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01463691_wf_uct_ac_za/Documents/GitHub/Fiscal-DSGE/data/"/>
    </mc:Choice>
  </mc:AlternateContent>
  <xr:revisionPtr revIDLastSave="1" documentId="8_{6C9B2434-7760-4C99-AC33-31B7BDA53EF9}" xr6:coauthVersionLast="47" xr6:coauthVersionMax="47" xr10:uidLastSave="{4EF0B1EF-939B-412C-90AF-EE84F4838CA5}"/>
  <bookViews>
    <workbookView xWindow="-120" yWindow="-120" windowWidth="29040" windowHeight="15720" xr2:uid="{387D1BEA-B326-46E4-B7B9-842CFEE7A516}"/>
  </bookViews>
  <sheets>
    <sheet name="Transformations" sheetId="12" r:id="rId1"/>
    <sheet name="DSGE_data" sheetId="3" r:id="rId2"/>
    <sheet name="Fiscal_balances_monthly" sheetId="13" r:id="rId3"/>
    <sheet name="STATSSA" sheetId="1" r:id="rId4"/>
    <sheet name="SARB" sheetId="2" r:id="rId5"/>
    <sheet name="Historical PPI" sheetId="5" r:id="rId6"/>
    <sheet name="3.IMFq" sheetId="7" r:id="rId7"/>
    <sheet name="4.Globalgrowthcalcs_rebased" sheetId="6" r:id="rId8"/>
    <sheet name="Tax_data" sheetId="8" r:id="rId9"/>
    <sheet name="Embargoed data" sheetId="9" r:id="rId10"/>
    <sheet name="Data" sheetId="10" r:id="rId11"/>
    <sheet name="Historical CPI" sheetId="11" r:id="rId12"/>
  </sheets>
  <externalReferences>
    <externalReference r:id="rId13"/>
    <externalReference r:id="rId14"/>
  </externalReferences>
  <definedNames>
    <definedName name="ESDataSet__10" comment="BCR">#REF!</definedName>
    <definedName name="ESDataSet__11" comment="BCR">#REF!</definedName>
    <definedName name="ESDataSet__12" comment="BCR">#REF!</definedName>
    <definedName name="ESDataSet__13" comment="BCR">#REF!</definedName>
    <definedName name="ESDataSet__14" comment="BCR">#REF!</definedName>
    <definedName name="ESDataSet__15" comment="BCR">#REF!</definedName>
    <definedName name="ESDataSet__18" comment="BCR">SARB!$A$2</definedName>
    <definedName name="ESDataSet__19" comment="BCR">STATSSA!$A$2</definedName>
    <definedName name="ESDataSet__2" comment="BCR" localSheetId="11">'Historical CPI'!$A$3</definedName>
    <definedName name="ESDataSet__2" comment="BCR">#REF!</definedName>
    <definedName name="ESDataSet__20" comment="BCR" localSheetId="8">Tax_data!$A$4</definedName>
    <definedName name="ESDataSet__20" comment="BCR" localSheetId="0">Transformations!$A$4</definedName>
    <definedName name="ESDataSet__20" comment="BCR">DSGE_data!$A$4</definedName>
    <definedName name="ESDataSet__21" comment="BCR">Data!$A$4</definedName>
    <definedName name="ESDataSet__22" comment="BCR">'Embargoed data'!$A$4</definedName>
    <definedName name="ESDataSet__23" comment="BCR">Fiscal_balances_monthly!$A$4</definedName>
    <definedName name="ESDataSet__3" comment="BCR">#REF!</definedName>
    <definedName name="ESDataSet__5" comment="BCR" localSheetId="6">'[1]1.IFSgrowth'!#REF!</definedName>
    <definedName name="ESDataSet__5" comment="BCR" localSheetId="7">'[1]1.IFSgrowth'!#REF!</definedName>
    <definedName name="ESDataSet__5" comment="CR" localSheetId="5">'Historical PPI'!$A$3</definedName>
    <definedName name="ESDataSet__5" comment="BCR">#REF!</definedName>
    <definedName name="ESDataSet__6" comment="BCR">#REF!</definedName>
    <definedName name="ESDataSet__7" comment="BCR">#REF!</definedName>
    <definedName name="ESDataSet__8" comment="BCR">#REF!</definedName>
    <definedName name="ESDataSet__9" comment="BC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3" l="1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D34" i="13"/>
  <c r="E34" i="13"/>
  <c r="D35" i="13"/>
  <c r="E35" i="13"/>
  <c r="D36" i="13"/>
  <c r="E36" i="13"/>
  <c r="D37" i="13"/>
  <c r="E37" i="13"/>
  <c r="D38" i="13"/>
  <c r="E38" i="13"/>
  <c r="D39" i="13"/>
  <c r="E39" i="13"/>
  <c r="D40" i="13"/>
  <c r="E40" i="13"/>
  <c r="D41" i="13"/>
  <c r="E41" i="13"/>
  <c r="D42" i="13"/>
  <c r="E42" i="13"/>
  <c r="D43" i="13"/>
  <c r="E43" i="13"/>
  <c r="D44" i="13"/>
  <c r="E44" i="13"/>
  <c r="D45" i="13"/>
  <c r="E45" i="13"/>
  <c r="D46" i="13"/>
  <c r="E46" i="13"/>
  <c r="D47" i="13"/>
  <c r="E47" i="13"/>
  <c r="D48" i="13"/>
  <c r="E48" i="13"/>
  <c r="D49" i="13"/>
  <c r="E49" i="13"/>
  <c r="D50" i="13"/>
  <c r="E50" i="13"/>
  <c r="D51" i="13"/>
  <c r="E51" i="13"/>
  <c r="D52" i="13"/>
  <c r="E52" i="13"/>
  <c r="D53" i="13"/>
  <c r="E53" i="13"/>
  <c r="D54" i="13"/>
  <c r="E54" i="13"/>
  <c r="D55" i="13"/>
  <c r="E55" i="13"/>
  <c r="D56" i="13"/>
  <c r="E56" i="13"/>
  <c r="D57" i="13"/>
  <c r="E57" i="13"/>
  <c r="D58" i="13"/>
  <c r="E58" i="13"/>
  <c r="D59" i="13"/>
  <c r="E59" i="13"/>
  <c r="D60" i="13"/>
  <c r="E60" i="13"/>
  <c r="D61" i="13"/>
  <c r="E61" i="13"/>
  <c r="D62" i="13"/>
  <c r="E62" i="13"/>
  <c r="D63" i="13"/>
  <c r="E63" i="13"/>
  <c r="D64" i="13"/>
  <c r="E64" i="13"/>
  <c r="D65" i="13"/>
  <c r="E65" i="13"/>
  <c r="D66" i="13"/>
  <c r="E66" i="13"/>
  <c r="D67" i="13"/>
  <c r="E67" i="13"/>
  <c r="D68" i="13"/>
  <c r="E68" i="13"/>
  <c r="D69" i="13"/>
  <c r="E69" i="13"/>
  <c r="D70" i="13"/>
  <c r="E70" i="13"/>
  <c r="D71" i="13"/>
  <c r="E71" i="13"/>
  <c r="D72" i="13"/>
  <c r="E72" i="13"/>
  <c r="D73" i="13"/>
  <c r="E73" i="13"/>
  <c r="D74" i="13"/>
  <c r="E74" i="13"/>
  <c r="D75" i="13"/>
  <c r="E75" i="13"/>
  <c r="D76" i="13"/>
  <c r="E76" i="13"/>
  <c r="D77" i="13"/>
  <c r="E77" i="13"/>
  <c r="D78" i="13"/>
  <c r="E78" i="13"/>
  <c r="D79" i="13"/>
  <c r="E79" i="13"/>
  <c r="D80" i="13"/>
  <c r="E80" i="13"/>
  <c r="D81" i="13"/>
  <c r="E81" i="13"/>
  <c r="D82" i="13"/>
  <c r="E82" i="13"/>
  <c r="D83" i="13"/>
  <c r="E83" i="13"/>
  <c r="D84" i="13"/>
  <c r="E84" i="13"/>
  <c r="D85" i="13"/>
  <c r="E85" i="13"/>
  <c r="D86" i="13"/>
  <c r="E86" i="13"/>
  <c r="D87" i="13"/>
  <c r="E87" i="13"/>
  <c r="D88" i="13"/>
  <c r="E88" i="13"/>
  <c r="D89" i="13"/>
  <c r="E89" i="13"/>
  <c r="D90" i="13"/>
  <c r="E90" i="13"/>
  <c r="D91" i="13"/>
  <c r="E91" i="13"/>
  <c r="D92" i="13"/>
  <c r="E92" i="13"/>
  <c r="D93" i="13"/>
  <c r="E93" i="13"/>
  <c r="D94" i="13"/>
  <c r="E94" i="13"/>
  <c r="D95" i="13"/>
  <c r="E95" i="13"/>
  <c r="D96" i="13"/>
  <c r="E96" i="13"/>
  <c r="D97" i="13"/>
  <c r="E97" i="13"/>
  <c r="D98" i="13"/>
  <c r="E98" i="13"/>
  <c r="D99" i="13"/>
  <c r="E99" i="13"/>
  <c r="D100" i="13"/>
  <c r="E100" i="13"/>
  <c r="D101" i="13"/>
  <c r="E101" i="13"/>
  <c r="D102" i="13"/>
  <c r="E102" i="13"/>
  <c r="D103" i="13"/>
  <c r="E103" i="13"/>
  <c r="D104" i="13"/>
  <c r="E104" i="13"/>
  <c r="D105" i="13"/>
  <c r="E105" i="13"/>
  <c r="D106" i="13"/>
  <c r="E106" i="13"/>
  <c r="D107" i="13"/>
  <c r="E107" i="13"/>
  <c r="D108" i="13"/>
  <c r="E108" i="13"/>
  <c r="D109" i="13"/>
  <c r="E109" i="13"/>
  <c r="D110" i="13"/>
  <c r="E110" i="13"/>
  <c r="D111" i="13"/>
  <c r="E111" i="13"/>
  <c r="D112" i="13"/>
  <c r="E112" i="13"/>
  <c r="D113" i="13"/>
  <c r="E113" i="13"/>
  <c r="D114" i="13"/>
  <c r="E114" i="13"/>
  <c r="D115" i="13"/>
  <c r="E115" i="13"/>
  <c r="D116" i="13"/>
  <c r="E116" i="13"/>
  <c r="D117" i="13"/>
  <c r="E117" i="13"/>
  <c r="D118" i="13"/>
  <c r="E118" i="13"/>
  <c r="D119" i="13"/>
  <c r="E119" i="13"/>
  <c r="D120" i="13"/>
  <c r="E120" i="13"/>
  <c r="D121" i="13"/>
  <c r="E121" i="13"/>
  <c r="D122" i="13"/>
  <c r="E122" i="13"/>
  <c r="D123" i="13"/>
  <c r="E123" i="13"/>
  <c r="D124" i="13"/>
  <c r="E124" i="13"/>
  <c r="D125" i="13"/>
  <c r="E125" i="13"/>
  <c r="D126" i="13"/>
  <c r="E126" i="13"/>
  <c r="D127" i="13"/>
  <c r="E127" i="13"/>
  <c r="D128" i="13"/>
  <c r="E128" i="13"/>
  <c r="D129" i="13"/>
  <c r="E129" i="13"/>
  <c r="D130" i="13"/>
  <c r="E130" i="13"/>
  <c r="D131" i="13"/>
  <c r="E131" i="13"/>
  <c r="D132" i="13"/>
  <c r="E132" i="13"/>
  <c r="D133" i="13"/>
  <c r="E133" i="13"/>
  <c r="D134" i="13"/>
  <c r="E134" i="13"/>
  <c r="D135" i="13"/>
  <c r="E135" i="13"/>
  <c r="D136" i="13"/>
  <c r="E136" i="13"/>
  <c r="D137" i="13"/>
  <c r="E137" i="13"/>
  <c r="D138" i="13"/>
  <c r="E138" i="13"/>
  <c r="D139" i="13"/>
  <c r="E139" i="13"/>
  <c r="D140" i="13"/>
  <c r="E140" i="13"/>
  <c r="D141" i="13"/>
  <c r="E141" i="13"/>
  <c r="D142" i="13"/>
  <c r="E142" i="13"/>
  <c r="D143" i="13"/>
  <c r="E143" i="13"/>
  <c r="D144" i="13"/>
  <c r="E144" i="13"/>
  <c r="D145" i="13"/>
  <c r="E145" i="13"/>
  <c r="D146" i="13"/>
  <c r="E146" i="13"/>
  <c r="D147" i="13"/>
  <c r="E147" i="13"/>
  <c r="D148" i="13"/>
  <c r="E148" i="13"/>
  <c r="D149" i="13"/>
  <c r="E149" i="13"/>
  <c r="D150" i="13"/>
  <c r="E150" i="13"/>
  <c r="D151" i="13"/>
  <c r="E151" i="13"/>
  <c r="D152" i="13"/>
  <c r="E152" i="13"/>
  <c r="D153" i="13"/>
  <c r="E153" i="13"/>
  <c r="D154" i="13"/>
  <c r="E154" i="13"/>
  <c r="D155" i="13"/>
  <c r="E155" i="13"/>
  <c r="D156" i="13"/>
  <c r="E156" i="13"/>
  <c r="D157" i="13"/>
  <c r="E157" i="13"/>
  <c r="D158" i="13"/>
  <c r="E158" i="13"/>
  <c r="D159" i="13"/>
  <c r="E159" i="13"/>
  <c r="D160" i="13"/>
  <c r="E160" i="13"/>
  <c r="D161" i="13"/>
  <c r="E161" i="13"/>
  <c r="D162" i="13"/>
  <c r="E162" i="13"/>
  <c r="D163" i="13"/>
  <c r="E163" i="13"/>
  <c r="D164" i="13"/>
  <c r="E164" i="13"/>
  <c r="D165" i="13"/>
  <c r="E165" i="13"/>
  <c r="D166" i="13"/>
  <c r="E166" i="13"/>
  <c r="D167" i="13"/>
  <c r="E167" i="13"/>
  <c r="D168" i="13"/>
  <c r="E168" i="13"/>
  <c r="D169" i="13"/>
  <c r="E169" i="13"/>
  <c r="D170" i="13"/>
  <c r="E170" i="13"/>
  <c r="D171" i="13"/>
  <c r="E171" i="13"/>
  <c r="D172" i="13"/>
  <c r="E172" i="13"/>
  <c r="D173" i="13"/>
  <c r="E173" i="13"/>
  <c r="D174" i="13"/>
  <c r="E174" i="13"/>
  <c r="D175" i="13"/>
  <c r="E175" i="13"/>
  <c r="D176" i="13"/>
  <c r="E176" i="13"/>
  <c r="D177" i="13"/>
  <c r="E177" i="13"/>
  <c r="D178" i="13"/>
  <c r="E178" i="13"/>
  <c r="D179" i="13"/>
  <c r="E179" i="13"/>
  <c r="D180" i="13"/>
  <c r="E180" i="13"/>
  <c r="D181" i="13"/>
  <c r="E181" i="13"/>
  <c r="D182" i="13"/>
  <c r="E182" i="13"/>
  <c r="D183" i="13"/>
  <c r="E183" i="13"/>
  <c r="D184" i="13"/>
  <c r="E184" i="13"/>
  <c r="D185" i="13"/>
  <c r="E185" i="13"/>
  <c r="D186" i="13"/>
  <c r="E186" i="13"/>
  <c r="D187" i="13"/>
  <c r="E187" i="13"/>
  <c r="D188" i="13"/>
  <c r="E188" i="13"/>
  <c r="D189" i="13"/>
  <c r="E189" i="13"/>
  <c r="D190" i="13"/>
  <c r="E190" i="13"/>
  <c r="D191" i="13"/>
  <c r="E191" i="13"/>
  <c r="D192" i="13"/>
  <c r="E192" i="13"/>
  <c r="D193" i="13"/>
  <c r="E193" i="13"/>
  <c r="D194" i="13"/>
  <c r="E194" i="13"/>
  <c r="D195" i="13"/>
  <c r="E195" i="13"/>
  <c r="D196" i="13"/>
  <c r="E196" i="13"/>
  <c r="D197" i="13"/>
  <c r="E197" i="13"/>
  <c r="D198" i="13"/>
  <c r="E198" i="13"/>
  <c r="D199" i="13"/>
  <c r="E199" i="13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206" i="13"/>
  <c r="E206" i="13"/>
  <c r="D207" i="13"/>
  <c r="E207" i="13"/>
  <c r="D208" i="13"/>
  <c r="E208" i="13"/>
  <c r="D209" i="13"/>
  <c r="E209" i="13"/>
  <c r="D210" i="13"/>
  <c r="E210" i="13"/>
  <c r="D211" i="13"/>
  <c r="E211" i="13"/>
  <c r="D212" i="13"/>
  <c r="E212" i="13"/>
  <c r="D213" i="13"/>
  <c r="E213" i="13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20" i="13"/>
  <c r="E220" i="13"/>
  <c r="D221" i="13"/>
  <c r="E221" i="13"/>
  <c r="D222" i="13"/>
  <c r="E222" i="13"/>
  <c r="D223" i="13"/>
  <c r="E223" i="13"/>
  <c r="D224" i="13"/>
  <c r="E224" i="13"/>
  <c r="D225" i="13"/>
  <c r="E225" i="13"/>
  <c r="D226" i="13"/>
  <c r="E226" i="13"/>
  <c r="D227" i="13"/>
  <c r="E227" i="13"/>
  <c r="D228" i="13"/>
  <c r="E228" i="13"/>
  <c r="D229" i="13"/>
  <c r="E229" i="13"/>
  <c r="D230" i="13"/>
  <c r="E230" i="13"/>
  <c r="D231" i="13"/>
  <c r="E231" i="13"/>
  <c r="D232" i="13"/>
  <c r="E232" i="13"/>
  <c r="D233" i="13"/>
  <c r="E233" i="13"/>
  <c r="D234" i="13"/>
  <c r="E234" i="13"/>
  <c r="D235" i="13"/>
  <c r="E235" i="13"/>
  <c r="D236" i="13"/>
  <c r="E236" i="13"/>
  <c r="D237" i="13"/>
  <c r="E237" i="13"/>
  <c r="D238" i="13"/>
  <c r="E238" i="13"/>
  <c r="D239" i="13"/>
  <c r="E239" i="13"/>
  <c r="D240" i="13"/>
  <c r="E240" i="13"/>
  <c r="D241" i="13"/>
  <c r="E241" i="13"/>
  <c r="D242" i="13"/>
  <c r="E242" i="13"/>
  <c r="D243" i="13"/>
  <c r="E243" i="13"/>
  <c r="D244" i="13"/>
  <c r="E244" i="13"/>
  <c r="D245" i="13"/>
  <c r="E245" i="13"/>
  <c r="D246" i="13"/>
  <c r="E246" i="13"/>
  <c r="D247" i="13"/>
  <c r="E247" i="13"/>
  <c r="D248" i="13"/>
  <c r="E248" i="13"/>
  <c r="D249" i="13"/>
  <c r="E249" i="13"/>
  <c r="D250" i="13"/>
  <c r="E250" i="13"/>
  <c r="D251" i="13"/>
  <c r="E251" i="13"/>
  <c r="D252" i="13"/>
  <c r="E252" i="13"/>
  <c r="D253" i="13"/>
  <c r="E253" i="13"/>
  <c r="D254" i="13"/>
  <c r="E254" i="13"/>
  <c r="D255" i="13"/>
  <c r="E255" i="13"/>
  <c r="D256" i="13"/>
  <c r="E256" i="13"/>
  <c r="D257" i="13"/>
  <c r="E257" i="13"/>
  <c r="D258" i="13"/>
  <c r="E258" i="13"/>
  <c r="D259" i="13"/>
  <c r="E259" i="13"/>
  <c r="D260" i="13"/>
  <c r="E260" i="13"/>
  <c r="D261" i="13"/>
  <c r="E261" i="13"/>
  <c r="D262" i="13"/>
  <c r="E262" i="13"/>
  <c r="D263" i="13"/>
  <c r="E263" i="13"/>
  <c r="D264" i="13"/>
  <c r="E264" i="13"/>
  <c r="D265" i="13"/>
  <c r="E265" i="13"/>
  <c r="D266" i="13"/>
  <c r="E266" i="13"/>
  <c r="D267" i="13"/>
  <c r="E267" i="13"/>
  <c r="D268" i="13"/>
  <c r="E268" i="13"/>
  <c r="D269" i="13"/>
  <c r="E269" i="13"/>
  <c r="D270" i="13"/>
  <c r="E270" i="13"/>
  <c r="D271" i="13"/>
  <c r="E271" i="13"/>
  <c r="D272" i="13"/>
  <c r="E272" i="13"/>
  <c r="D273" i="13"/>
  <c r="E273" i="13"/>
  <c r="D274" i="13"/>
  <c r="E274" i="13"/>
  <c r="D275" i="13"/>
  <c r="E275" i="13"/>
  <c r="D276" i="13"/>
  <c r="E276" i="13"/>
  <c r="D277" i="13"/>
  <c r="E277" i="13"/>
  <c r="D278" i="13"/>
  <c r="E278" i="13"/>
  <c r="D279" i="13"/>
  <c r="E279" i="13"/>
  <c r="D280" i="13"/>
  <c r="E280" i="13"/>
  <c r="D281" i="13"/>
  <c r="E281" i="13"/>
  <c r="D282" i="13"/>
  <c r="E282" i="13"/>
  <c r="D283" i="13"/>
  <c r="E283" i="13"/>
  <c r="D284" i="13"/>
  <c r="E284" i="13"/>
  <c r="D285" i="13"/>
  <c r="E285" i="13"/>
  <c r="D286" i="13"/>
  <c r="E286" i="13"/>
  <c r="D287" i="13"/>
  <c r="E287" i="13"/>
  <c r="D288" i="13"/>
  <c r="E288" i="13"/>
  <c r="D289" i="13"/>
  <c r="E289" i="13"/>
  <c r="D290" i="13"/>
  <c r="E290" i="13"/>
  <c r="D291" i="13"/>
  <c r="E291" i="13"/>
  <c r="D292" i="13"/>
  <c r="E292" i="13"/>
  <c r="D293" i="13"/>
  <c r="E293" i="13"/>
  <c r="D294" i="13"/>
  <c r="E294" i="13"/>
  <c r="D295" i="13"/>
  <c r="E295" i="13"/>
  <c r="D296" i="13"/>
  <c r="E296" i="13"/>
  <c r="D297" i="13"/>
  <c r="E297" i="13"/>
  <c r="D298" i="13"/>
  <c r="E298" i="13"/>
  <c r="D299" i="13"/>
  <c r="E299" i="13"/>
  <c r="D300" i="13"/>
  <c r="E300" i="13"/>
  <c r="D301" i="13"/>
  <c r="E301" i="13"/>
  <c r="D302" i="13"/>
  <c r="E302" i="13"/>
  <c r="D303" i="13"/>
  <c r="E303" i="13"/>
  <c r="D304" i="13"/>
  <c r="E304" i="13"/>
  <c r="D305" i="13"/>
  <c r="E305" i="13"/>
  <c r="D306" i="13"/>
  <c r="E306" i="13"/>
  <c r="D307" i="13"/>
  <c r="E307" i="13"/>
  <c r="D308" i="13"/>
  <c r="E308" i="13"/>
  <c r="D309" i="13"/>
  <c r="E309" i="13"/>
  <c r="D310" i="13"/>
  <c r="E310" i="13"/>
  <c r="D311" i="13"/>
  <c r="E311" i="13"/>
  <c r="D312" i="13"/>
  <c r="E312" i="13"/>
  <c r="D313" i="13"/>
  <c r="E313" i="13"/>
  <c r="D314" i="13"/>
  <c r="E314" i="13"/>
  <c r="D315" i="13"/>
  <c r="E315" i="13"/>
  <c r="D316" i="13"/>
  <c r="E316" i="13"/>
  <c r="D317" i="13"/>
  <c r="E317" i="13"/>
  <c r="D318" i="13"/>
  <c r="E318" i="13"/>
  <c r="D319" i="13"/>
  <c r="E319" i="13"/>
  <c r="D320" i="13"/>
  <c r="E320" i="13"/>
  <c r="D321" i="13"/>
  <c r="E321" i="13"/>
  <c r="D322" i="13"/>
  <c r="E322" i="13"/>
  <c r="D323" i="13"/>
  <c r="E323" i="13"/>
  <c r="D324" i="13"/>
  <c r="E324" i="13"/>
  <c r="D325" i="13"/>
  <c r="E325" i="13"/>
  <c r="D326" i="13"/>
  <c r="E326" i="13"/>
  <c r="D327" i="13"/>
  <c r="E327" i="13"/>
  <c r="D328" i="13"/>
  <c r="E328" i="13"/>
  <c r="D329" i="13"/>
  <c r="E329" i="13"/>
  <c r="D330" i="13"/>
  <c r="E330" i="13"/>
  <c r="D331" i="13"/>
  <c r="E331" i="13"/>
  <c r="D332" i="13"/>
  <c r="E332" i="13"/>
  <c r="D333" i="13"/>
  <c r="E333" i="13"/>
  <c r="D334" i="13"/>
  <c r="E334" i="13"/>
  <c r="D335" i="13"/>
  <c r="E335" i="13"/>
  <c r="D336" i="13"/>
  <c r="E336" i="13"/>
  <c r="D337" i="13"/>
  <c r="E337" i="13"/>
  <c r="D338" i="13"/>
  <c r="E338" i="13"/>
  <c r="D339" i="13"/>
  <c r="E339" i="13"/>
  <c r="D340" i="13"/>
  <c r="E340" i="13"/>
  <c r="D341" i="13"/>
  <c r="E341" i="13"/>
  <c r="D342" i="13"/>
  <c r="E342" i="13"/>
  <c r="D343" i="13"/>
  <c r="E343" i="13"/>
  <c r="D344" i="13"/>
  <c r="E344" i="13"/>
  <c r="D345" i="13"/>
  <c r="E345" i="13"/>
  <c r="D346" i="13"/>
  <c r="E346" i="13"/>
  <c r="D347" i="13"/>
  <c r="E347" i="13"/>
  <c r="D348" i="13"/>
  <c r="E348" i="13"/>
  <c r="D349" i="13"/>
  <c r="E349" i="13"/>
  <c r="D350" i="13"/>
  <c r="E350" i="13"/>
  <c r="D351" i="13"/>
  <c r="E351" i="13"/>
  <c r="D352" i="13"/>
  <c r="E352" i="13"/>
  <c r="D353" i="13"/>
  <c r="E353" i="13"/>
  <c r="D354" i="13"/>
  <c r="E354" i="13"/>
  <c r="D355" i="13"/>
  <c r="E355" i="13"/>
  <c r="D356" i="13"/>
  <c r="E356" i="13"/>
  <c r="D357" i="13"/>
  <c r="E357" i="13"/>
  <c r="D358" i="13"/>
  <c r="E358" i="13"/>
  <c r="D359" i="13"/>
  <c r="E359" i="13"/>
  <c r="D360" i="13"/>
  <c r="E360" i="13"/>
  <c r="D361" i="13"/>
  <c r="E361" i="13"/>
  <c r="D362" i="13"/>
  <c r="E362" i="13"/>
  <c r="D363" i="13"/>
  <c r="E363" i="13"/>
  <c r="D364" i="13"/>
  <c r="E364" i="13"/>
  <c r="D365" i="13"/>
  <c r="E365" i="13"/>
  <c r="D366" i="13"/>
  <c r="E366" i="13"/>
  <c r="D367" i="13"/>
  <c r="E367" i="13"/>
  <c r="D368" i="13"/>
  <c r="E368" i="13"/>
  <c r="D369" i="13"/>
  <c r="E369" i="13"/>
  <c r="D370" i="13"/>
  <c r="E370" i="13"/>
  <c r="D371" i="13"/>
  <c r="E371" i="13"/>
  <c r="D372" i="13"/>
  <c r="E372" i="13"/>
  <c r="D373" i="13"/>
  <c r="E373" i="13"/>
  <c r="D374" i="13"/>
  <c r="E374" i="13"/>
  <c r="D375" i="13"/>
  <c r="E375" i="13"/>
  <c r="D376" i="13"/>
  <c r="E376" i="13"/>
  <c r="D377" i="13"/>
  <c r="E377" i="13"/>
  <c r="D378" i="13"/>
  <c r="E378" i="13"/>
  <c r="D379" i="13"/>
  <c r="E379" i="13"/>
  <c r="D380" i="13"/>
  <c r="E380" i="13"/>
  <c r="D381" i="13"/>
  <c r="E381" i="13"/>
  <c r="D382" i="13"/>
  <c r="E382" i="13"/>
  <c r="D383" i="13"/>
  <c r="E383" i="13"/>
  <c r="D384" i="13"/>
  <c r="E384" i="13"/>
  <c r="D385" i="13"/>
  <c r="E385" i="13"/>
  <c r="D386" i="13"/>
  <c r="E386" i="13"/>
  <c r="D387" i="13"/>
  <c r="E387" i="13"/>
  <c r="D388" i="13"/>
  <c r="E388" i="13"/>
  <c r="D389" i="13"/>
  <c r="E389" i="13"/>
  <c r="D390" i="13"/>
  <c r="E390" i="13"/>
  <c r="D391" i="13"/>
  <c r="E391" i="13"/>
  <c r="D392" i="13"/>
  <c r="E392" i="13"/>
  <c r="D393" i="13"/>
  <c r="E393" i="13"/>
  <c r="D394" i="13"/>
  <c r="E394" i="13"/>
  <c r="D395" i="13"/>
  <c r="E395" i="13"/>
  <c r="D396" i="13"/>
  <c r="E396" i="13"/>
  <c r="D397" i="13"/>
  <c r="E397" i="13"/>
  <c r="D398" i="13"/>
  <c r="E398" i="13"/>
  <c r="D399" i="13"/>
  <c r="E399" i="13"/>
  <c r="D400" i="13"/>
  <c r="E400" i="13"/>
  <c r="D401" i="13"/>
  <c r="E401" i="13"/>
  <c r="D402" i="13"/>
  <c r="E402" i="13"/>
  <c r="D403" i="13"/>
  <c r="E403" i="13"/>
  <c r="D404" i="13"/>
  <c r="E404" i="13"/>
  <c r="D405" i="13"/>
  <c r="E405" i="13"/>
  <c r="D406" i="13"/>
  <c r="E406" i="13"/>
  <c r="D407" i="13"/>
  <c r="E407" i="13"/>
  <c r="E6" i="13"/>
  <c r="D6" i="13"/>
  <c r="E1" i="13"/>
  <c r="D1" i="13"/>
  <c r="BW219" i="3"/>
  <c r="BW218" i="3"/>
  <c r="BW217" i="3"/>
  <c r="BW216" i="3"/>
  <c r="BW215" i="3"/>
  <c r="BW214" i="3"/>
  <c r="BW213" i="3"/>
  <c r="BW212" i="3"/>
  <c r="BW211" i="3"/>
  <c r="BW210" i="3"/>
  <c r="BW209" i="3"/>
  <c r="BW208" i="3"/>
  <c r="BW207" i="3"/>
  <c r="BW206" i="3"/>
  <c r="BW205" i="3"/>
  <c r="BW204" i="3"/>
  <c r="BW203" i="3"/>
  <c r="BW202" i="3"/>
  <c r="BW201" i="3"/>
  <c r="BW200" i="3"/>
  <c r="BW199" i="3"/>
  <c r="BW198" i="3"/>
  <c r="BW197" i="3"/>
  <c r="BW196" i="3"/>
  <c r="BW195" i="3"/>
  <c r="BW194" i="3"/>
  <c r="BW193" i="3"/>
  <c r="BW192" i="3"/>
  <c r="BW191" i="3"/>
  <c r="BW190" i="3"/>
  <c r="BW189" i="3"/>
  <c r="BW188" i="3"/>
  <c r="BW187" i="3"/>
  <c r="BW186" i="3"/>
  <c r="BW185" i="3"/>
  <c r="BW184" i="3"/>
  <c r="BW183" i="3"/>
  <c r="BW182" i="3"/>
  <c r="BW181" i="3"/>
  <c r="BW180" i="3"/>
  <c r="BW179" i="3"/>
  <c r="BW178" i="3"/>
  <c r="BW177" i="3"/>
  <c r="BW176" i="3"/>
  <c r="BW175" i="3"/>
  <c r="BW174" i="3"/>
  <c r="BW173" i="3"/>
  <c r="BW172" i="3"/>
  <c r="BW171" i="3"/>
  <c r="BW170" i="3"/>
  <c r="BW169" i="3"/>
  <c r="BW168" i="3"/>
  <c r="BW167" i="3"/>
  <c r="BW166" i="3"/>
  <c r="BW165" i="3"/>
  <c r="BW164" i="3"/>
  <c r="BW163" i="3"/>
  <c r="BW162" i="3"/>
  <c r="BW161" i="3"/>
  <c r="BW160" i="3"/>
  <c r="BW159" i="3"/>
  <c r="BW158" i="3"/>
  <c r="BW157" i="3"/>
  <c r="BW156" i="3"/>
  <c r="BW155" i="3"/>
  <c r="BW154" i="3"/>
  <c r="BW153" i="3"/>
  <c r="BW152" i="3"/>
  <c r="BW151" i="3"/>
  <c r="BW150" i="3"/>
  <c r="BW149" i="3"/>
  <c r="BW148" i="3"/>
  <c r="BW147" i="3"/>
  <c r="BW146" i="3"/>
  <c r="BW145" i="3"/>
  <c r="BW144" i="3"/>
  <c r="BW143" i="3"/>
  <c r="BW142" i="3"/>
  <c r="BW141" i="3"/>
  <c r="BW140" i="3"/>
  <c r="BW139" i="3"/>
  <c r="BW138" i="3"/>
  <c r="BW137" i="3"/>
  <c r="BW136" i="3"/>
  <c r="BW135" i="3"/>
  <c r="BW134" i="3"/>
  <c r="BW133" i="3"/>
  <c r="BW132" i="3"/>
  <c r="BW131" i="3"/>
  <c r="BW130" i="3"/>
  <c r="BW129" i="3"/>
  <c r="BW128" i="3"/>
  <c r="BW127" i="3"/>
  <c r="BW126" i="3"/>
  <c r="BW125" i="3"/>
  <c r="BW124" i="3"/>
  <c r="BW123" i="3"/>
  <c r="BW122" i="3"/>
  <c r="BW121" i="3"/>
  <c r="BW120" i="3"/>
  <c r="BW119" i="3"/>
  <c r="BW118" i="3"/>
  <c r="BW117" i="3"/>
  <c r="BW116" i="3"/>
  <c r="BW115" i="3"/>
  <c r="BW114" i="3"/>
  <c r="BW113" i="3"/>
  <c r="BW112" i="3"/>
  <c r="BW111" i="3"/>
  <c r="BW110" i="3"/>
  <c r="BW109" i="3"/>
  <c r="BW108" i="3"/>
  <c r="BW107" i="3"/>
  <c r="BW106" i="3"/>
  <c r="BW105" i="3"/>
  <c r="BW104" i="3"/>
  <c r="BW103" i="3"/>
  <c r="BW102" i="3"/>
  <c r="BW101" i="3"/>
  <c r="BW100" i="3"/>
  <c r="BW99" i="3"/>
  <c r="BW98" i="3"/>
  <c r="BW97" i="3"/>
  <c r="BW96" i="3"/>
  <c r="BW95" i="3"/>
  <c r="BW94" i="3"/>
  <c r="BW93" i="3"/>
  <c r="BW92" i="3"/>
  <c r="BW91" i="3"/>
  <c r="BW90" i="3"/>
  <c r="BW89" i="3"/>
  <c r="BW88" i="3"/>
  <c r="BW87" i="3"/>
  <c r="BW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134" i="3"/>
  <c r="BU135" i="3"/>
  <c r="BU136" i="3"/>
  <c r="BU137" i="3"/>
  <c r="BU138" i="3"/>
  <c r="BU139" i="3"/>
  <c r="BU140" i="3"/>
  <c r="BU141" i="3"/>
  <c r="BU142" i="3"/>
  <c r="BU143" i="3"/>
  <c r="BU144" i="3"/>
  <c r="BU145" i="3"/>
  <c r="BU146" i="3"/>
  <c r="BU147" i="3"/>
  <c r="BU148" i="3"/>
  <c r="BU149" i="3"/>
  <c r="BU150" i="3"/>
  <c r="BU151" i="3"/>
  <c r="BU152" i="3"/>
  <c r="BU153" i="3"/>
  <c r="BU154" i="3"/>
  <c r="BU155" i="3"/>
  <c r="BU156" i="3"/>
  <c r="BU157" i="3"/>
  <c r="BU158" i="3"/>
  <c r="BU159" i="3"/>
  <c r="BU160" i="3"/>
  <c r="BU161" i="3"/>
  <c r="BU162" i="3"/>
  <c r="BU163" i="3"/>
  <c r="BU164" i="3"/>
  <c r="BU165" i="3"/>
  <c r="BU166" i="3"/>
  <c r="BU167" i="3"/>
  <c r="BU168" i="3"/>
  <c r="BU169" i="3"/>
  <c r="BU170" i="3"/>
  <c r="BU171" i="3"/>
  <c r="BU172" i="3"/>
  <c r="BU173" i="3"/>
  <c r="BU174" i="3"/>
  <c r="BU175" i="3"/>
  <c r="BU176" i="3"/>
  <c r="BU177" i="3"/>
  <c r="BU178" i="3"/>
  <c r="BU179" i="3"/>
  <c r="BU180" i="3"/>
  <c r="BU181" i="3"/>
  <c r="BU182" i="3"/>
  <c r="BU183" i="3"/>
  <c r="BU184" i="3"/>
  <c r="BU185" i="3"/>
  <c r="BU186" i="3"/>
  <c r="BU187" i="3"/>
  <c r="BU188" i="3"/>
  <c r="BU189" i="3"/>
  <c r="BU190" i="3"/>
  <c r="BU191" i="3"/>
  <c r="BU192" i="3"/>
  <c r="BU193" i="3"/>
  <c r="BU194" i="3"/>
  <c r="BU195" i="3"/>
  <c r="BU196" i="3"/>
  <c r="BU197" i="3"/>
  <c r="BU198" i="3"/>
  <c r="BU199" i="3"/>
  <c r="BU200" i="3"/>
  <c r="BU201" i="3"/>
  <c r="BU202" i="3"/>
  <c r="BU203" i="3"/>
  <c r="BU204" i="3"/>
  <c r="BU205" i="3"/>
  <c r="BU206" i="3"/>
  <c r="BU207" i="3"/>
  <c r="BU208" i="3"/>
  <c r="BU209" i="3"/>
  <c r="BU210" i="3"/>
  <c r="BU211" i="3"/>
  <c r="BU212" i="3"/>
  <c r="BU213" i="3"/>
  <c r="BU214" i="3"/>
  <c r="BU215" i="3"/>
  <c r="BU216" i="3"/>
  <c r="BU217" i="3"/>
  <c r="BU218" i="3"/>
  <c r="BU219" i="3"/>
  <c r="BU86" i="3"/>
  <c r="BT221" i="3"/>
  <c r="B1" i="13"/>
  <c r="C1" i="13" s="1"/>
  <c r="AK219" i="12"/>
  <c r="AK218" i="12"/>
  <c r="AK217" i="12"/>
  <c r="AK216" i="12"/>
  <c r="AK215" i="12"/>
  <c r="AK214" i="12"/>
  <c r="AK213" i="12"/>
  <c r="AK212" i="12"/>
  <c r="AK211" i="12"/>
  <c r="AK210" i="12"/>
  <c r="AK209" i="12"/>
  <c r="AK208" i="12"/>
  <c r="AK207" i="12"/>
  <c r="AK206" i="12"/>
  <c r="AK205" i="12"/>
  <c r="AK204" i="12"/>
  <c r="AK203" i="12"/>
  <c r="AK202" i="12"/>
  <c r="AK201" i="12"/>
  <c r="AK200" i="12"/>
  <c r="AK199" i="12"/>
  <c r="AK198" i="12"/>
  <c r="AK197" i="12"/>
  <c r="AK196" i="12"/>
  <c r="AK195" i="12"/>
  <c r="AK194" i="12"/>
  <c r="AK193" i="12"/>
  <c r="AK192" i="12"/>
  <c r="AK191" i="12"/>
  <c r="AK190" i="12"/>
  <c r="AK189" i="12"/>
  <c r="AK188" i="12"/>
  <c r="AK187" i="12"/>
  <c r="AK186" i="12"/>
  <c r="AK185" i="12"/>
  <c r="AK184" i="12"/>
  <c r="AK183" i="12"/>
  <c r="AK182" i="12"/>
  <c r="AK181" i="12"/>
  <c r="AK180" i="12"/>
  <c r="AK179" i="12"/>
  <c r="AK178" i="12"/>
  <c r="AK177" i="12"/>
  <c r="AK176" i="12"/>
  <c r="AK175" i="12"/>
  <c r="AK174" i="12"/>
  <c r="AK173" i="12"/>
  <c r="AK172" i="12"/>
  <c r="AK171" i="12"/>
  <c r="AK170" i="12"/>
  <c r="AK169" i="12"/>
  <c r="AK168" i="12"/>
  <c r="AK167" i="12"/>
  <c r="AK166" i="12"/>
  <c r="AK165" i="12"/>
  <c r="AK164" i="12"/>
  <c r="AK163" i="12"/>
  <c r="AK162" i="12"/>
  <c r="AK161" i="12"/>
  <c r="AK160" i="12"/>
  <c r="AK159" i="12"/>
  <c r="AK158" i="12"/>
  <c r="AK157" i="12"/>
  <c r="AK156" i="12"/>
  <c r="AK155" i="12"/>
  <c r="AK154" i="12"/>
  <c r="AK153" i="12"/>
  <c r="AK152" i="12"/>
  <c r="AK151" i="12"/>
  <c r="AK150" i="12"/>
  <c r="AK149" i="12"/>
  <c r="AK148" i="12"/>
  <c r="AK147" i="12"/>
  <c r="AK146" i="12"/>
  <c r="AK145" i="12"/>
  <c r="AK144" i="12"/>
  <c r="AK143" i="12"/>
  <c r="AK142" i="12"/>
  <c r="AK141" i="12"/>
  <c r="AK140" i="12"/>
  <c r="AK139" i="12"/>
  <c r="AK138" i="12"/>
  <c r="AK137" i="12"/>
  <c r="AK136" i="12"/>
  <c r="AK135" i="12"/>
  <c r="AK134" i="12"/>
  <c r="AK133" i="12"/>
  <c r="AK132" i="12"/>
  <c r="AK131" i="12"/>
  <c r="AK130" i="12"/>
  <c r="AK129" i="12"/>
  <c r="AK128" i="12"/>
  <c r="AK127" i="12"/>
  <c r="AK126" i="12"/>
  <c r="AK125" i="12"/>
  <c r="AK124" i="12"/>
  <c r="AK123" i="12"/>
  <c r="AK122" i="12"/>
  <c r="AK121" i="12"/>
  <c r="AK120" i="12"/>
  <c r="AK119" i="12"/>
  <c r="AK118" i="12"/>
  <c r="AK117" i="12"/>
  <c r="AK116" i="12"/>
  <c r="AK115" i="12"/>
  <c r="AK114" i="12"/>
  <c r="AK113" i="12"/>
  <c r="AK112" i="12"/>
  <c r="AK111" i="12"/>
  <c r="AK110" i="12"/>
  <c r="AK109" i="12"/>
  <c r="AK108" i="12"/>
  <c r="AK107" i="12"/>
  <c r="AK106" i="12"/>
  <c r="AK105" i="12"/>
  <c r="AK104" i="12"/>
  <c r="AK103" i="12"/>
  <c r="AK102" i="12"/>
  <c r="AK101" i="12"/>
  <c r="AK100" i="12"/>
  <c r="AK99" i="12"/>
  <c r="AK98" i="12"/>
  <c r="AK97" i="12"/>
  <c r="AK96" i="12"/>
  <c r="AK95" i="12"/>
  <c r="AK94" i="12"/>
  <c r="AK93" i="12"/>
  <c r="AK92" i="12"/>
  <c r="AK91" i="12"/>
  <c r="AK90" i="12"/>
  <c r="AK89" i="12"/>
  <c r="AK88" i="12"/>
  <c r="AK87" i="12"/>
  <c r="AK1" i="12"/>
  <c r="AJ89" i="12"/>
  <c r="AJ90" i="12"/>
  <c r="AJ91" i="12"/>
  <c r="AJ92" i="12"/>
  <c r="AJ93" i="12"/>
  <c r="AJ94" i="12"/>
  <c r="AJ95" i="12"/>
  <c r="AJ96" i="12"/>
  <c r="AJ97" i="12"/>
  <c r="AJ98" i="12"/>
  <c r="AJ99" i="12"/>
  <c r="AJ100" i="12"/>
  <c r="AJ101" i="12"/>
  <c r="AJ102" i="12"/>
  <c r="AJ103" i="12"/>
  <c r="AJ104" i="12"/>
  <c r="AJ105" i="12"/>
  <c r="AJ106" i="12"/>
  <c r="AJ107" i="12"/>
  <c r="AJ108" i="12"/>
  <c r="AJ109" i="12"/>
  <c r="AJ110" i="12"/>
  <c r="AJ111" i="12"/>
  <c r="AJ112" i="12"/>
  <c r="AJ113" i="12"/>
  <c r="AJ114" i="12"/>
  <c r="AJ115" i="12"/>
  <c r="AJ116" i="12"/>
  <c r="AJ117" i="12"/>
  <c r="AJ118" i="12"/>
  <c r="AJ119" i="12"/>
  <c r="AJ120" i="12"/>
  <c r="AJ121" i="12"/>
  <c r="AJ122" i="12"/>
  <c r="AJ123" i="12"/>
  <c r="AJ124" i="12"/>
  <c r="AJ125" i="12"/>
  <c r="AJ126" i="12"/>
  <c r="AJ127" i="12"/>
  <c r="AJ128" i="12"/>
  <c r="AJ129" i="12"/>
  <c r="AJ130" i="12"/>
  <c r="AJ131" i="12"/>
  <c r="AJ132" i="12"/>
  <c r="AJ133" i="12"/>
  <c r="AJ134" i="12"/>
  <c r="AJ135" i="12"/>
  <c r="AJ136" i="12"/>
  <c r="AJ137" i="12"/>
  <c r="AJ138" i="12"/>
  <c r="AJ139" i="12"/>
  <c r="AJ140" i="12"/>
  <c r="AJ141" i="12"/>
  <c r="AJ142" i="12"/>
  <c r="AJ143" i="12"/>
  <c r="AJ144" i="12"/>
  <c r="AJ145" i="12"/>
  <c r="AJ146" i="12"/>
  <c r="AJ147" i="12"/>
  <c r="AJ148" i="12"/>
  <c r="AJ149" i="12"/>
  <c r="AJ150" i="12"/>
  <c r="AJ151" i="12"/>
  <c r="AJ152" i="12"/>
  <c r="AJ153" i="12"/>
  <c r="AJ154" i="12"/>
  <c r="AJ155" i="12"/>
  <c r="AJ156" i="12"/>
  <c r="AJ157" i="12"/>
  <c r="AJ158" i="12"/>
  <c r="AJ159" i="12"/>
  <c r="AJ160" i="12"/>
  <c r="AJ161" i="12"/>
  <c r="AJ162" i="12"/>
  <c r="AJ163" i="12"/>
  <c r="AJ164" i="12"/>
  <c r="AJ165" i="12"/>
  <c r="AJ166" i="12"/>
  <c r="AJ167" i="12"/>
  <c r="AJ168" i="12"/>
  <c r="AJ169" i="12"/>
  <c r="AJ170" i="12"/>
  <c r="AJ171" i="12"/>
  <c r="AJ172" i="12"/>
  <c r="AJ173" i="12"/>
  <c r="AJ174" i="12"/>
  <c r="AJ175" i="12"/>
  <c r="AJ176" i="12"/>
  <c r="AJ177" i="12"/>
  <c r="AJ178" i="12"/>
  <c r="AJ179" i="12"/>
  <c r="AJ180" i="12"/>
  <c r="AJ181" i="12"/>
  <c r="AJ182" i="12"/>
  <c r="AJ183" i="12"/>
  <c r="AJ184" i="12"/>
  <c r="AJ185" i="12"/>
  <c r="AJ186" i="12"/>
  <c r="AJ187" i="12"/>
  <c r="AJ188" i="12"/>
  <c r="AJ189" i="12"/>
  <c r="AJ190" i="12"/>
  <c r="AJ191" i="12"/>
  <c r="AJ192" i="12"/>
  <c r="AJ193" i="12"/>
  <c r="AJ194" i="12"/>
  <c r="AJ195" i="12"/>
  <c r="AJ196" i="12"/>
  <c r="AJ197" i="12"/>
  <c r="AJ198" i="12"/>
  <c r="AJ199" i="12"/>
  <c r="AJ200" i="12"/>
  <c r="AJ201" i="12"/>
  <c r="AJ202" i="12"/>
  <c r="AJ203" i="12"/>
  <c r="AJ204" i="12"/>
  <c r="AJ205" i="12"/>
  <c r="AJ206" i="12"/>
  <c r="AJ207" i="12"/>
  <c r="AJ208" i="12"/>
  <c r="AJ209" i="12"/>
  <c r="AJ210" i="12"/>
  <c r="AJ211" i="12"/>
  <c r="AJ212" i="12"/>
  <c r="AJ213" i="12"/>
  <c r="AJ214" i="12"/>
  <c r="AJ215" i="12"/>
  <c r="AJ216" i="12"/>
  <c r="AJ217" i="12"/>
  <c r="AJ218" i="12"/>
  <c r="AJ219" i="12"/>
  <c r="AJ88" i="12"/>
  <c r="AJ87" i="12"/>
  <c r="AJ1" i="12"/>
  <c r="AI1" i="12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  <c r="CA133" i="3"/>
  <c r="CA134" i="3"/>
  <c r="CA135" i="3"/>
  <c r="CA136" i="3"/>
  <c r="CA137" i="3"/>
  <c r="CA138" i="3"/>
  <c r="CA139" i="3"/>
  <c r="CA140" i="3"/>
  <c r="CA141" i="3"/>
  <c r="CA142" i="3"/>
  <c r="CA143" i="3"/>
  <c r="CA144" i="3"/>
  <c r="CA145" i="3"/>
  <c r="CA146" i="3"/>
  <c r="CA147" i="3"/>
  <c r="CA148" i="3"/>
  <c r="CA149" i="3"/>
  <c r="CA150" i="3"/>
  <c r="CA151" i="3"/>
  <c r="CA152" i="3"/>
  <c r="CA153" i="3"/>
  <c r="CA154" i="3"/>
  <c r="CA155" i="3"/>
  <c r="CA156" i="3"/>
  <c r="CA157" i="3"/>
  <c r="CA158" i="3"/>
  <c r="CA159" i="3"/>
  <c r="CA160" i="3"/>
  <c r="CA161" i="3"/>
  <c r="CA162" i="3"/>
  <c r="CA163" i="3"/>
  <c r="CA164" i="3"/>
  <c r="CA165" i="3"/>
  <c r="CA166" i="3"/>
  <c r="CA167" i="3"/>
  <c r="CA168" i="3"/>
  <c r="CA169" i="3"/>
  <c r="CA170" i="3"/>
  <c r="CA171" i="3"/>
  <c r="CA172" i="3"/>
  <c r="CA173" i="3"/>
  <c r="CA174" i="3"/>
  <c r="CA175" i="3"/>
  <c r="CA176" i="3"/>
  <c r="CA177" i="3"/>
  <c r="CA178" i="3"/>
  <c r="CA179" i="3"/>
  <c r="CA180" i="3"/>
  <c r="CA181" i="3"/>
  <c r="CA182" i="3"/>
  <c r="CA183" i="3"/>
  <c r="CA184" i="3"/>
  <c r="CA185" i="3"/>
  <c r="CA186" i="3"/>
  <c r="CA187" i="3"/>
  <c r="CA188" i="3"/>
  <c r="CA189" i="3"/>
  <c r="CA190" i="3"/>
  <c r="CA191" i="3"/>
  <c r="CA192" i="3"/>
  <c r="CA193" i="3"/>
  <c r="CA194" i="3"/>
  <c r="CA195" i="3"/>
  <c r="CA196" i="3"/>
  <c r="CA197" i="3"/>
  <c r="CA198" i="3"/>
  <c r="CA199" i="3"/>
  <c r="CA200" i="3"/>
  <c r="CA201" i="3"/>
  <c r="CA202" i="3"/>
  <c r="CA203" i="3"/>
  <c r="CA204" i="3"/>
  <c r="CA205" i="3"/>
  <c r="CA206" i="3"/>
  <c r="CA207" i="3"/>
  <c r="CA208" i="3"/>
  <c r="CA209" i="3"/>
  <c r="CA210" i="3"/>
  <c r="CA211" i="3"/>
  <c r="CA212" i="3"/>
  <c r="CA213" i="3"/>
  <c r="CA214" i="3"/>
  <c r="CA215" i="3"/>
  <c r="CA216" i="3"/>
  <c r="CA217" i="3"/>
  <c r="CA218" i="3"/>
  <c r="CA219" i="3"/>
  <c r="BX87" i="3"/>
  <c r="BX88" i="3"/>
  <c r="BX89" i="3"/>
  <c r="BX90" i="3"/>
  <c r="BX91" i="3"/>
  <c r="BX92" i="3"/>
  <c r="BX93" i="3"/>
  <c r="BX94" i="3"/>
  <c r="BX95" i="3"/>
  <c r="BX96" i="3"/>
  <c r="BX97" i="3"/>
  <c r="BX98" i="3"/>
  <c r="BX99" i="3"/>
  <c r="BX100" i="3"/>
  <c r="BX101" i="3"/>
  <c r="BX102" i="3"/>
  <c r="BX103" i="3"/>
  <c r="BX104" i="3"/>
  <c r="BX105" i="3"/>
  <c r="BX106" i="3"/>
  <c r="BX107" i="3"/>
  <c r="BX108" i="3"/>
  <c r="BX109" i="3"/>
  <c r="BX110" i="3"/>
  <c r="BX111" i="3"/>
  <c r="BX112" i="3"/>
  <c r="BX113" i="3"/>
  <c r="BX114" i="3"/>
  <c r="BX115" i="3"/>
  <c r="BX116" i="3"/>
  <c r="BX117" i="3"/>
  <c r="BX118" i="3"/>
  <c r="BX119" i="3"/>
  <c r="BX120" i="3"/>
  <c r="BX121" i="3"/>
  <c r="BX122" i="3"/>
  <c r="BX123" i="3"/>
  <c r="BX124" i="3"/>
  <c r="BX125" i="3"/>
  <c r="BX126" i="3"/>
  <c r="BX127" i="3"/>
  <c r="BX128" i="3"/>
  <c r="BX129" i="3"/>
  <c r="BX130" i="3"/>
  <c r="BX131" i="3"/>
  <c r="BX132" i="3"/>
  <c r="BX133" i="3"/>
  <c r="BX134" i="3"/>
  <c r="BX135" i="3"/>
  <c r="BX136" i="3"/>
  <c r="BX137" i="3"/>
  <c r="BX138" i="3"/>
  <c r="BX139" i="3"/>
  <c r="BX140" i="3"/>
  <c r="BX141" i="3"/>
  <c r="BX142" i="3"/>
  <c r="BX143" i="3"/>
  <c r="BX144" i="3"/>
  <c r="BX145" i="3"/>
  <c r="BX146" i="3"/>
  <c r="BX147" i="3"/>
  <c r="BX148" i="3"/>
  <c r="BX149" i="3"/>
  <c r="BX150" i="3"/>
  <c r="BX151" i="3"/>
  <c r="BX152" i="3"/>
  <c r="BX153" i="3"/>
  <c r="BX154" i="3"/>
  <c r="BX155" i="3"/>
  <c r="BX156" i="3"/>
  <c r="BX157" i="3"/>
  <c r="BX158" i="3"/>
  <c r="BX159" i="3"/>
  <c r="BX160" i="3"/>
  <c r="BX161" i="3"/>
  <c r="BX162" i="3"/>
  <c r="BX163" i="3"/>
  <c r="BX164" i="3"/>
  <c r="BX165" i="3"/>
  <c r="BX166" i="3"/>
  <c r="BX167" i="3"/>
  <c r="BX168" i="3"/>
  <c r="BX169" i="3"/>
  <c r="BX170" i="3"/>
  <c r="BX171" i="3"/>
  <c r="BX172" i="3"/>
  <c r="BX173" i="3"/>
  <c r="BX174" i="3"/>
  <c r="BX175" i="3"/>
  <c r="BX176" i="3"/>
  <c r="BX177" i="3"/>
  <c r="BX178" i="3"/>
  <c r="BX179" i="3"/>
  <c r="BX180" i="3"/>
  <c r="BX181" i="3"/>
  <c r="BX182" i="3"/>
  <c r="BX183" i="3"/>
  <c r="BX184" i="3"/>
  <c r="BX185" i="3"/>
  <c r="BX186" i="3"/>
  <c r="BX187" i="3"/>
  <c r="BX188" i="3"/>
  <c r="BX189" i="3"/>
  <c r="BX190" i="3"/>
  <c r="BX191" i="3"/>
  <c r="BX192" i="3"/>
  <c r="BX193" i="3"/>
  <c r="BX194" i="3"/>
  <c r="BX195" i="3"/>
  <c r="BX196" i="3"/>
  <c r="BX197" i="3"/>
  <c r="BX198" i="3"/>
  <c r="BX199" i="3"/>
  <c r="BX200" i="3"/>
  <c r="BX201" i="3"/>
  <c r="BX202" i="3"/>
  <c r="BX203" i="3"/>
  <c r="BX204" i="3"/>
  <c r="BX205" i="3"/>
  <c r="BX206" i="3"/>
  <c r="BX207" i="3"/>
  <c r="BX208" i="3"/>
  <c r="BX209" i="3"/>
  <c r="BX210" i="3"/>
  <c r="BX211" i="3"/>
  <c r="BX212" i="3"/>
  <c r="BX213" i="3"/>
  <c r="BX214" i="3"/>
  <c r="BX215" i="3"/>
  <c r="BX216" i="3"/>
  <c r="BX217" i="3"/>
  <c r="BX218" i="3"/>
  <c r="BX219" i="3"/>
  <c r="BX86" i="3"/>
  <c r="AY92" i="3" l="1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91" i="3"/>
  <c r="AH1" i="12" l="1"/>
  <c r="AF8" i="12" l="1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74" i="12"/>
  <c r="AF75" i="12"/>
  <c r="AF76" i="12"/>
  <c r="AF77" i="12"/>
  <c r="AF78" i="12"/>
  <c r="AF79" i="12"/>
  <c r="AF80" i="12"/>
  <c r="AF81" i="12"/>
  <c r="AF82" i="12"/>
  <c r="AF83" i="12"/>
  <c r="AF84" i="12"/>
  <c r="AF85" i="12"/>
  <c r="AF86" i="12"/>
  <c r="AF87" i="12"/>
  <c r="AF88" i="12"/>
  <c r="AF89" i="12"/>
  <c r="AF90" i="12"/>
  <c r="AF91" i="12"/>
  <c r="AF92" i="12"/>
  <c r="AF93" i="12"/>
  <c r="AF94" i="12"/>
  <c r="AF95" i="12"/>
  <c r="AF96" i="12"/>
  <c r="AF97" i="12"/>
  <c r="AF98" i="12"/>
  <c r="AF99" i="12"/>
  <c r="AF100" i="12"/>
  <c r="AF101" i="12"/>
  <c r="AF102" i="12"/>
  <c r="AF103" i="12"/>
  <c r="AF104" i="12"/>
  <c r="AF105" i="12"/>
  <c r="AF106" i="12"/>
  <c r="AF107" i="12"/>
  <c r="AF108" i="12"/>
  <c r="AF109" i="12"/>
  <c r="AF110" i="12"/>
  <c r="AF111" i="12"/>
  <c r="AF112" i="12"/>
  <c r="AF113" i="12"/>
  <c r="AF114" i="12"/>
  <c r="AF115" i="12"/>
  <c r="AF116" i="12"/>
  <c r="AF117" i="12"/>
  <c r="AF118" i="12"/>
  <c r="AF119" i="12"/>
  <c r="AF120" i="12"/>
  <c r="AF121" i="12"/>
  <c r="AF122" i="12"/>
  <c r="AF123" i="12"/>
  <c r="AF124" i="12"/>
  <c r="AF125" i="12"/>
  <c r="AF126" i="12"/>
  <c r="AF127" i="12"/>
  <c r="AF128" i="12"/>
  <c r="AF129" i="12"/>
  <c r="AF130" i="12"/>
  <c r="AF131" i="12"/>
  <c r="AF132" i="12"/>
  <c r="AF133" i="12"/>
  <c r="AF134" i="12"/>
  <c r="AF135" i="12"/>
  <c r="AF136" i="12"/>
  <c r="AF137" i="12"/>
  <c r="AF138" i="12"/>
  <c r="AF139" i="12"/>
  <c r="AF140" i="12"/>
  <c r="AF141" i="12"/>
  <c r="AF142" i="12"/>
  <c r="AF143" i="12"/>
  <c r="AF144" i="12"/>
  <c r="AF145" i="12"/>
  <c r="AF146" i="12"/>
  <c r="AF147" i="12"/>
  <c r="AF148" i="12"/>
  <c r="AF149" i="12"/>
  <c r="AF150" i="12"/>
  <c r="AF151" i="12"/>
  <c r="AF152" i="12"/>
  <c r="AF153" i="12"/>
  <c r="AF154" i="12"/>
  <c r="AF155" i="12"/>
  <c r="AF156" i="12"/>
  <c r="AF157" i="12"/>
  <c r="AF158" i="12"/>
  <c r="AF159" i="12"/>
  <c r="AF160" i="12"/>
  <c r="AF161" i="12"/>
  <c r="AF162" i="12"/>
  <c r="AF163" i="12"/>
  <c r="AF164" i="12"/>
  <c r="AF165" i="12"/>
  <c r="AF166" i="12"/>
  <c r="AF167" i="12"/>
  <c r="AF168" i="12"/>
  <c r="AF169" i="12"/>
  <c r="AF170" i="12"/>
  <c r="AF171" i="12"/>
  <c r="AF172" i="12"/>
  <c r="AF173" i="12"/>
  <c r="AF174" i="12"/>
  <c r="AF175" i="12"/>
  <c r="AF176" i="12"/>
  <c r="AF177" i="12"/>
  <c r="AF178" i="12"/>
  <c r="AF179" i="12"/>
  <c r="AF180" i="12"/>
  <c r="AF181" i="12"/>
  <c r="AF182" i="12"/>
  <c r="AF183" i="12"/>
  <c r="AF184" i="12"/>
  <c r="AF185" i="12"/>
  <c r="AF186" i="12"/>
  <c r="AF187" i="12"/>
  <c r="AF188" i="12"/>
  <c r="AF189" i="12"/>
  <c r="AF190" i="12"/>
  <c r="AF191" i="12"/>
  <c r="AF192" i="12"/>
  <c r="AF193" i="12"/>
  <c r="AF194" i="12"/>
  <c r="AF195" i="12"/>
  <c r="AF196" i="12"/>
  <c r="AF197" i="12"/>
  <c r="AF198" i="12"/>
  <c r="AF199" i="12"/>
  <c r="AF200" i="12"/>
  <c r="AF201" i="12"/>
  <c r="AF202" i="12"/>
  <c r="AF203" i="12"/>
  <c r="AF204" i="12"/>
  <c r="AF205" i="12"/>
  <c r="AF206" i="12"/>
  <c r="AF207" i="12"/>
  <c r="AF208" i="12"/>
  <c r="AF209" i="12"/>
  <c r="AF210" i="12"/>
  <c r="AF211" i="12"/>
  <c r="AF212" i="12"/>
  <c r="AF213" i="12"/>
  <c r="AF214" i="12"/>
  <c r="AF215" i="12"/>
  <c r="AF216" i="12"/>
  <c r="AF217" i="12"/>
  <c r="AF218" i="12"/>
  <c r="AF219" i="12"/>
  <c r="AF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G126" i="12"/>
  <c r="AG127" i="12"/>
  <c r="AG128" i="12"/>
  <c r="AG129" i="12"/>
  <c r="AG130" i="12"/>
  <c r="AG131" i="12"/>
  <c r="AG132" i="12"/>
  <c r="AG133" i="12"/>
  <c r="AG134" i="12"/>
  <c r="AG135" i="12"/>
  <c r="AG136" i="12"/>
  <c r="AG137" i="12"/>
  <c r="AG138" i="12"/>
  <c r="AG139" i="12"/>
  <c r="AG140" i="12"/>
  <c r="AG141" i="12"/>
  <c r="AG142" i="12"/>
  <c r="AG143" i="12"/>
  <c r="AG144" i="12"/>
  <c r="AG145" i="12"/>
  <c r="AG146" i="12"/>
  <c r="AG147" i="12"/>
  <c r="AG148" i="12"/>
  <c r="AG149" i="12"/>
  <c r="AG150" i="12"/>
  <c r="AG151" i="12"/>
  <c r="AG152" i="12"/>
  <c r="AG153" i="12"/>
  <c r="AG154" i="12"/>
  <c r="AG155" i="12"/>
  <c r="AG156" i="12"/>
  <c r="AG157" i="12"/>
  <c r="AG158" i="12"/>
  <c r="AG159" i="12"/>
  <c r="AG160" i="12"/>
  <c r="AG161" i="12"/>
  <c r="AG162" i="12"/>
  <c r="AG163" i="12"/>
  <c r="AG164" i="12"/>
  <c r="AG165" i="12"/>
  <c r="AG166" i="12"/>
  <c r="AG167" i="12"/>
  <c r="AG168" i="12"/>
  <c r="AG169" i="12"/>
  <c r="AG170" i="12"/>
  <c r="AG171" i="12"/>
  <c r="AG172" i="12"/>
  <c r="AG173" i="12"/>
  <c r="AG174" i="12"/>
  <c r="AG175" i="12"/>
  <c r="AG176" i="12"/>
  <c r="AG177" i="12"/>
  <c r="AG178" i="12"/>
  <c r="AG179" i="12"/>
  <c r="AG180" i="12"/>
  <c r="AG181" i="12"/>
  <c r="AG182" i="12"/>
  <c r="AG183" i="12"/>
  <c r="AG184" i="12"/>
  <c r="AG185" i="12"/>
  <c r="AG186" i="12"/>
  <c r="AG187" i="12"/>
  <c r="AG188" i="12"/>
  <c r="AG189" i="12"/>
  <c r="AG190" i="12"/>
  <c r="AG191" i="12"/>
  <c r="AG192" i="12"/>
  <c r="AG193" i="12"/>
  <c r="AG194" i="12"/>
  <c r="AG195" i="12"/>
  <c r="AG196" i="12"/>
  <c r="AG197" i="12"/>
  <c r="AG198" i="12"/>
  <c r="AG199" i="12"/>
  <c r="AG200" i="12"/>
  <c r="AG201" i="12"/>
  <c r="AG202" i="12"/>
  <c r="AG203" i="12"/>
  <c r="AG204" i="12"/>
  <c r="AG205" i="12"/>
  <c r="AG206" i="12"/>
  <c r="AG207" i="12"/>
  <c r="AG208" i="12"/>
  <c r="AG209" i="12"/>
  <c r="AG210" i="12"/>
  <c r="AG211" i="12"/>
  <c r="AG212" i="12"/>
  <c r="AG213" i="12"/>
  <c r="AG214" i="12"/>
  <c r="AG215" i="12"/>
  <c r="AG216" i="12"/>
  <c r="AG217" i="12"/>
  <c r="AG218" i="12"/>
  <c r="AG219" i="12"/>
  <c r="AG7" i="12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133" i="10"/>
  <c r="T133" i="10"/>
  <c r="S134" i="10"/>
  <c r="T134" i="10"/>
  <c r="S135" i="10"/>
  <c r="T135" i="10"/>
  <c r="S136" i="10"/>
  <c r="T136" i="10"/>
  <c r="S137" i="10"/>
  <c r="T137" i="10"/>
  <c r="S138" i="10"/>
  <c r="T138" i="10"/>
  <c r="S139" i="10"/>
  <c r="T139" i="10"/>
  <c r="S140" i="10"/>
  <c r="T140" i="10"/>
  <c r="S141" i="10"/>
  <c r="T141" i="10"/>
  <c r="S142" i="10"/>
  <c r="T142" i="10"/>
  <c r="S143" i="10"/>
  <c r="T143" i="10"/>
  <c r="S144" i="10"/>
  <c r="T144" i="10"/>
  <c r="S145" i="10"/>
  <c r="T145" i="10"/>
  <c r="S146" i="10"/>
  <c r="T146" i="10"/>
  <c r="S147" i="10"/>
  <c r="T147" i="10"/>
  <c r="S148" i="10"/>
  <c r="T148" i="10"/>
  <c r="S149" i="10"/>
  <c r="T149" i="10"/>
  <c r="S150" i="10"/>
  <c r="T150" i="10"/>
  <c r="S151" i="10"/>
  <c r="T151" i="10"/>
  <c r="S152" i="10"/>
  <c r="T152" i="10"/>
  <c r="S153" i="10"/>
  <c r="T153" i="10"/>
  <c r="S154" i="10"/>
  <c r="T154" i="10"/>
  <c r="S155" i="10"/>
  <c r="T155" i="10"/>
  <c r="S156" i="10"/>
  <c r="T156" i="10"/>
  <c r="S157" i="10"/>
  <c r="T157" i="10"/>
  <c r="S158" i="10"/>
  <c r="T158" i="10"/>
  <c r="S159" i="10"/>
  <c r="T159" i="10"/>
  <c r="S160" i="10"/>
  <c r="T160" i="10"/>
  <c r="S161" i="10"/>
  <c r="T161" i="10"/>
  <c r="S162" i="10"/>
  <c r="T162" i="10"/>
  <c r="S163" i="10"/>
  <c r="T163" i="10"/>
  <c r="S164" i="10"/>
  <c r="T164" i="10"/>
  <c r="S165" i="10"/>
  <c r="T165" i="10"/>
  <c r="S166" i="10"/>
  <c r="T166" i="10"/>
  <c r="S167" i="10"/>
  <c r="T167" i="10"/>
  <c r="S168" i="10"/>
  <c r="T168" i="10"/>
  <c r="S169" i="10"/>
  <c r="T169" i="10"/>
  <c r="S170" i="10"/>
  <c r="T170" i="10"/>
  <c r="S171" i="10"/>
  <c r="T171" i="10"/>
  <c r="S172" i="10"/>
  <c r="T172" i="10"/>
  <c r="S173" i="10"/>
  <c r="T173" i="10"/>
  <c r="S174" i="10"/>
  <c r="T174" i="10"/>
  <c r="S175" i="10"/>
  <c r="T175" i="10"/>
  <c r="S176" i="10"/>
  <c r="T176" i="10"/>
  <c r="S177" i="10"/>
  <c r="T177" i="10"/>
  <c r="S178" i="10"/>
  <c r="T178" i="10"/>
  <c r="S179" i="10"/>
  <c r="T179" i="10"/>
  <c r="S180" i="10"/>
  <c r="T180" i="10"/>
  <c r="S181" i="10"/>
  <c r="T181" i="10"/>
  <c r="S182" i="10"/>
  <c r="T182" i="10"/>
  <c r="S183" i="10"/>
  <c r="T183" i="10"/>
  <c r="S184" i="10"/>
  <c r="T184" i="10"/>
  <c r="S185" i="10"/>
  <c r="T185" i="10"/>
  <c r="S186" i="10"/>
  <c r="T186" i="10"/>
  <c r="S187" i="10"/>
  <c r="T187" i="10"/>
  <c r="S188" i="10"/>
  <c r="T188" i="10"/>
  <c r="S189" i="10"/>
  <c r="T189" i="10"/>
  <c r="S190" i="10"/>
  <c r="T190" i="10"/>
  <c r="S191" i="10"/>
  <c r="T191" i="10"/>
  <c r="S192" i="10"/>
  <c r="T192" i="10"/>
  <c r="S193" i="10"/>
  <c r="T193" i="10"/>
  <c r="S194" i="10"/>
  <c r="T194" i="10"/>
  <c r="S195" i="10"/>
  <c r="T195" i="10"/>
  <c r="S196" i="10"/>
  <c r="T196" i="10"/>
  <c r="S197" i="10"/>
  <c r="T197" i="10"/>
  <c r="S198" i="10"/>
  <c r="T198" i="10"/>
  <c r="S199" i="10"/>
  <c r="T199" i="10"/>
  <c r="S200" i="10"/>
  <c r="T200" i="10"/>
  <c r="S201" i="10"/>
  <c r="T201" i="10"/>
  <c r="S202" i="10"/>
  <c r="T202" i="10"/>
  <c r="S203" i="10"/>
  <c r="T203" i="10"/>
  <c r="S204" i="10"/>
  <c r="T204" i="10"/>
  <c r="S205" i="10"/>
  <c r="T205" i="10"/>
  <c r="S206" i="10"/>
  <c r="T206" i="10"/>
  <c r="S207" i="10"/>
  <c r="T207" i="10"/>
  <c r="S208" i="10"/>
  <c r="T208" i="10"/>
  <c r="S209" i="10"/>
  <c r="T209" i="10"/>
  <c r="S210" i="10"/>
  <c r="T210" i="10"/>
  <c r="S211" i="10"/>
  <c r="T211" i="10"/>
  <c r="S212" i="10"/>
  <c r="T212" i="10"/>
  <c r="S213" i="10"/>
  <c r="T213" i="10"/>
  <c r="S214" i="10"/>
  <c r="T214" i="10"/>
  <c r="S215" i="10"/>
  <c r="T215" i="10"/>
  <c r="S216" i="10"/>
  <c r="T216" i="10"/>
  <c r="S217" i="10"/>
  <c r="T217" i="10"/>
  <c r="S218" i="10"/>
  <c r="T218" i="10"/>
  <c r="S219" i="10"/>
  <c r="T219" i="10"/>
  <c r="T6" i="10"/>
  <c r="S6" i="10"/>
  <c r="AF1" i="12"/>
  <c r="AG1" i="12" s="1"/>
  <c r="AE1" i="12"/>
  <c r="AE94" i="12"/>
  <c r="AE102" i="12"/>
  <c r="AE110" i="12"/>
  <c r="AE118" i="12"/>
  <c r="AE126" i="12"/>
  <c r="AE134" i="12"/>
  <c r="AE142" i="12"/>
  <c r="AE150" i="12"/>
  <c r="AE158" i="12"/>
  <c r="AE166" i="12"/>
  <c r="AE174" i="12"/>
  <c r="AE182" i="12"/>
  <c r="AE190" i="12"/>
  <c r="AE198" i="12"/>
  <c r="AE206" i="12"/>
  <c r="AE214" i="12"/>
  <c r="AD86" i="8"/>
  <c r="AD87" i="8"/>
  <c r="AE87" i="12" s="1"/>
  <c r="AD88" i="8"/>
  <c r="AE88" i="12" s="1"/>
  <c r="AD89" i="8"/>
  <c r="AE89" i="12" s="1"/>
  <c r="AD90" i="8"/>
  <c r="AE90" i="12" s="1"/>
  <c r="AD91" i="8"/>
  <c r="AE91" i="12" s="1"/>
  <c r="AD92" i="8"/>
  <c r="AE92" i="12" s="1"/>
  <c r="AD93" i="8"/>
  <c r="AE93" i="12" s="1"/>
  <c r="AD94" i="8"/>
  <c r="AD95" i="8"/>
  <c r="AE95" i="12" s="1"/>
  <c r="AD96" i="8"/>
  <c r="AE96" i="12" s="1"/>
  <c r="AD97" i="8"/>
  <c r="AE97" i="12" s="1"/>
  <c r="AD98" i="8"/>
  <c r="AE98" i="12" s="1"/>
  <c r="AD99" i="8"/>
  <c r="AE99" i="12" s="1"/>
  <c r="AD100" i="8"/>
  <c r="AE100" i="12" s="1"/>
  <c r="AD101" i="8"/>
  <c r="AE101" i="12" s="1"/>
  <c r="AD102" i="8"/>
  <c r="AD103" i="8"/>
  <c r="AE103" i="12" s="1"/>
  <c r="AD104" i="8"/>
  <c r="AE104" i="12" s="1"/>
  <c r="AD105" i="8"/>
  <c r="AE105" i="12" s="1"/>
  <c r="AD106" i="8"/>
  <c r="AE106" i="12" s="1"/>
  <c r="AD107" i="8"/>
  <c r="AE107" i="12" s="1"/>
  <c r="AD108" i="8"/>
  <c r="AE108" i="12" s="1"/>
  <c r="AD109" i="8"/>
  <c r="AE109" i="12" s="1"/>
  <c r="AD110" i="8"/>
  <c r="AD111" i="8"/>
  <c r="AE111" i="12" s="1"/>
  <c r="AD112" i="8"/>
  <c r="AE112" i="12" s="1"/>
  <c r="AD113" i="8"/>
  <c r="AE113" i="12" s="1"/>
  <c r="AD114" i="8"/>
  <c r="AE114" i="12" s="1"/>
  <c r="AD115" i="8"/>
  <c r="AE115" i="12" s="1"/>
  <c r="AD116" i="8"/>
  <c r="AE116" i="12" s="1"/>
  <c r="AD117" i="8"/>
  <c r="AE117" i="12" s="1"/>
  <c r="AD118" i="8"/>
  <c r="AD119" i="8"/>
  <c r="AE119" i="12" s="1"/>
  <c r="AD120" i="8"/>
  <c r="AE120" i="12" s="1"/>
  <c r="AD121" i="8"/>
  <c r="AE121" i="12" s="1"/>
  <c r="AD122" i="8"/>
  <c r="AE122" i="12" s="1"/>
  <c r="AD123" i="8"/>
  <c r="AE123" i="12" s="1"/>
  <c r="AD124" i="8"/>
  <c r="AE124" i="12" s="1"/>
  <c r="AD125" i="8"/>
  <c r="AE125" i="12" s="1"/>
  <c r="AD126" i="8"/>
  <c r="AD127" i="8"/>
  <c r="AE127" i="12" s="1"/>
  <c r="AD128" i="8"/>
  <c r="AE128" i="12" s="1"/>
  <c r="AD129" i="8"/>
  <c r="AE129" i="12" s="1"/>
  <c r="AD130" i="8"/>
  <c r="AE130" i="12" s="1"/>
  <c r="AD131" i="8"/>
  <c r="AE131" i="12" s="1"/>
  <c r="AD132" i="8"/>
  <c r="AE132" i="12" s="1"/>
  <c r="AD133" i="8"/>
  <c r="AE133" i="12" s="1"/>
  <c r="AD134" i="8"/>
  <c r="AD135" i="8"/>
  <c r="AE135" i="12" s="1"/>
  <c r="AD136" i="8"/>
  <c r="AE136" i="12" s="1"/>
  <c r="AD137" i="8"/>
  <c r="AE137" i="12" s="1"/>
  <c r="AD138" i="8"/>
  <c r="AE138" i="12" s="1"/>
  <c r="AD139" i="8"/>
  <c r="AE139" i="12" s="1"/>
  <c r="AD140" i="8"/>
  <c r="AE140" i="12" s="1"/>
  <c r="AD141" i="8"/>
  <c r="AE141" i="12" s="1"/>
  <c r="AD142" i="8"/>
  <c r="AD143" i="8"/>
  <c r="AE143" i="12" s="1"/>
  <c r="AD144" i="8"/>
  <c r="AE144" i="12" s="1"/>
  <c r="AD145" i="8"/>
  <c r="AE145" i="12" s="1"/>
  <c r="AD146" i="8"/>
  <c r="AE146" i="12" s="1"/>
  <c r="AD147" i="8"/>
  <c r="AE147" i="12" s="1"/>
  <c r="AD148" i="8"/>
  <c r="AE148" i="12" s="1"/>
  <c r="AD149" i="8"/>
  <c r="AE149" i="12" s="1"/>
  <c r="AD150" i="8"/>
  <c r="AD151" i="8"/>
  <c r="AE151" i="12" s="1"/>
  <c r="AD152" i="8"/>
  <c r="AE152" i="12" s="1"/>
  <c r="AD153" i="8"/>
  <c r="AE153" i="12" s="1"/>
  <c r="AD154" i="8"/>
  <c r="AE154" i="12" s="1"/>
  <c r="AD155" i="8"/>
  <c r="AE155" i="12" s="1"/>
  <c r="AD156" i="8"/>
  <c r="AE156" i="12" s="1"/>
  <c r="AD157" i="8"/>
  <c r="AE157" i="12" s="1"/>
  <c r="AD158" i="8"/>
  <c r="AD159" i="8"/>
  <c r="AE159" i="12" s="1"/>
  <c r="AD160" i="8"/>
  <c r="AE160" i="12" s="1"/>
  <c r="AD161" i="8"/>
  <c r="AE161" i="12" s="1"/>
  <c r="AD162" i="8"/>
  <c r="AE162" i="12" s="1"/>
  <c r="AD163" i="8"/>
  <c r="AE163" i="12" s="1"/>
  <c r="AD164" i="8"/>
  <c r="AE164" i="12" s="1"/>
  <c r="AD165" i="8"/>
  <c r="AE165" i="12" s="1"/>
  <c r="AD166" i="8"/>
  <c r="AD167" i="8"/>
  <c r="AE167" i="12" s="1"/>
  <c r="AD168" i="8"/>
  <c r="AE168" i="12" s="1"/>
  <c r="AD169" i="8"/>
  <c r="AE169" i="12" s="1"/>
  <c r="AD170" i="8"/>
  <c r="AE170" i="12" s="1"/>
  <c r="AD171" i="8"/>
  <c r="AE171" i="12" s="1"/>
  <c r="AD172" i="8"/>
  <c r="AE172" i="12" s="1"/>
  <c r="AD173" i="8"/>
  <c r="AE173" i="12" s="1"/>
  <c r="AD174" i="8"/>
  <c r="AD175" i="8"/>
  <c r="AE175" i="12" s="1"/>
  <c r="AD176" i="8"/>
  <c r="AE176" i="12" s="1"/>
  <c r="AD177" i="8"/>
  <c r="AE177" i="12" s="1"/>
  <c r="AD178" i="8"/>
  <c r="AE178" i="12" s="1"/>
  <c r="AD179" i="8"/>
  <c r="AE179" i="12" s="1"/>
  <c r="AD180" i="8"/>
  <c r="AE180" i="12" s="1"/>
  <c r="AD181" i="8"/>
  <c r="AE181" i="12" s="1"/>
  <c r="AD182" i="8"/>
  <c r="AD183" i="8"/>
  <c r="AE183" i="12" s="1"/>
  <c r="AD184" i="8"/>
  <c r="AE184" i="12" s="1"/>
  <c r="AD185" i="8"/>
  <c r="AE185" i="12" s="1"/>
  <c r="AD186" i="8"/>
  <c r="AE186" i="12" s="1"/>
  <c r="AD187" i="8"/>
  <c r="AE187" i="12" s="1"/>
  <c r="AD188" i="8"/>
  <c r="AE188" i="12" s="1"/>
  <c r="AD189" i="8"/>
  <c r="AE189" i="12" s="1"/>
  <c r="AD190" i="8"/>
  <c r="AD191" i="8"/>
  <c r="AE191" i="12" s="1"/>
  <c r="AD192" i="8"/>
  <c r="AE192" i="12" s="1"/>
  <c r="AD193" i="8"/>
  <c r="AE193" i="12" s="1"/>
  <c r="AD194" i="8"/>
  <c r="AE194" i="12" s="1"/>
  <c r="AD195" i="8"/>
  <c r="AE195" i="12" s="1"/>
  <c r="AD196" i="8"/>
  <c r="AE196" i="12" s="1"/>
  <c r="AD197" i="8"/>
  <c r="AE197" i="12" s="1"/>
  <c r="AD198" i="8"/>
  <c r="AD199" i="8"/>
  <c r="AE199" i="12" s="1"/>
  <c r="AD200" i="8"/>
  <c r="AE200" i="12" s="1"/>
  <c r="AD201" i="8"/>
  <c r="AE201" i="12" s="1"/>
  <c r="AD202" i="8"/>
  <c r="AE202" i="12" s="1"/>
  <c r="AD203" i="8"/>
  <c r="AE203" i="12" s="1"/>
  <c r="AD204" i="8"/>
  <c r="AE204" i="12" s="1"/>
  <c r="AD205" i="8"/>
  <c r="AE205" i="12" s="1"/>
  <c r="AD206" i="8"/>
  <c r="AD207" i="8"/>
  <c r="AE207" i="12" s="1"/>
  <c r="AD208" i="8"/>
  <c r="AE208" i="12" s="1"/>
  <c r="AD209" i="8"/>
  <c r="AE209" i="12" s="1"/>
  <c r="AD210" i="8"/>
  <c r="AE210" i="12" s="1"/>
  <c r="AD211" i="8"/>
  <c r="AE211" i="12" s="1"/>
  <c r="AD212" i="8"/>
  <c r="AE212" i="12" s="1"/>
  <c r="AD213" i="8"/>
  <c r="AE213" i="12" s="1"/>
  <c r="AD214" i="8"/>
  <c r="AD215" i="8"/>
  <c r="AE215" i="12" s="1"/>
  <c r="AD216" i="8"/>
  <c r="AE216" i="12" s="1"/>
  <c r="AD217" i="8"/>
  <c r="AE217" i="12" s="1"/>
  <c r="AD218" i="8"/>
  <c r="AE218" i="12" s="1"/>
  <c r="AD219" i="8"/>
  <c r="AE219" i="12" s="1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6" i="8"/>
  <c r="Z7" i="8"/>
  <c r="Z8" i="8"/>
  <c r="Z9" i="8"/>
  <c r="Z10" i="8"/>
  <c r="Z11" i="8"/>
  <c r="Z12" i="8"/>
  <c r="Z13" i="8"/>
  <c r="AD13" i="12" s="1"/>
  <c r="Z14" i="8"/>
  <c r="Z15" i="8"/>
  <c r="AD15" i="12" s="1"/>
  <c r="Z16" i="8"/>
  <c r="Z17" i="8"/>
  <c r="Z18" i="8"/>
  <c r="Z19" i="8"/>
  <c r="Z20" i="8"/>
  <c r="Z21" i="8"/>
  <c r="AD21" i="12" s="1"/>
  <c r="Z22" i="8"/>
  <c r="Z23" i="8"/>
  <c r="Z24" i="8"/>
  <c r="Z25" i="8"/>
  <c r="Z26" i="8"/>
  <c r="Z27" i="8"/>
  <c r="AD28" i="12" s="1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AD61" i="12" s="1"/>
  <c r="Z62" i="8"/>
  <c r="Z63" i="8"/>
  <c r="Z64" i="8"/>
  <c r="Z65" i="8"/>
  <c r="Z66" i="8"/>
  <c r="Z67" i="8"/>
  <c r="Z68" i="8"/>
  <c r="Z69" i="8"/>
  <c r="AD69" i="12" s="1"/>
  <c r="Z70" i="8"/>
  <c r="Z71" i="8"/>
  <c r="Z72" i="8"/>
  <c r="Z73" i="8"/>
  <c r="Z74" i="8"/>
  <c r="Z75" i="8"/>
  <c r="Z76" i="8"/>
  <c r="Z77" i="8"/>
  <c r="AD77" i="12" s="1"/>
  <c r="Z78" i="8"/>
  <c r="Z79" i="8"/>
  <c r="Z80" i="8"/>
  <c r="Z81" i="8"/>
  <c r="Z82" i="8"/>
  <c r="Z83" i="8"/>
  <c r="Z84" i="8"/>
  <c r="Z85" i="8"/>
  <c r="AD85" i="12" s="1"/>
  <c r="Z86" i="8"/>
  <c r="Z87" i="8"/>
  <c r="Z88" i="8"/>
  <c r="Z89" i="8"/>
  <c r="Z90" i="8"/>
  <c r="Z91" i="8"/>
  <c r="Z92" i="8"/>
  <c r="Z93" i="8"/>
  <c r="AD93" i="12" s="1"/>
  <c r="Z94" i="8"/>
  <c r="Z95" i="8"/>
  <c r="Z96" i="8"/>
  <c r="Z97" i="8"/>
  <c r="Z98" i="8"/>
  <c r="Z99" i="8"/>
  <c r="Z100" i="8"/>
  <c r="Z101" i="8"/>
  <c r="AD101" i="12" s="1"/>
  <c r="Z102" i="8"/>
  <c r="Z103" i="8"/>
  <c r="Z104" i="8"/>
  <c r="Z105" i="8"/>
  <c r="Z106" i="8"/>
  <c r="Z107" i="8"/>
  <c r="Z108" i="8"/>
  <c r="Z109" i="8"/>
  <c r="AD109" i="12" s="1"/>
  <c r="Z110" i="8"/>
  <c r="Z111" i="8"/>
  <c r="Z112" i="8"/>
  <c r="Z113" i="8"/>
  <c r="Z114" i="8"/>
  <c r="Z115" i="8"/>
  <c r="Z116" i="8"/>
  <c r="Z117" i="8"/>
  <c r="AD117" i="12" s="1"/>
  <c r="Z118" i="8"/>
  <c r="Z119" i="8"/>
  <c r="Z120" i="8"/>
  <c r="Z121" i="8"/>
  <c r="Z122" i="8"/>
  <c r="AD122" i="12" s="1"/>
  <c r="Z123" i="8"/>
  <c r="AD124" i="12" s="1"/>
  <c r="Z124" i="8"/>
  <c r="Z125" i="8"/>
  <c r="AD125" i="12" s="1"/>
  <c r="Z126" i="8"/>
  <c r="Z127" i="8"/>
  <c r="Z128" i="8"/>
  <c r="Z129" i="8"/>
  <c r="Z130" i="8"/>
  <c r="AD130" i="12" s="1"/>
  <c r="Z131" i="8"/>
  <c r="AD132" i="12" s="1"/>
  <c r="Z132" i="8"/>
  <c r="Z133" i="8"/>
  <c r="AD133" i="12" s="1"/>
  <c r="Z134" i="8"/>
  <c r="Z135" i="8"/>
  <c r="AD135" i="12" s="1"/>
  <c r="Z136" i="8"/>
  <c r="Z137" i="8"/>
  <c r="Z138" i="8"/>
  <c r="AD138" i="12" s="1"/>
  <c r="Z139" i="8"/>
  <c r="Z140" i="8"/>
  <c r="Z141" i="8"/>
  <c r="AD141" i="12" s="1"/>
  <c r="Z142" i="8"/>
  <c r="Z143" i="8"/>
  <c r="AD143" i="12" s="1"/>
  <c r="Z144" i="8"/>
  <c r="Z145" i="8"/>
  <c r="Z146" i="8"/>
  <c r="AD146" i="12" s="1"/>
  <c r="Z147" i="8"/>
  <c r="Z148" i="8"/>
  <c r="Z149" i="8"/>
  <c r="AD149" i="12" s="1"/>
  <c r="Z150" i="8"/>
  <c r="Z151" i="8"/>
  <c r="AD151" i="12" s="1"/>
  <c r="Z152" i="8"/>
  <c r="Z153" i="8"/>
  <c r="Z154" i="8"/>
  <c r="AD154" i="12" s="1"/>
  <c r="Z155" i="8"/>
  <c r="Z156" i="8"/>
  <c r="Z157" i="8"/>
  <c r="AD157" i="12" s="1"/>
  <c r="Z158" i="8"/>
  <c r="Z159" i="8"/>
  <c r="AD159" i="12" s="1"/>
  <c r="Z160" i="8"/>
  <c r="Z161" i="8"/>
  <c r="Z162" i="8"/>
  <c r="AD162" i="12" s="1"/>
  <c r="Z163" i="8"/>
  <c r="Z164" i="8"/>
  <c r="Z165" i="8"/>
  <c r="AD165" i="12" s="1"/>
  <c r="Z166" i="8"/>
  <c r="Z167" i="8"/>
  <c r="AD167" i="12" s="1"/>
  <c r="Z168" i="8"/>
  <c r="Z169" i="8"/>
  <c r="Z170" i="8"/>
  <c r="AD170" i="12" s="1"/>
  <c r="Z171" i="8"/>
  <c r="Z172" i="8"/>
  <c r="Z173" i="8"/>
  <c r="AD173" i="12" s="1"/>
  <c r="Z174" i="8"/>
  <c r="Z175" i="8"/>
  <c r="AD175" i="12" s="1"/>
  <c r="Z176" i="8"/>
  <c r="Z177" i="8"/>
  <c r="Z178" i="8"/>
  <c r="AD178" i="12" s="1"/>
  <c r="Z179" i="8"/>
  <c r="Z180" i="8"/>
  <c r="Z181" i="8"/>
  <c r="AD181" i="12" s="1"/>
  <c r="Z182" i="8"/>
  <c r="Z183" i="8"/>
  <c r="AD183" i="12" s="1"/>
  <c r="Z184" i="8"/>
  <c r="Z185" i="8"/>
  <c r="Z186" i="8"/>
  <c r="AD186" i="12" s="1"/>
  <c r="Z187" i="8"/>
  <c r="Z188" i="8"/>
  <c r="Z189" i="8"/>
  <c r="AD189" i="12" s="1"/>
  <c r="Z190" i="8"/>
  <c r="Z191" i="8"/>
  <c r="AD191" i="12" s="1"/>
  <c r="Z192" i="8"/>
  <c r="Z193" i="8"/>
  <c r="Z194" i="8"/>
  <c r="AD194" i="12" s="1"/>
  <c r="Z195" i="8"/>
  <c r="Z196" i="8"/>
  <c r="Z197" i="8"/>
  <c r="AD197" i="12" s="1"/>
  <c r="Z198" i="8"/>
  <c r="Z199" i="8"/>
  <c r="AD199" i="12" s="1"/>
  <c r="Z200" i="8"/>
  <c r="Z201" i="8"/>
  <c r="Z202" i="8"/>
  <c r="AD202" i="12" s="1"/>
  <c r="Z203" i="8"/>
  <c r="Z204" i="8"/>
  <c r="Z205" i="8"/>
  <c r="AD205" i="12" s="1"/>
  <c r="Z206" i="8"/>
  <c r="Z207" i="8"/>
  <c r="AD207" i="12" s="1"/>
  <c r="Z208" i="8"/>
  <c r="Z209" i="8"/>
  <c r="Z210" i="8"/>
  <c r="AD210" i="12" s="1"/>
  <c r="Z211" i="8"/>
  <c r="Z212" i="8"/>
  <c r="Z213" i="8"/>
  <c r="AD213" i="12" s="1"/>
  <c r="Z214" i="8"/>
  <c r="Z215" i="8"/>
  <c r="AD215" i="12" s="1"/>
  <c r="Z216" i="8"/>
  <c r="Z217" i="8"/>
  <c r="Z218" i="8"/>
  <c r="AD218" i="12" s="1"/>
  <c r="Z219" i="8"/>
  <c r="Z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AC25" i="12" s="1"/>
  <c r="Y26" i="8"/>
  <c r="Y27" i="8"/>
  <c r="Y28" i="8"/>
  <c r="Y29" i="8"/>
  <c r="Y30" i="8"/>
  <c r="Y31" i="8"/>
  <c r="Y32" i="8"/>
  <c r="Y33" i="8"/>
  <c r="AC33" i="12" s="1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AC57" i="12" s="1"/>
  <c r="Y58" i="8"/>
  <c r="Y59" i="8"/>
  <c r="Y60" i="8"/>
  <c r="Y61" i="8"/>
  <c r="Y62" i="8"/>
  <c r="Y63" i="8"/>
  <c r="Y64" i="8"/>
  <c r="Y65" i="8"/>
  <c r="AC65" i="12" s="1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AC161" i="12" s="1"/>
  <c r="Y162" i="8"/>
  <c r="Y163" i="8"/>
  <c r="Y164" i="8"/>
  <c r="Y165" i="8"/>
  <c r="Y166" i="8"/>
  <c r="Y167" i="8"/>
  <c r="Y168" i="8"/>
  <c r="Y169" i="8"/>
  <c r="AC169" i="12" s="1"/>
  <c r="Y170" i="8"/>
  <c r="Y171" i="8"/>
  <c r="Y172" i="8"/>
  <c r="Y173" i="8"/>
  <c r="Y174" i="8"/>
  <c r="Y175" i="8"/>
  <c r="Y176" i="8"/>
  <c r="Y177" i="8"/>
  <c r="AC177" i="12" s="1"/>
  <c r="Y178" i="8"/>
  <c r="Y179" i="8"/>
  <c r="Y180" i="8"/>
  <c r="Y181" i="8"/>
  <c r="Y182" i="8"/>
  <c r="Y183" i="8"/>
  <c r="Y184" i="8"/>
  <c r="Y185" i="8"/>
  <c r="AC185" i="12" s="1"/>
  <c r="Y186" i="8"/>
  <c r="Y187" i="8"/>
  <c r="Y188" i="8"/>
  <c r="Y189" i="8"/>
  <c r="Y190" i="8"/>
  <c r="Y191" i="8"/>
  <c r="Y192" i="8"/>
  <c r="Y193" i="8"/>
  <c r="AC193" i="12" s="1"/>
  <c r="Y194" i="8"/>
  <c r="Y195" i="8"/>
  <c r="Y196" i="8"/>
  <c r="Y197" i="8"/>
  <c r="Y198" i="8"/>
  <c r="Y199" i="8"/>
  <c r="Y200" i="8"/>
  <c r="Y201" i="8"/>
  <c r="AC201" i="12" s="1"/>
  <c r="Y202" i="8"/>
  <c r="Y203" i="8"/>
  <c r="Y204" i="8"/>
  <c r="Y205" i="8"/>
  <c r="Y206" i="8"/>
  <c r="Y207" i="8"/>
  <c r="Y208" i="8"/>
  <c r="Y209" i="8"/>
  <c r="AC209" i="12" s="1"/>
  <c r="Y210" i="8"/>
  <c r="Y211" i="8"/>
  <c r="Y212" i="8"/>
  <c r="Y213" i="8"/>
  <c r="Y214" i="8"/>
  <c r="Y215" i="8"/>
  <c r="Y216" i="8"/>
  <c r="Y217" i="8"/>
  <c r="AC217" i="12" s="1"/>
  <c r="Y218" i="8"/>
  <c r="Y219" i="8"/>
  <c r="Y6" i="8"/>
  <c r="AC215" i="12" l="1"/>
  <c r="AC207" i="12"/>
  <c r="AC199" i="12"/>
  <c r="AC191" i="12"/>
  <c r="AC183" i="12"/>
  <c r="AC175" i="12"/>
  <c r="AC167" i="12"/>
  <c r="AC159" i="12"/>
  <c r="AC151" i="12"/>
  <c r="AC143" i="12"/>
  <c r="AC135" i="12"/>
  <c r="AC127" i="12"/>
  <c r="AC119" i="12"/>
  <c r="AC111" i="12"/>
  <c r="AC103" i="12"/>
  <c r="AC95" i="12"/>
  <c r="AC87" i="12"/>
  <c r="AC79" i="12"/>
  <c r="AC71" i="12"/>
  <c r="AC63" i="12"/>
  <c r="AC55" i="12"/>
  <c r="AC47" i="12"/>
  <c r="AC39" i="12"/>
  <c r="AC31" i="12"/>
  <c r="AC23" i="12"/>
  <c r="AC15" i="12"/>
  <c r="AC212" i="12"/>
  <c r="AC204" i="12"/>
  <c r="AC196" i="12"/>
  <c r="AC188" i="12"/>
  <c r="AC180" i="12"/>
  <c r="AC172" i="12"/>
  <c r="AC164" i="12"/>
  <c r="AC156" i="12"/>
  <c r="AC148" i="12"/>
  <c r="AC140" i="12"/>
  <c r="AC132" i="12"/>
  <c r="AC124" i="12"/>
  <c r="AC116" i="12"/>
  <c r="AC108" i="12"/>
  <c r="AC100" i="12"/>
  <c r="AC92" i="12"/>
  <c r="AC84" i="12"/>
  <c r="AC76" i="12"/>
  <c r="AC68" i="12"/>
  <c r="AC60" i="12"/>
  <c r="AC52" i="12"/>
  <c r="AC44" i="12"/>
  <c r="AC36" i="12"/>
  <c r="AC28" i="12"/>
  <c r="AC20" i="12"/>
  <c r="AC12" i="12"/>
  <c r="AD64" i="12"/>
  <c r="AD7" i="12"/>
  <c r="AC216" i="12"/>
  <c r="AC208" i="12"/>
  <c r="AC200" i="12"/>
  <c r="AC192" i="12"/>
  <c r="AC184" i="12"/>
  <c r="AC176" i="12"/>
  <c r="AC168" i="12"/>
  <c r="AC160" i="12"/>
  <c r="AC152" i="12"/>
  <c r="AC144" i="12"/>
  <c r="AC136" i="12"/>
  <c r="AC128" i="12"/>
  <c r="AC120" i="12"/>
  <c r="AC112" i="12"/>
  <c r="AC104" i="12"/>
  <c r="AC96" i="12"/>
  <c r="AC88" i="12"/>
  <c r="AC80" i="12"/>
  <c r="AD190" i="12"/>
  <c r="AD84" i="12"/>
  <c r="AD219" i="12"/>
  <c r="AD106" i="12"/>
  <c r="AD98" i="12"/>
  <c r="AD90" i="12"/>
  <c r="AD82" i="12"/>
  <c r="AD74" i="12"/>
  <c r="AD66" i="12"/>
  <c r="AD58" i="12"/>
  <c r="AD50" i="12"/>
  <c r="AD42" i="12"/>
  <c r="AD34" i="12"/>
  <c r="AD26" i="12"/>
  <c r="AD18" i="12"/>
  <c r="AD10" i="12"/>
  <c r="AC219" i="12"/>
  <c r="AC211" i="12"/>
  <c r="AC203" i="12"/>
  <c r="AC195" i="12"/>
  <c r="AC187" i="12"/>
  <c r="AC179" i="12"/>
  <c r="AC171" i="12"/>
  <c r="AC163" i="12"/>
  <c r="AC155" i="12"/>
  <c r="AC147" i="12"/>
  <c r="AC139" i="12"/>
  <c r="AC131" i="12"/>
  <c r="AC123" i="12"/>
  <c r="AC115" i="12"/>
  <c r="AC107" i="12"/>
  <c r="AD158" i="12"/>
  <c r="AC206" i="12"/>
  <c r="AC198" i="12"/>
  <c r="AC190" i="12"/>
  <c r="AC174" i="12"/>
  <c r="AC166" i="12"/>
  <c r="AC142" i="12"/>
  <c r="AC134" i="12"/>
  <c r="AD116" i="12"/>
  <c r="AD100" i="12"/>
  <c r="AD52" i="12"/>
  <c r="AC213" i="12"/>
  <c r="AC205" i="12"/>
  <c r="AC197" i="12"/>
  <c r="AC189" i="12"/>
  <c r="AC181" i="12"/>
  <c r="AC173" i="12"/>
  <c r="AC165" i="12"/>
  <c r="AC157" i="12"/>
  <c r="AC149" i="12"/>
  <c r="AC141" i="12"/>
  <c r="AC133" i="12"/>
  <c r="AC125" i="12"/>
  <c r="AC117" i="12"/>
  <c r="AC109" i="12"/>
  <c r="AC101" i="12"/>
  <c r="AC93" i="12"/>
  <c r="AC77" i="12"/>
  <c r="AC69" i="12"/>
  <c r="AC61" i="12"/>
  <c r="AD211" i="12"/>
  <c r="AD203" i="12"/>
  <c r="AD195" i="12"/>
  <c r="AD187" i="12"/>
  <c r="AD179" i="12"/>
  <c r="AD171" i="12"/>
  <c r="AD163" i="12"/>
  <c r="AD155" i="12"/>
  <c r="AD147" i="12"/>
  <c r="AD139" i="12"/>
  <c r="AD43" i="12"/>
  <c r="AD19" i="12"/>
  <c r="AD11" i="12"/>
  <c r="AC99" i="12"/>
  <c r="AC91" i="12"/>
  <c r="AC83" i="12"/>
  <c r="AC75" i="12"/>
  <c r="AC67" i="12"/>
  <c r="AC59" i="12"/>
  <c r="AC51" i="12"/>
  <c r="AC43" i="12"/>
  <c r="AC35" i="12"/>
  <c r="AC27" i="12"/>
  <c r="AC19" i="12"/>
  <c r="AD185" i="12"/>
  <c r="AD177" i="12"/>
  <c r="AD161" i="12"/>
  <c r="AD129" i="12"/>
  <c r="AD113" i="12"/>
  <c r="AD105" i="12"/>
  <c r="AD33" i="12"/>
  <c r="AD25" i="12"/>
  <c r="AD17" i="12"/>
  <c r="AD9" i="12"/>
  <c r="AC218" i="12"/>
  <c r="AC210" i="12"/>
  <c r="AC194" i="12"/>
  <c r="AC186" i="12"/>
  <c r="AC162" i="12"/>
  <c r="AC154" i="12"/>
  <c r="AC146" i="12"/>
  <c r="AC42" i="12"/>
  <c r="AD96" i="12"/>
  <c r="AC153" i="12"/>
  <c r="AC145" i="12"/>
  <c r="AC137" i="12"/>
  <c r="AC121" i="12"/>
  <c r="AC113" i="12"/>
  <c r="AC97" i="12"/>
  <c r="AC89" i="12"/>
  <c r="AC81" i="12"/>
  <c r="AC72" i="12"/>
  <c r="AC64" i="12"/>
  <c r="AC56" i="12"/>
  <c r="AC48" i="12"/>
  <c r="AC24" i="12"/>
  <c r="AC16" i="12"/>
  <c r="AD214" i="12"/>
  <c r="AD206" i="12"/>
  <c r="AD198" i="12"/>
  <c r="AD182" i="12"/>
  <c r="AD174" i="12"/>
  <c r="AD166" i="12"/>
  <c r="AD150" i="12"/>
  <c r="AD142" i="12"/>
  <c r="AD134" i="12"/>
  <c r="AD126" i="12"/>
  <c r="AD46" i="12"/>
  <c r="AD14" i="12"/>
  <c r="AC178" i="12"/>
  <c r="AD53" i="12"/>
  <c r="AD45" i="12"/>
  <c r="AD37" i="12"/>
  <c r="AD29" i="12"/>
  <c r="AC202" i="12"/>
  <c r="AC182" i="12"/>
  <c r="AC138" i="12"/>
  <c r="AC158" i="12"/>
  <c r="AC7" i="12"/>
  <c r="AC126" i="12"/>
  <c r="AC118" i="12"/>
  <c r="AC110" i="12"/>
  <c r="AC102" i="12"/>
  <c r="AC94" i="12"/>
  <c r="AC86" i="12"/>
  <c r="AC78" i="12"/>
  <c r="AC70" i="12"/>
  <c r="AC38" i="12"/>
  <c r="AD108" i="12"/>
  <c r="AD92" i="12"/>
  <c r="AD76" i="12"/>
  <c r="AD68" i="12"/>
  <c r="AD60" i="12"/>
  <c r="AD44" i="12"/>
  <c r="AD36" i="12"/>
  <c r="AD20" i="12"/>
  <c r="AD12" i="12"/>
  <c r="AC214" i="12"/>
  <c r="AC150" i="12"/>
  <c r="AC11" i="12"/>
  <c r="AD217" i="12"/>
  <c r="AD209" i="12"/>
  <c r="AD201" i="12"/>
  <c r="AD193" i="12"/>
  <c r="AD169" i="12"/>
  <c r="AD153" i="12"/>
  <c r="AD145" i="12"/>
  <c r="AD137" i="12"/>
  <c r="AD121" i="12"/>
  <c r="AD97" i="12"/>
  <c r="AD89" i="12"/>
  <c r="AD81" i="12"/>
  <c r="AD73" i="12"/>
  <c r="AD65" i="12"/>
  <c r="AD57" i="12"/>
  <c r="AD49" i="12"/>
  <c r="AD41" i="12"/>
  <c r="AC170" i="12"/>
  <c r="AC130" i="12"/>
  <c r="AC122" i="12"/>
  <c r="AC114" i="12"/>
  <c r="AC106" i="12"/>
  <c r="AC98" i="12"/>
  <c r="AC90" i="12"/>
  <c r="AC82" i="12"/>
  <c r="AC74" i="12"/>
  <c r="AC66" i="12"/>
  <c r="AC58" i="12"/>
  <c r="AC50" i="12"/>
  <c r="AC34" i="12"/>
  <c r="AC26" i="12"/>
  <c r="AC18" i="12"/>
  <c r="AC10" i="12"/>
  <c r="AD216" i="12"/>
  <c r="AD208" i="12"/>
  <c r="AD200" i="12"/>
  <c r="AD192" i="12"/>
  <c r="AD184" i="12"/>
  <c r="AD176" i="12"/>
  <c r="AD168" i="12"/>
  <c r="AD160" i="12"/>
  <c r="AD152" i="12"/>
  <c r="AD144" i="12"/>
  <c r="AD136" i="12"/>
  <c r="AD128" i="12"/>
  <c r="AD120" i="12"/>
  <c r="AD112" i="12"/>
  <c r="AD104" i="12"/>
  <c r="AD88" i="12"/>
  <c r="AD80" i="12"/>
  <c r="AD72" i="12"/>
  <c r="AD56" i="12"/>
  <c r="AD48" i="12"/>
  <c r="AD40" i="12"/>
  <c r="AD32" i="12"/>
  <c r="AD24" i="12"/>
  <c r="AD16" i="12"/>
  <c r="AD8" i="12"/>
  <c r="AD114" i="12"/>
  <c r="AC85" i="12"/>
  <c r="AC29" i="12"/>
  <c r="AC105" i="12"/>
  <c r="AD51" i="12"/>
  <c r="AC129" i="12"/>
  <c r="AC73" i="12"/>
  <c r="AD38" i="12"/>
  <c r="AC49" i="12"/>
  <c r="AC41" i="12"/>
  <c r="AC17" i="12"/>
  <c r="AC9" i="12"/>
  <c r="AD127" i="12"/>
  <c r="AD119" i="12"/>
  <c r="AD111" i="12"/>
  <c r="AD103" i="12"/>
  <c r="AD95" i="12"/>
  <c r="AD87" i="12"/>
  <c r="AD79" i="12"/>
  <c r="AD71" i="12"/>
  <c r="AD63" i="12"/>
  <c r="AD55" i="12"/>
  <c r="AD39" i="12"/>
  <c r="AD31" i="12"/>
  <c r="AD23" i="12"/>
  <c r="AC40" i="12"/>
  <c r="AC32" i="12"/>
  <c r="AC8" i="12"/>
  <c r="AD118" i="12"/>
  <c r="AD110" i="12"/>
  <c r="AD102" i="12"/>
  <c r="AD94" i="12"/>
  <c r="AD86" i="12"/>
  <c r="AD78" i="12"/>
  <c r="AD70" i="12"/>
  <c r="AD62" i="12"/>
  <c r="AD54" i="12"/>
  <c r="AD30" i="12"/>
  <c r="AD22" i="12"/>
  <c r="AD212" i="12"/>
  <c r="AD204" i="12"/>
  <c r="AD196" i="12"/>
  <c r="AD188" i="12"/>
  <c r="AD180" i="12"/>
  <c r="AD172" i="12"/>
  <c r="AD164" i="12"/>
  <c r="AD156" i="12"/>
  <c r="AD148" i="12"/>
  <c r="AD140" i="12"/>
  <c r="AD47" i="12"/>
  <c r="AC62" i="12"/>
  <c r="AC54" i="12"/>
  <c r="AC46" i="12"/>
  <c r="AC30" i="12"/>
  <c r="AC22" i="12"/>
  <c r="AC14" i="12"/>
  <c r="AC53" i="12"/>
  <c r="AC45" i="12"/>
  <c r="AC37" i="12"/>
  <c r="AC21" i="12"/>
  <c r="AC13" i="12"/>
  <c r="AD131" i="12"/>
  <c r="AD123" i="12"/>
  <c r="AD115" i="12"/>
  <c r="AD107" i="12"/>
  <c r="AD99" i="12"/>
  <c r="AD91" i="12"/>
  <c r="AD83" i="12"/>
  <c r="AD75" i="12"/>
  <c r="AD67" i="12"/>
  <c r="AD59" i="12"/>
  <c r="AD35" i="12"/>
  <c r="AD27" i="12"/>
  <c r="U6" i="8" l="1"/>
  <c r="U7" i="8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7" i="12"/>
  <c r="AA7" i="12" l="1"/>
  <c r="Y8" i="12"/>
  <c r="Z8" i="12"/>
  <c r="Y9" i="12"/>
  <c r="Z9" i="12"/>
  <c r="Y10" i="12"/>
  <c r="Z10" i="12"/>
  <c r="Y11" i="12"/>
  <c r="Z11" i="12"/>
  <c r="Y12" i="12"/>
  <c r="Z12" i="12"/>
  <c r="Y13" i="12"/>
  <c r="Z13" i="12"/>
  <c r="Y14" i="12"/>
  <c r="Z14" i="12"/>
  <c r="Y15" i="12"/>
  <c r="Z15" i="12"/>
  <c r="Y16" i="12"/>
  <c r="Z16" i="12"/>
  <c r="Y17" i="12"/>
  <c r="Z17" i="12"/>
  <c r="Y18" i="12"/>
  <c r="Z18" i="12"/>
  <c r="Y19" i="12"/>
  <c r="Z19" i="12"/>
  <c r="Y20" i="12"/>
  <c r="Z20" i="12"/>
  <c r="Y21" i="12"/>
  <c r="Z21" i="12"/>
  <c r="Y22" i="12"/>
  <c r="Z22" i="12"/>
  <c r="Y23" i="12"/>
  <c r="Z23" i="12"/>
  <c r="Y24" i="12"/>
  <c r="Z24" i="12"/>
  <c r="Y25" i="12"/>
  <c r="Z25" i="12"/>
  <c r="Y26" i="12"/>
  <c r="Z26" i="12"/>
  <c r="Y27" i="12"/>
  <c r="Z27" i="12"/>
  <c r="Y28" i="12"/>
  <c r="Z28" i="12"/>
  <c r="Y29" i="12"/>
  <c r="Z29" i="12"/>
  <c r="Y30" i="12"/>
  <c r="Z30" i="12"/>
  <c r="Y31" i="12"/>
  <c r="Z31" i="12"/>
  <c r="Y32" i="12"/>
  <c r="Z32" i="12"/>
  <c r="Y33" i="12"/>
  <c r="Z33" i="12"/>
  <c r="Y34" i="12"/>
  <c r="Z34" i="12"/>
  <c r="Y35" i="12"/>
  <c r="Z35" i="12"/>
  <c r="Y36" i="12"/>
  <c r="Z36" i="12"/>
  <c r="Y37" i="12"/>
  <c r="Z37" i="12"/>
  <c r="Y38" i="12"/>
  <c r="Z38" i="12"/>
  <c r="Y39" i="12"/>
  <c r="Z39" i="12"/>
  <c r="Y40" i="12"/>
  <c r="Z40" i="12"/>
  <c r="Y41" i="12"/>
  <c r="Z41" i="12"/>
  <c r="Y42" i="12"/>
  <c r="Z42" i="12"/>
  <c r="Y43" i="12"/>
  <c r="Z43" i="12"/>
  <c r="Y44" i="12"/>
  <c r="Z44" i="12"/>
  <c r="Y45" i="12"/>
  <c r="Z45" i="12"/>
  <c r="Y46" i="12"/>
  <c r="Z46" i="12"/>
  <c r="Y47" i="12"/>
  <c r="Z47" i="12"/>
  <c r="Y48" i="12"/>
  <c r="Z48" i="12"/>
  <c r="Y49" i="12"/>
  <c r="Z49" i="12"/>
  <c r="Y50" i="12"/>
  <c r="Z50" i="12"/>
  <c r="Y51" i="12"/>
  <c r="Z51" i="12"/>
  <c r="Y52" i="12"/>
  <c r="Z52" i="12"/>
  <c r="Y53" i="12"/>
  <c r="Z53" i="12"/>
  <c r="Y54" i="12"/>
  <c r="Z54" i="12"/>
  <c r="Y55" i="12"/>
  <c r="Z55" i="12"/>
  <c r="Y56" i="12"/>
  <c r="Z56" i="12"/>
  <c r="Y57" i="12"/>
  <c r="Z57" i="12"/>
  <c r="Y58" i="12"/>
  <c r="Z58" i="12"/>
  <c r="Y59" i="12"/>
  <c r="Z59" i="12"/>
  <c r="Y60" i="12"/>
  <c r="Z60" i="12"/>
  <c r="Y61" i="12"/>
  <c r="Z61" i="12"/>
  <c r="Y62" i="12"/>
  <c r="Z62" i="12"/>
  <c r="Y63" i="12"/>
  <c r="Z63" i="12"/>
  <c r="Y64" i="12"/>
  <c r="Z64" i="12"/>
  <c r="Y65" i="12"/>
  <c r="Z65" i="12"/>
  <c r="Y66" i="12"/>
  <c r="Z66" i="12"/>
  <c r="Y67" i="12"/>
  <c r="Z67" i="12"/>
  <c r="Y68" i="12"/>
  <c r="Z68" i="12"/>
  <c r="Y69" i="12"/>
  <c r="Z69" i="12"/>
  <c r="Y70" i="12"/>
  <c r="Z70" i="12"/>
  <c r="Y71" i="12"/>
  <c r="Z71" i="12"/>
  <c r="Y72" i="12"/>
  <c r="Z72" i="12"/>
  <c r="Y73" i="12"/>
  <c r="Z73" i="12"/>
  <c r="Y74" i="12"/>
  <c r="Z74" i="12"/>
  <c r="Y75" i="12"/>
  <c r="Z75" i="12"/>
  <c r="Y76" i="12"/>
  <c r="Z76" i="12"/>
  <c r="Y77" i="12"/>
  <c r="Z77" i="12"/>
  <c r="Y78" i="12"/>
  <c r="Z78" i="12"/>
  <c r="Y79" i="12"/>
  <c r="Z79" i="12"/>
  <c r="Y80" i="12"/>
  <c r="Z80" i="12"/>
  <c r="Y81" i="12"/>
  <c r="Z81" i="12"/>
  <c r="Y82" i="12"/>
  <c r="Z82" i="12"/>
  <c r="Y83" i="12"/>
  <c r="Z83" i="12"/>
  <c r="Y84" i="12"/>
  <c r="Z84" i="12"/>
  <c r="Y85" i="12"/>
  <c r="Z85" i="12"/>
  <c r="Y86" i="12"/>
  <c r="Z86" i="12"/>
  <c r="Y87" i="12"/>
  <c r="Z87" i="12"/>
  <c r="Y88" i="12"/>
  <c r="Z88" i="12"/>
  <c r="Y89" i="12"/>
  <c r="Z89" i="12"/>
  <c r="Y90" i="12"/>
  <c r="Z90" i="12"/>
  <c r="Y91" i="12"/>
  <c r="Z91" i="12"/>
  <c r="Y92" i="12"/>
  <c r="Z92" i="12"/>
  <c r="Y93" i="12"/>
  <c r="Z93" i="12"/>
  <c r="Y94" i="12"/>
  <c r="Z94" i="12"/>
  <c r="Y95" i="12"/>
  <c r="Z95" i="12"/>
  <c r="Y96" i="12"/>
  <c r="Z96" i="12"/>
  <c r="Y97" i="12"/>
  <c r="Z97" i="12"/>
  <c r="Y98" i="12"/>
  <c r="Z98" i="12"/>
  <c r="Y99" i="12"/>
  <c r="Z99" i="12"/>
  <c r="Y100" i="12"/>
  <c r="Z100" i="12"/>
  <c r="Y101" i="12"/>
  <c r="Z101" i="12"/>
  <c r="Y102" i="12"/>
  <c r="Z102" i="12"/>
  <c r="Y103" i="12"/>
  <c r="Z103" i="12"/>
  <c r="Y104" i="12"/>
  <c r="Z104" i="12"/>
  <c r="Y105" i="12"/>
  <c r="Z105" i="12"/>
  <c r="Y106" i="12"/>
  <c r="Z106" i="12"/>
  <c r="Y107" i="12"/>
  <c r="Z107" i="12"/>
  <c r="Y108" i="12"/>
  <c r="Z108" i="12"/>
  <c r="Y109" i="12"/>
  <c r="Z109" i="12"/>
  <c r="Y110" i="12"/>
  <c r="Z110" i="12"/>
  <c r="Y111" i="12"/>
  <c r="Z111" i="12"/>
  <c r="Y112" i="12"/>
  <c r="Z112" i="12"/>
  <c r="Y113" i="12"/>
  <c r="Z113" i="12"/>
  <c r="Y114" i="12"/>
  <c r="Z114" i="12"/>
  <c r="Y115" i="12"/>
  <c r="Z115" i="12"/>
  <c r="Y116" i="12"/>
  <c r="Z116" i="12"/>
  <c r="Y117" i="12"/>
  <c r="Z117" i="12"/>
  <c r="Y118" i="12"/>
  <c r="Z118" i="12"/>
  <c r="Y119" i="12"/>
  <c r="Z119" i="12"/>
  <c r="Y120" i="12"/>
  <c r="Z120" i="12"/>
  <c r="Y121" i="12"/>
  <c r="Z121" i="12"/>
  <c r="Y122" i="12"/>
  <c r="Z122" i="12"/>
  <c r="Y123" i="12"/>
  <c r="Z123" i="12"/>
  <c r="Y124" i="12"/>
  <c r="Z124" i="12"/>
  <c r="Y125" i="12"/>
  <c r="Z125" i="12"/>
  <c r="Y126" i="12"/>
  <c r="Z126" i="12"/>
  <c r="Y127" i="12"/>
  <c r="Z127" i="12"/>
  <c r="Y128" i="12"/>
  <c r="Z128" i="12"/>
  <c r="Y129" i="12"/>
  <c r="Z129" i="12"/>
  <c r="Y130" i="12"/>
  <c r="Z130" i="12"/>
  <c r="Y131" i="12"/>
  <c r="Z131" i="12"/>
  <c r="Y132" i="12"/>
  <c r="Z132" i="12"/>
  <c r="Y133" i="12"/>
  <c r="Z133" i="12"/>
  <c r="Y134" i="12"/>
  <c r="Z134" i="12"/>
  <c r="Y135" i="12"/>
  <c r="Z135" i="12"/>
  <c r="Y136" i="12"/>
  <c r="Z136" i="12"/>
  <c r="Y137" i="12"/>
  <c r="Z137" i="12"/>
  <c r="Y138" i="12"/>
  <c r="Z138" i="12"/>
  <c r="Y139" i="12"/>
  <c r="Z139" i="12"/>
  <c r="Y140" i="12"/>
  <c r="Z140" i="12"/>
  <c r="Y141" i="12"/>
  <c r="Z141" i="12"/>
  <c r="Y142" i="12"/>
  <c r="Z142" i="12"/>
  <c r="Y143" i="12"/>
  <c r="Z143" i="12"/>
  <c r="Y144" i="12"/>
  <c r="Z144" i="12"/>
  <c r="Y145" i="12"/>
  <c r="Z145" i="12"/>
  <c r="Y146" i="12"/>
  <c r="Z146" i="12"/>
  <c r="Y147" i="12"/>
  <c r="Z147" i="12"/>
  <c r="Y148" i="12"/>
  <c r="Z148" i="12"/>
  <c r="Y149" i="12"/>
  <c r="Z149" i="12"/>
  <c r="Y150" i="12"/>
  <c r="Z150" i="12"/>
  <c r="Y151" i="12"/>
  <c r="Z151" i="12"/>
  <c r="Y152" i="12"/>
  <c r="Z152" i="12"/>
  <c r="Y153" i="12"/>
  <c r="Z153" i="12"/>
  <c r="Y154" i="12"/>
  <c r="Z154" i="12"/>
  <c r="Y155" i="12"/>
  <c r="Z155" i="12"/>
  <c r="Y156" i="12"/>
  <c r="Z156" i="12"/>
  <c r="Y157" i="12"/>
  <c r="Z157" i="12"/>
  <c r="Y158" i="12"/>
  <c r="Z158" i="12"/>
  <c r="Y159" i="12"/>
  <c r="Z159" i="12"/>
  <c r="Y160" i="12"/>
  <c r="Z160" i="12"/>
  <c r="Y161" i="12"/>
  <c r="Z161" i="12"/>
  <c r="Y162" i="12"/>
  <c r="Z162" i="12"/>
  <c r="Y163" i="12"/>
  <c r="Z163" i="12"/>
  <c r="Y164" i="12"/>
  <c r="Z164" i="12"/>
  <c r="Y165" i="12"/>
  <c r="Z165" i="12"/>
  <c r="Y166" i="12"/>
  <c r="Z166" i="12"/>
  <c r="Y167" i="12"/>
  <c r="Z167" i="12"/>
  <c r="Y168" i="12"/>
  <c r="Z168" i="12"/>
  <c r="Y169" i="12"/>
  <c r="Z169" i="12"/>
  <c r="Y170" i="12"/>
  <c r="Z170" i="12"/>
  <c r="Y171" i="12"/>
  <c r="Z171" i="12"/>
  <c r="Y172" i="12"/>
  <c r="Z172" i="12"/>
  <c r="Y173" i="12"/>
  <c r="Z173" i="12"/>
  <c r="Y174" i="12"/>
  <c r="Z174" i="12"/>
  <c r="Y175" i="12"/>
  <c r="Z175" i="12"/>
  <c r="Y176" i="12"/>
  <c r="Z176" i="12"/>
  <c r="Y177" i="12"/>
  <c r="Z177" i="12"/>
  <c r="Y178" i="12"/>
  <c r="Z178" i="12"/>
  <c r="Y179" i="12"/>
  <c r="Z179" i="12"/>
  <c r="Y180" i="12"/>
  <c r="Z180" i="12"/>
  <c r="Y181" i="12"/>
  <c r="Z181" i="12"/>
  <c r="Y182" i="12"/>
  <c r="Z182" i="12"/>
  <c r="Y183" i="12"/>
  <c r="Z183" i="12"/>
  <c r="Y184" i="12"/>
  <c r="Z184" i="12"/>
  <c r="Y185" i="12"/>
  <c r="Z185" i="12"/>
  <c r="Y186" i="12"/>
  <c r="Z186" i="12"/>
  <c r="Y187" i="12"/>
  <c r="Z187" i="12"/>
  <c r="Y188" i="12"/>
  <c r="Z188" i="12"/>
  <c r="Y189" i="12"/>
  <c r="Z189" i="12"/>
  <c r="Y190" i="12"/>
  <c r="Z190" i="12"/>
  <c r="Y191" i="12"/>
  <c r="Z191" i="12"/>
  <c r="Y192" i="12"/>
  <c r="Z192" i="12"/>
  <c r="Y193" i="12"/>
  <c r="Z193" i="12"/>
  <c r="Y194" i="12"/>
  <c r="Z194" i="12"/>
  <c r="Y195" i="12"/>
  <c r="Z195" i="12"/>
  <c r="Y196" i="12"/>
  <c r="Z196" i="12"/>
  <c r="Y197" i="12"/>
  <c r="Z197" i="12"/>
  <c r="Y198" i="12"/>
  <c r="Z198" i="12"/>
  <c r="Y199" i="12"/>
  <c r="Z199" i="12"/>
  <c r="Y200" i="12"/>
  <c r="Z200" i="12"/>
  <c r="Y201" i="12"/>
  <c r="Z201" i="12"/>
  <c r="Y202" i="12"/>
  <c r="Z202" i="12"/>
  <c r="Y203" i="12"/>
  <c r="Z203" i="12"/>
  <c r="Y204" i="12"/>
  <c r="Z204" i="12"/>
  <c r="Y205" i="12"/>
  <c r="Z205" i="12"/>
  <c r="Y206" i="12"/>
  <c r="Z206" i="12"/>
  <c r="Y207" i="12"/>
  <c r="Z207" i="12"/>
  <c r="Y208" i="12"/>
  <c r="Z208" i="12"/>
  <c r="Y209" i="12"/>
  <c r="Z209" i="12"/>
  <c r="Y210" i="12"/>
  <c r="Z210" i="12"/>
  <c r="Y211" i="12"/>
  <c r="Z211" i="12"/>
  <c r="Y212" i="12"/>
  <c r="Z212" i="12"/>
  <c r="Y213" i="12"/>
  <c r="Z213" i="12"/>
  <c r="Y214" i="12"/>
  <c r="Z214" i="12"/>
  <c r="Y215" i="12"/>
  <c r="Z215" i="12"/>
  <c r="Y216" i="12"/>
  <c r="Z216" i="12"/>
  <c r="Y217" i="12"/>
  <c r="Z217" i="12"/>
  <c r="Y218" i="12"/>
  <c r="Z218" i="12"/>
  <c r="Y219" i="12"/>
  <c r="Z219" i="12"/>
  <c r="Z7" i="12"/>
  <c r="Y7" i="12"/>
  <c r="P119" i="10" l="1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118" i="10"/>
  <c r="D118" i="3" s="1"/>
  <c r="X118" i="12" s="1"/>
  <c r="P7" i="10"/>
  <c r="D7" i="3" s="1"/>
  <c r="X7" i="12" s="1"/>
  <c r="P8" i="10"/>
  <c r="D8" i="3" s="1"/>
  <c r="X8" i="12" s="1"/>
  <c r="P9" i="10"/>
  <c r="D9" i="3" s="1"/>
  <c r="X9" i="12" s="1"/>
  <c r="P10" i="10"/>
  <c r="D10" i="3" s="1"/>
  <c r="X10" i="12" s="1"/>
  <c r="P11" i="10"/>
  <c r="D11" i="3" s="1"/>
  <c r="X11" i="12" s="1"/>
  <c r="P12" i="10"/>
  <c r="D12" i="3" s="1"/>
  <c r="X12" i="12" s="1"/>
  <c r="P13" i="10"/>
  <c r="D13" i="3" s="1"/>
  <c r="X13" i="12" s="1"/>
  <c r="P14" i="10"/>
  <c r="D14" i="3" s="1"/>
  <c r="X14" i="12" s="1"/>
  <c r="P15" i="10"/>
  <c r="D15" i="3" s="1"/>
  <c r="X15" i="12" s="1"/>
  <c r="P16" i="10"/>
  <c r="D16" i="3" s="1"/>
  <c r="X16" i="12" s="1"/>
  <c r="P17" i="10"/>
  <c r="D17" i="3" s="1"/>
  <c r="X17" i="12" s="1"/>
  <c r="P18" i="10"/>
  <c r="D18" i="3" s="1"/>
  <c r="X18" i="12" s="1"/>
  <c r="P19" i="10"/>
  <c r="D19" i="3" s="1"/>
  <c r="X19" i="12" s="1"/>
  <c r="P20" i="10"/>
  <c r="D20" i="3" s="1"/>
  <c r="X20" i="12" s="1"/>
  <c r="P21" i="10"/>
  <c r="D21" i="3" s="1"/>
  <c r="X21" i="12" s="1"/>
  <c r="P22" i="10"/>
  <c r="D22" i="3" s="1"/>
  <c r="X22" i="12" s="1"/>
  <c r="P23" i="10"/>
  <c r="D23" i="3" s="1"/>
  <c r="X23" i="12" s="1"/>
  <c r="P24" i="10"/>
  <c r="D24" i="3" s="1"/>
  <c r="X24" i="12" s="1"/>
  <c r="P25" i="10"/>
  <c r="D25" i="3" s="1"/>
  <c r="X25" i="12" s="1"/>
  <c r="P26" i="10"/>
  <c r="D26" i="3" s="1"/>
  <c r="X26" i="12" s="1"/>
  <c r="P27" i="10"/>
  <c r="D27" i="3" s="1"/>
  <c r="X27" i="12" s="1"/>
  <c r="P28" i="10"/>
  <c r="D28" i="3" s="1"/>
  <c r="X28" i="12" s="1"/>
  <c r="P29" i="10"/>
  <c r="D29" i="3" s="1"/>
  <c r="X29" i="12" s="1"/>
  <c r="P30" i="10"/>
  <c r="D30" i="3" s="1"/>
  <c r="X30" i="12" s="1"/>
  <c r="P31" i="10"/>
  <c r="D31" i="3" s="1"/>
  <c r="X31" i="12" s="1"/>
  <c r="P32" i="10"/>
  <c r="D32" i="3" s="1"/>
  <c r="X32" i="12" s="1"/>
  <c r="P33" i="10"/>
  <c r="D33" i="3" s="1"/>
  <c r="X33" i="12" s="1"/>
  <c r="P34" i="10"/>
  <c r="D34" i="3" s="1"/>
  <c r="X34" i="12" s="1"/>
  <c r="P35" i="10"/>
  <c r="D35" i="3" s="1"/>
  <c r="X35" i="12" s="1"/>
  <c r="P36" i="10"/>
  <c r="D36" i="3" s="1"/>
  <c r="X36" i="12" s="1"/>
  <c r="P37" i="10"/>
  <c r="D37" i="3" s="1"/>
  <c r="X37" i="12" s="1"/>
  <c r="P38" i="10"/>
  <c r="D38" i="3" s="1"/>
  <c r="X38" i="12" s="1"/>
  <c r="P39" i="10"/>
  <c r="D39" i="3" s="1"/>
  <c r="X39" i="12" s="1"/>
  <c r="P40" i="10"/>
  <c r="D40" i="3" s="1"/>
  <c r="X40" i="12" s="1"/>
  <c r="P41" i="10"/>
  <c r="D41" i="3" s="1"/>
  <c r="X41" i="12" s="1"/>
  <c r="P42" i="10"/>
  <c r="D42" i="3" s="1"/>
  <c r="X42" i="12" s="1"/>
  <c r="P43" i="10"/>
  <c r="D43" i="3" s="1"/>
  <c r="X43" i="12" s="1"/>
  <c r="P44" i="10"/>
  <c r="D44" i="3" s="1"/>
  <c r="X44" i="12" s="1"/>
  <c r="P45" i="10"/>
  <c r="D45" i="3" s="1"/>
  <c r="X45" i="12" s="1"/>
  <c r="P46" i="10"/>
  <c r="D46" i="3" s="1"/>
  <c r="X46" i="12" s="1"/>
  <c r="P47" i="10"/>
  <c r="D47" i="3" s="1"/>
  <c r="X47" i="12" s="1"/>
  <c r="P48" i="10"/>
  <c r="D48" i="3" s="1"/>
  <c r="X48" i="12" s="1"/>
  <c r="P49" i="10"/>
  <c r="D49" i="3" s="1"/>
  <c r="X49" i="12" s="1"/>
  <c r="P50" i="10"/>
  <c r="D50" i="3" s="1"/>
  <c r="X50" i="12" s="1"/>
  <c r="P51" i="10"/>
  <c r="D51" i="3" s="1"/>
  <c r="X51" i="12" s="1"/>
  <c r="P52" i="10"/>
  <c r="D52" i="3" s="1"/>
  <c r="X52" i="12" s="1"/>
  <c r="P53" i="10"/>
  <c r="D53" i="3" s="1"/>
  <c r="X53" i="12" s="1"/>
  <c r="P54" i="10"/>
  <c r="D54" i="3" s="1"/>
  <c r="X54" i="12" s="1"/>
  <c r="P55" i="10"/>
  <c r="D55" i="3" s="1"/>
  <c r="X55" i="12" s="1"/>
  <c r="P56" i="10"/>
  <c r="D56" i="3" s="1"/>
  <c r="X56" i="12" s="1"/>
  <c r="P57" i="10"/>
  <c r="D57" i="3" s="1"/>
  <c r="X57" i="12" s="1"/>
  <c r="P58" i="10"/>
  <c r="D58" i="3" s="1"/>
  <c r="X58" i="12" s="1"/>
  <c r="P59" i="10"/>
  <c r="D59" i="3" s="1"/>
  <c r="X59" i="12" s="1"/>
  <c r="P60" i="10"/>
  <c r="D60" i="3" s="1"/>
  <c r="X60" i="12" s="1"/>
  <c r="P61" i="10"/>
  <c r="D61" i="3" s="1"/>
  <c r="X61" i="12" s="1"/>
  <c r="P62" i="10"/>
  <c r="D62" i="3" s="1"/>
  <c r="X62" i="12" s="1"/>
  <c r="P63" i="10"/>
  <c r="D63" i="3" s="1"/>
  <c r="X63" i="12" s="1"/>
  <c r="P64" i="10"/>
  <c r="D64" i="3" s="1"/>
  <c r="X64" i="12" s="1"/>
  <c r="P65" i="10"/>
  <c r="D65" i="3" s="1"/>
  <c r="X65" i="12" s="1"/>
  <c r="P66" i="10"/>
  <c r="D66" i="3" s="1"/>
  <c r="X66" i="12" s="1"/>
  <c r="P67" i="10"/>
  <c r="D67" i="3" s="1"/>
  <c r="X67" i="12" s="1"/>
  <c r="P68" i="10"/>
  <c r="D68" i="3" s="1"/>
  <c r="X68" i="12" s="1"/>
  <c r="P69" i="10"/>
  <c r="D69" i="3" s="1"/>
  <c r="X69" i="12" s="1"/>
  <c r="P70" i="10"/>
  <c r="D70" i="3" s="1"/>
  <c r="X70" i="12" s="1"/>
  <c r="P71" i="10"/>
  <c r="D71" i="3" s="1"/>
  <c r="X71" i="12" s="1"/>
  <c r="P72" i="10"/>
  <c r="D72" i="3" s="1"/>
  <c r="X72" i="12" s="1"/>
  <c r="P73" i="10"/>
  <c r="D73" i="3" s="1"/>
  <c r="X73" i="12" s="1"/>
  <c r="P74" i="10"/>
  <c r="D74" i="3" s="1"/>
  <c r="X74" i="12" s="1"/>
  <c r="P75" i="10"/>
  <c r="D75" i="3" s="1"/>
  <c r="X75" i="12" s="1"/>
  <c r="P76" i="10"/>
  <c r="D76" i="3" s="1"/>
  <c r="X76" i="12" s="1"/>
  <c r="P77" i="10"/>
  <c r="D77" i="3" s="1"/>
  <c r="X77" i="12" s="1"/>
  <c r="P78" i="10"/>
  <c r="D78" i="3" s="1"/>
  <c r="X78" i="12" s="1"/>
  <c r="P79" i="10"/>
  <c r="D79" i="3" s="1"/>
  <c r="X79" i="12" s="1"/>
  <c r="P80" i="10"/>
  <c r="D80" i="3" s="1"/>
  <c r="X80" i="12" s="1"/>
  <c r="P81" i="10"/>
  <c r="D81" i="3" s="1"/>
  <c r="X81" i="12" s="1"/>
  <c r="P82" i="10"/>
  <c r="D82" i="3" s="1"/>
  <c r="X82" i="12" s="1"/>
  <c r="P83" i="10"/>
  <c r="D83" i="3" s="1"/>
  <c r="X83" i="12" s="1"/>
  <c r="P84" i="10"/>
  <c r="D84" i="3" s="1"/>
  <c r="X84" i="12" s="1"/>
  <c r="P85" i="10"/>
  <c r="D85" i="3" s="1"/>
  <c r="X85" i="12" s="1"/>
  <c r="P86" i="10"/>
  <c r="D86" i="3" s="1"/>
  <c r="X86" i="12" s="1"/>
  <c r="P87" i="10"/>
  <c r="D87" i="3" s="1"/>
  <c r="X87" i="12" s="1"/>
  <c r="P88" i="10"/>
  <c r="D88" i="3" s="1"/>
  <c r="X88" i="12" s="1"/>
  <c r="P89" i="10"/>
  <c r="D89" i="3" s="1"/>
  <c r="X89" i="12" s="1"/>
  <c r="P90" i="10"/>
  <c r="D90" i="3" s="1"/>
  <c r="X90" i="12" s="1"/>
  <c r="P91" i="10"/>
  <c r="D91" i="3" s="1"/>
  <c r="X91" i="12" s="1"/>
  <c r="P92" i="10"/>
  <c r="D92" i="3" s="1"/>
  <c r="X92" i="12" s="1"/>
  <c r="P93" i="10"/>
  <c r="D93" i="3" s="1"/>
  <c r="X93" i="12" s="1"/>
  <c r="P94" i="10"/>
  <c r="D94" i="3" s="1"/>
  <c r="X94" i="12" s="1"/>
  <c r="P95" i="10"/>
  <c r="D95" i="3" s="1"/>
  <c r="X95" i="12" s="1"/>
  <c r="P96" i="10"/>
  <c r="D96" i="3" s="1"/>
  <c r="X96" i="12" s="1"/>
  <c r="P97" i="10"/>
  <c r="D97" i="3" s="1"/>
  <c r="X97" i="12" s="1"/>
  <c r="P98" i="10"/>
  <c r="D98" i="3" s="1"/>
  <c r="X98" i="12" s="1"/>
  <c r="P99" i="10"/>
  <c r="D99" i="3" s="1"/>
  <c r="X99" i="12" s="1"/>
  <c r="P100" i="10"/>
  <c r="D100" i="3" s="1"/>
  <c r="X100" i="12" s="1"/>
  <c r="P101" i="10"/>
  <c r="D101" i="3" s="1"/>
  <c r="X101" i="12" s="1"/>
  <c r="P102" i="10"/>
  <c r="D102" i="3" s="1"/>
  <c r="X102" i="12" s="1"/>
  <c r="P103" i="10"/>
  <c r="D103" i="3" s="1"/>
  <c r="X103" i="12" s="1"/>
  <c r="P104" i="10"/>
  <c r="D104" i="3" s="1"/>
  <c r="X104" i="12" s="1"/>
  <c r="P105" i="10"/>
  <c r="D105" i="3" s="1"/>
  <c r="X105" i="12" s="1"/>
  <c r="P106" i="10"/>
  <c r="D106" i="3" s="1"/>
  <c r="X106" i="12" s="1"/>
  <c r="P107" i="10"/>
  <c r="D107" i="3" s="1"/>
  <c r="X107" i="12" s="1"/>
  <c r="P108" i="10"/>
  <c r="D108" i="3" s="1"/>
  <c r="X108" i="12" s="1"/>
  <c r="P109" i="10"/>
  <c r="D109" i="3" s="1"/>
  <c r="X109" i="12" s="1"/>
  <c r="P110" i="10"/>
  <c r="D110" i="3" s="1"/>
  <c r="X110" i="12" s="1"/>
  <c r="P111" i="10"/>
  <c r="D111" i="3" s="1"/>
  <c r="X111" i="12" s="1"/>
  <c r="P112" i="10"/>
  <c r="D112" i="3" s="1"/>
  <c r="X112" i="12" s="1"/>
  <c r="P113" i="10"/>
  <c r="D113" i="3" s="1"/>
  <c r="X113" i="12" s="1"/>
  <c r="P114" i="10"/>
  <c r="D114" i="3" s="1"/>
  <c r="X114" i="12" s="1"/>
  <c r="P115" i="10"/>
  <c r="D115" i="3" s="1"/>
  <c r="X115" i="12" s="1"/>
  <c r="P116" i="10"/>
  <c r="D116" i="3" s="1"/>
  <c r="X116" i="12" s="1"/>
  <c r="P117" i="10"/>
  <c r="D117" i="3" s="1"/>
  <c r="X117" i="12" s="1"/>
  <c r="P6" i="10"/>
  <c r="D6" i="3" s="1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W154" i="12"/>
  <c r="W155" i="12"/>
  <c r="W156" i="12"/>
  <c r="W157" i="12"/>
  <c r="W158" i="12"/>
  <c r="W159" i="12"/>
  <c r="W160" i="12"/>
  <c r="W161" i="12"/>
  <c r="W162" i="12"/>
  <c r="W163" i="12"/>
  <c r="W164" i="12"/>
  <c r="W165" i="12"/>
  <c r="W166" i="12"/>
  <c r="W167" i="12"/>
  <c r="W168" i="12"/>
  <c r="W169" i="12"/>
  <c r="W170" i="12"/>
  <c r="W171" i="12"/>
  <c r="W172" i="12"/>
  <c r="W173" i="12"/>
  <c r="W174" i="12"/>
  <c r="W175" i="12"/>
  <c r="W176" i="12"/>
  <c r="W177" i="12"/>
  <c r="W178" i="12"/>
  <c r="W179" i="12"/>
  <c r="W180" i="12"/>
  <c r="W181" i="12"/>
  <c r="W182" i="12"/>
  <c r="W183" i="12"/>
  <c r="W184" i="12"/>
  <c r="W185" i="12"/>
  <c r="W186" i="12"/>
  <c r="W187" i="12"/>
  <c r="W188" i="12"/>
  <c r="W189" i="12"/>
  <c r="W190" i="12"/>
  <c r="W191" i="12"/>
  <c r="W192" i="12"/>
  <c r="W193" i="12"/>
  <c r="W194" i="12"/>
  <c r="W195" i="12"/>
  <c r="W196" i="12"/>
  <c r="W197" i="12"/>
  <c r="W198" i="12"/>
  <c r="W199" i="12"/>
  <c r="W200" i="12"/>
  <c r="W201" i="12"/>
  <c r="W202" i="12"/>
  <c r="W203" i="12"/>
  <c r="W204" i="12"/>
  <c r="W205" i="12"/>
  <c r="W206" i="12"/>
  <c r="W207" i="12"/>
  <c r="W208" i="12"/>
  <c r="W209" i="12"/>
  <c r="W210" i="12"/>
  <c r="W211" i="12"/>
  <c r="W212" i="12"/>
  <c r="W213" i="12"/>
  <c r="W214" i="12"/>
  <c r="W215" i="12"/>
  <c r="W216" i="12"/>
  <c r="W217" i="12"/>
  <c r="W218" i="12"/>
  <c r="W219" i="12"/>
  <c r="W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7" i="12"/>
  <c r="BN7" i="3"/>
  <c r="BO7" i="3"/>
  <c r="BN8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6" i="3"/>
  <c r="BN6" i="3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7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7" i="12"/>
  <c r="I7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8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7" i="12"/>
  <c r="C1" i="12"/>
  <c r="D182" i="3" l="1"/>
  <c r="X182" i="12" s="1"/>
  <c r="D166" i="3"/>
  <c r="X166" i="12" s="1"/>
  <c r="D174" i="3"/>
  <c r="X174" i="12" s="1"/>
  <c r="D158" i="3"/>
  <c r="X158" i="12" s="1"/>
  <c r="D214" i="3"/>
  <c r="X214" i="12" s="1"/>
  <c r="D150" i="3"/>
  <c r="X150" i="12" s="1"/>
  <c r="D206" i="3"/>
  <c r="X206" i="12" s="1"/>
  <c r="D142" i="3"/>
  <c r="X142" i="12" s="1"/>
  <c r="D198" i="3"/>
  <c r="X198" i="12" s="1"/>
  <c r="D134" i="3"/>
  <c r="X134" i="12" s="1"/>
  <c r="D190" i="3"/>
  <c r="X190" i="12" s="1"/>
  <c r="D126" i="3"/>
  <c r="X126" i="12" s="1"/>
  <c r="D213" i="3"/>
  <c r="X213" i="12" s="1"/>
  <c r="D205" i="3"/>
  <c r="X205" i="12" s="1"/>
  <c r="D197" i="3"/>
  <c r="X197" i="12" s="1"/>
  <c r="D189" i="3"/>
  <c r="X189" i="12" s="1"/>
  <c r="D181" i="3"/>
  <c r="X181" i="12" s="1"/>
  <c r="D173" i="3"/>
  <c r="X173" i="12" s="1"/>
  <c r="D165" i="3"/>
  <c r="X165" i="12" s="1"/>
  <c r="D157" i="3"/>
  <c r="X157" i="12" s="1"/>
  <c r="D149" i="3"/>
  <c r="X149" i="12" s="1"/>
  <c r="D141" i="3"/>
  <c r="X141" i="12" s="1"/>
  <c r="D133" i="3"/>
  <c r="X133" i="12" s="1"/>
  <c r="D125" i="3"/>
  <c r="X125" i="12" s="1"/>
  <c r="D212" i="3"/>
  <c r="X212" i="12" s="1"/>
  <c r="D204" i="3"/>
  <c r="X204" i="12" s="1"/>
  <c r="D196" i="3"/>
  <c r="X196" i="12" s="1"/>
  <c r="D188" i="3"/>
  <c r="X188" i="12" s="1"/>
  <c r="D180" i="3"/>
  <c r="X180" i="12" s="1"/>
  <c r="D172" i="3"/>
  <c r="X172" i="12" s="1"/>
  <c r="D164" i="3"/>
  <c r="X164" i="12" s="1"/>
  <c r="D156" i="3"/>
  <c r="X156" i="12" s="1"/>
  <c r="D148" i="3"/>
  <c r="X148" i="12" s="1"/>
  <c r="D140" i="3"/>
  <c r="X140" i="12" s="1"/>
  <c r="D132" i="3"/>
  <c r="X132" i="12" s="1"/>
  <c r="D124" i="3"/>
  <c r="X124" i="12" s="1"/>
  <c r="D219" i="3"/>
  <c r="X219" i="12" s="1"/>
  <c r="D211" i="3"/>
  <c r="X211" i="12" s="1"/>
  <c r="D203" i="3"/>
  <c r="X203" i="12" s="1"/>
  <c r="D195" i="3"/>
  <c r="X195" i="12" s="1"/>
  <c r="D187" i="3"/>
  <c r="X187" i="12" s="1"/>
  <c r="D179" i="3"/>
  <c r="X179" i="12" s="1"/>
  <c r="D171" i="3"/>
  <c r="X171" i="12" s="1"/>
  <c r="D163" i="3"/>
  <c r="X163" i="12" s="1"/>
  <c r="D155" i="3"/>
  <c r="X155" i="12" s="1"/>
  <c r="D147" i="3"/>
  <c r="X147" i="12" s="1"/>
  <c r="D139" i="3"/>
  <c r="X139" i="12" s="1"/>
  <c r="D131" i="3"/>
  <c r="X131" i="12" s="1"/>
  <c r="D123" i="3"/>
  <c r="X123" i="12" s="1"/>
  <c r="D218" i="3"/>
  <c r="X218" i="12" s="1"/>
  <c r="D210" i="3"/>
  <c r="X210" i="12" s="1"/>
  <c r="D202" i="3"/>
  <c r="X202" i="12" s="1"/>
  <c r="D194" i="3"/>
  <c r="X194" i="12" s="1"/>
  <c r="D186" i="3"/>
  <c r="X186" i="12" s="1"/>
  <c r="D178" i="3"/>
  <c r="X178" i="12" s="1"/>
  <c r="D170" i="3"/>
  <c r="X170" i="12" s="1"/>
  <c r="D162" i="3"/>
  <c r="X162" i="12" s="1"/>
  <c r="D154" i="3"/>
  <c r="X154" i="12" s="1"/>
  <c r="D146" i="3"/>
  <c r="X146" i="12" s="1"/>
  <c r="D138" i="3"/>
  <c r="X138" i="12" s="1"/>
  <c r="D130" i="3"/>
  <c r="X130" i="12" s="1"/>
  <c r="D122" i="3"/>
  <c r="X122" i="12" s="1"/>
  <c r="D217" i="3"/>
  <c r="X217" i="12" s="1"/>
  <c r="D209" i="3"/>
  <c r="X209" i="12" s="1"/>
  <c r="D201" i="3"/>
  <c r="X201" i="12" s="1"/>
  <c r="D193" i="3"/>
  <c r="X193" i="12" s="1"/>
  <c r="D185" i="3"/>
  <c r="X185" i="12" s="1"/>
  <c r="D177" i="3"/>
  <c r="X177" i="12" s="1"/>
  <c r="D169" i="3"/>
  <c r="X169" i="12" s="1"/>
  <c r="D161" i="3"/>
  <c r="X161" i="12" s="1"/>
  <c r="D153" i="3"/>
  <c r="X153" i="12" s="1"/>
  <c r="D145" i="3"/>
  <c r="X145" i="12" s="1"/>
  <c r="D137" i="3"/>
  <c r="X137" i="12" s="1"/>
  <c r="D129" i="3"/>
  <c r="X129" i="12" s="1"/>
  <c r="D121" i="3"/>
  <c r="X121" i="12" s="1"/>
  <c r="D216" i="3"/>
  <c r="X216" i="12" s="1"/>
  <c r="D208" i="3"/>
  <c r="X208" i="12" s="1"/>
  <c r="D200" i="3"/>
  <c r="X200" i="12" s="1"/>
  <c r="D192" i="3"/>
  <c r="X192" i="12" s="1"/>
  <c r="D184" i="3"/>
  <c r="X184" i="12" s="1"/>
  <c r="D176" i="3"/>
  <c r="X176" i="12" s="1"/>
  <c r="D168" i="3"/>
  <c r="X168" i="12" s="1"/>
  <c r="D160" i="3"/>
  <c r="X160" i="12" s="1"/>
  <c r="D152" i="3"/>
  <c r="X152" i="12" s="1"/>
  <c r="D144" i="3"/>
  <c r="X144" i="12" s="1"/>
  <c r="D136" i="3"/>
  <c r="X136" i="12" s="1"/>
  <c r="D128" i="3"/>
  <c r="X128" i="12" s="1"/>
  <c r="D120" i="3"/>
  <c r="X120" i="12" s="1"/>
  <c r="D215" i="3"/>
  <c r="X215" i="12" s="1"/>
  <c r="D207" i="3"/>
  <c r="X207" i="12" s="1"/>
  <c r="D199" i="3"/>
  <c r="X199" i="12" s="1"/>
  <c r="D191" i="3"/>
  <c r="X191" i="12" s="1"/>
  <c r="D183" i="3"/>
  <c r="X183" i="12" s="1"/>
  <c r="D175" i="3"/>
  <c r="X175" i="12" s="1"/>
  <c r="D167" i="3"/>
  <c r="X167" i="12" s="1"/>
  <c r="D159" i="3"/>
  <c r="X159" i="12" s="1"/>
  <c r="D151" i="3"/>
  <c r="X151" i="12" s="1"/>
  <c r="D143" i="3"/>
  <c r="X143" i="12" s="1"/>
  <c r="D135" i="3"/>
  <c r="X135" i="12" s="1"/>
  <c r="D127" i="3"/>
  <c r="X127" i="12" s="1"/>
  <c r="D119" i="3"/>
  <c r="X119" i="12" s="1"/>
  <c r="D1" i="12"/>
  <c r="E1" i="12" s="1"/>
  <c r="F1" i="12" s="1"/>
  <c r="I1" i="12" l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G1" i="12"/>
  <c r="H1" i="12" s="1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AP242" i="6"/>
  <c r="AQ242" i="6"/>
  <c r="AR242" i="6"/>
  <c r="AS242" i="6"/>
  <c r="AD243" i="6"/>
  <c r="AD244" i="6"/>
  <c r="AD245" i="6"/>
  <c r="AD246" i="6"/>
  <c r="AD247" i="6"/>
  <c r="AD248" i="6"/>
  <c r="AD231" i="6"/>
  <c r="AD232" i="6"/>
  <c r="AD233" i="6"/>
  <c r="AD234" i="6"/>
  <c r="AD235" i="6"/>
  <c r="AD236" i="6"/>
  <c r="AD237" i="6"/>
  <c r="T215" i="6"/>
  <c r="U215" i="6"/>
  <c r="V215" i="6"/>
  <c r="W215" i="6"/>
  <c r="X215" i="6"/>
  <c r="Y215" i="6"/>
  <c r="T216" i="6"/>
  <c r="U216" i="6"/>
  <c r="V216" i="6"/>
  <c r="W216" i="6"/>
  <c r="X216" i="6"/>
  <c r="Y216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D219" i="9"/>
  <c r="F219" i="10"/>
  <c r="G219" i="10" s="1"/>
  <c r="BN219" i="3" s="1"/>
  <c r="AE217" i="2"/>
  <c r="AF217" i="2" s="1"/>
  <c r="AD217" i="2"/>
  <c r="AV125" i="1"/>
  <c r="AX125" i="1" s="1"/>
  <c r="AL125" i="1"/>
  <c r="M125" i="1"/>
  <c r="AU125" i="1" s="1"/>
  <c r="L125" i="1"/>
  <c r="AP125" i="1" s="1"/>
  <c r="C125" i="1"/>
  <c r="BK219" i="3"/>
  <c r="BL219" i="3"/>
  <c r="BM219" i="3"/>
  <c r="BE219" i="3"/>
  <c r="BF219" i="3"/>
  <c r="BG219" i="3"/>
  <c r="BH219" i="3"/>
  <c r="AP219" i="3"/>
  <c r="AQ219" i="3"/>
  <c r="AR219" i="3"/>
  <c r="AS219" i="3"/>
  <c r="AT219" i="3"/>
  <c r="AU219" i="3"/>
  <c r="AQ7" i="3"/>
  <c r="AR7" i="3"/>
  <c r="AS7" i="3"/>
  <c r="AT7" i="3"/>
  <c r="AU7" i="3"/>
  <c r="AQ8" i="3"/>
  <c r="AR8" i="3"/>
  <c r="AS8" i="3"/>
  <c r="AT8" i="3"/>
  <c r="AU8" i="3"/>
  <c r="AQ9" i="3"/>
  <c r="AR9" i="3"/>
  <c r="AS9" i="3"/>
  <c r="AT9" i="3"/>
  <c r="AU9" i="3"/>
  <c r="AQ10" i="3"/>
  <c r="AR10" i="3"/>
  <c r="AS10" i="3"/>
  <c r="AT10" i="3"/>
  <c r="AU10" i="3"/>
  <c r="AQ11" i="3"/>
  <c r="AR11" i="3"/>
  <c r="AS11" i="3"/>
  <c r="AT11" i="3"/>
  <c r="AU11" i="3"/>
  <c r="AQ12" i="3"/>
  <c r="AR12" i="3"/>
  <c r="AS12" i="3"/>
  <c r="AT12" i="3"/>
  <c r="AU12" i="3"/>
  <c r="AQ13" i="3"/>
  <c r="AR13" i="3"/>
  <c r="AS13" i="3"/>
  <c r="AT13" i="3"/>
  <c r="AU13" i="3"/>
  <c r="AQ14" i="3"/>
  <c r="AR14" i="3"/>
  <c r="AS14" i="3"/>
  <c r="AT14" i="3"/>
  <c r="AU14" i="3"/>
  <c r="AQ15" i="3"/>
  <c r="AR15" i="3"/>
  <c r="AS15" i="3"/>
  <c r="AT15" i="3"/>
  <c r="AU15" i="3"/>
  <c r="AQ16" i="3"/>
  <c r="AR16" i="3"/>
  <c r="AS16" i="3"/>
  <c r="AT16" i="3"/>
  <c r="AU16" i="3"/>
  <c r="AQ17" i="3"/>
  <c r="AR17" i="3"/>
  <c r="AS17" i="3"/>
  <c r="AT17" i="3"/>
  <c r="AU17" i="3"/>
  <c r="AQ18" i="3"/>
  <c r="AR18" i="3"/>
  <c r="AS18" i="3"/>
  <c r="AT18" i="3"/>
  <c r="AU18" i="3"/>
  <c r="AQ19" i="3"/>
  <c r="AR19" i="3"/>
  <c r="AS19" i="3"/>
  <c r="AT19" i="3"/>
  <c r="AU19" i="3"/>
  <c r="AQ20" i="3"/>
  <c r="AR20" i="3"/>
  <c r="AS20" i="3"/>
  <c r="AT20" i="3"/>
  <c r="AU20" i="3"/>
  <c r="AQ21" i="3"/>
  <c r="AR21" i="3"/>
  <c r="AS21" i="3"/>
  <c r="AT21" i="3"/>
  <c r="AU21" i="3"/>
  <c r="AQ22" i="3"/>
  <c r="AR22" i="3"/>
  <c r="AS22" i="3"/>
  <c r="AT22" i="3"/>
  <c r="AU22" i="3"/>
  <c r="AQ23" i="3"/>
  <c r="AR23" i="3"/>
  <c r="AS23" i="3"/>
  <c r="AT23" i="3"/>
  <c r="AU23" i="3"/>
  <c r="AQ24" i="3"/>
  <c r="AR24" i="3"/>
  <c r="AS24" i="3"/>
  <c r="AT24" i="3"/>
  <c r="AU24" i="3"/>
  <c r="AQ25" i="3"/>
  <c r="AR25" i="3"/>
  <c r="AS25" i="3"/>
  <c r="AT25" i="3"/>
  <c r="AU25" i="3"/>
  <c r="AQ26" i="3"/>
  <c r="AR26" i="3"/>
  <c r="AS26" i="3"/>
  <c r="AT26" i="3"/>
  <c r="AU26" i="3"/>
  <c r="AQ27" i="3"/>
  <c r="AR27" i="3"/>
  <c r="AS27" i="3"/>
  <c r="AT27" i="3"/>
  <c r="AU27" i="3"/>
  <c r="AQ28" i="3"/>
  <c r="AR28" i="3"/>
  <c r="AS28" i="3"/>
  <c r="AT28" i="3"/>
  <c r="AU28" i="3"/>
  <c r="AQ29" i="3"/>
  <c r="AR29" i="3"/>
  <c r="AS29" i="3"/>
  <c r="AT29" i="3"/>
  <c r="AU29" i="3"/>
  <c r="AQ30" i="3"/>
  <c r="AR30" i="3"/>
  <c r="AS30" i="3"/>
  <c r="AT30" i="3"/>
  <c r="AU30" i="3"/>
  <c r="AQ31" i="3"/>
  <c r="AR31" i="3"/>
  <c r="AS31" i="3"/>
  <c r="AT31" i="3"/>
  <c r="AU31" i="3"/>
  <c r="AQ32" i="3"/>
  <c r="AR32" i="3"/>
  <c r="AS32" i="3"/>
  <c r="AT32" i="3"/>
  <c r="AU32" i="3"/>
  <c r="AQ33" i="3"/>
  <c r="AR33" i="3"/>
  <c r="AS33" i="3"/>
  <c r="AT33" i="3"/>
  <c r="AU33" i="3"/>
  <c r="AQ34" i="3"/>
  <c r="AR34" i="3"/>
  <c r="AS34" i="3"/>
  <c r="AT34" i="3"/>
  <c r="AU34" i="3"/>
  <c r="AQ35" i="3"/>
  <c r="AR35" i="3"/>
  <c r="AS35" i="3"/>
  <c r="AT35" i="3"/>
  <c r="AU35" i="3"/>
  <c r="AQ36" i="3"/>
  <c r="AR36" i="3"/>
  <c r="AS36" i="3"/>
  <c r="AT36" i="3"/>
  <c r="AU36" i="3"/>
  <c r="AQ37" i="3"/>
  <c r="AR37" i="3"/>
  <c r="AS37" i="3"/>
  <c r="AT37" i="3"/>
  <c r="AU37" i="3"/>
  <c r="AQ38" i="3"/>
  <c r="AR38" i="3"/>
  <c r="AS38" i="3"/>
  <c r="AT38" i="3"/>
  <c r="AU38" i="3"/>
  <c r="AQ39" i="3"/>
  <c r="AR39" i="3"/>
  <c r="AS39" i="3"/>
  <c r="AT39" i="3"/>
  <c r="AU39" i="3"/>
  <c r="AQ40" i="3"/>
  <c r="AR40" i="3"/>
  <c r="AS40" i="3"/>
  <c r="AT40" i="3"/>
  <c r="AU40" i="3"/>
  <c r="AQ41" i="3"/>
  <c r="AR41" i="3"/>
  <c r="AS41" i="3"/>
  <c r="AT41" i="3"/>
  <c r="AU41" i="3"/>
  <c r="AQ42" i="3"/>
  <c r="AR42" i="3"/>
  <c r="AS42" i="3"/>
  <c r="AT42" i="3"/>
  <c r="AU42" i="3"/>
  <c r="AQ43" i="3"/>
  <c r="AR43" i="3"/>
  <c r="AS43" i="3"/>
  <c r="AT43" i="3"/>
  <c r="AU43" i="3"/>
  <c r="AQ44" i="3"/>
  <c r="AR44" i="3"/>
  <c r="AS44" i="3"/>
  <c r="AT44" i="3"/>
  <c r="AU44" i="3"/>
  <c r="AQ45" i="3"/>
  <c r="AR45" i="3"/>
  <c r="AS45" i="3"/>
  <c r="AT45" i="3"/>
  <c r="AU45" i="3"/>
  <c r="AQ46" i="3"/>
  <c r="AR46" i="3"/>
  <c r="AS46" i="3"/>
  <c r="AT46" i="3"/>
  <c r="AU46" i="3"/>
  <c r="AQ47" i="3"/>
  <c r="AR47" i="3"/>
  <c r="AS47" i="3"/>
  <c r="AT47" i="3"/>
  <c r="AU47" i="3"/>
  <c r="AQ48" i="3"/>
  <c r="AR48" i="3"/>
  <c r="AS48" i="3"/>
  <c r="AT48" i="3"/>
  <c r="AU48" i="3"/>
  <c r="AQ49" i="3"/>
  <c r="AR49" i="3"/>
  <c r="AS49" i="3"/>
  <c r="AT49" i="3"/>
  <c r="AU49" i="3"/>
  <c r="AQ50" i="3"/>
  <c r="AR50" i="3"/>
  <c r="AS50" i="3"/>
  <c r="AT50" i="3"/>
  <c r="AU50" i="3"/>
  <c r="AQ51" i="3"/>
  <c r="AR51" i="3"/>
  <c r="AS51" i="3"/>
  <c r="AT51" i="3"/>
  <c r="AU51" i="3"/>
  <c r="AQ52" i="3"/>
  <c r="AR52" i="3"/>
  <c r="AS52" i="3"/>
  <c r="AT52" i="3"/>
  <c r="AU52" i="3"/>
  <c r="AQ53" i="3"/>
  <c r="AR53" i="3"/>
  <c r="AS53" i="3"/>
  <c r="AT53" i="3"/>
  <c r="AU53" i="3"/>
  <c r="AQ54" i="3"/>
  <c r="AR54" i="3"/>
  <c r="AS54" i="3"/>
  <c r="AT54" i="3"/>
  <c r="AU54" i="3"/>
  <c r="AQ55" i="3"/>
  <c r="AR55" i="3"/>
  <c r="AS55" i="3"/>
  <c r="AT55" i="3"/>
  <c r="AU55" i="3"/>
  <c r="AQ56" i="3"/>
  <c r="AR56" i="3"/>
  <c r="AS56" i="3"/>
  <c r="AT56" i="3"/>
  <c r="AU56" i="3"/>
  <c r="AQ57" i="3"/>
  <c r="AR57" i="3"/>
  <c r="AS57" i="3"/>
  <c r="AT57" i="3"/>
  <c r="AU57" i="3"/>
  <c r="AQ58" i="3"/>
  <c r="AR58" i="3"/>
  <c r="AS58" i="3"/>
  <c r="AT58" i="3"/>
  <c r="AU58" i="3"/>
  <c r="AQ59" i="3"/>
  <c r="AR59" i="3"/>
  <c r="AS59" i="3"/>
  <c r="AT59" i="3"/>
  <c r="AU59" i="3"/>
  <c r="AQ60" i="3"/>
  <c r="AR60" i="3"/>
  <c r="AS60" i="3"/>
  <c r="AT60" i="3"/>
  <c r="AU60" i="3"/>
  <c r="AQ61" i="3"/>
  <c r="AR61" i="3"/>
  <c r="AS61" i="3"/>
  <c r="AT61" i="3"/>
  <c r="AU61" i="3"/>
  <c r="AQ62" i="3"/>
  <c r="AR62" i="3"/>
  <c r="AS62" i="3"/>
  <c r="AT62" i="3"/>
  <c r="AU62" i="3"/>
  <c r="AQ63" i="3"/>
  <c r="AR63" i="3"/>
  <c r="AS63" i="3"/>
  <c r="AT63" i="3"/>
  <c r="AU63" i="3"/>
  <c r="AQ64" i="3"/>
  <c r="AR64" i="3"/>
  <c r="AS64" i="3"/>
  <c r="AT64" i="3"/>
  <c r="AU64" i="3"/>
  <c r="AQ65" i="3"/>
  <c r="AR65" i="3"/>
  <c r="AS65" i="3"/>
  <c r="AT65" i="3"/>
  <c r="AU65" i="3"/>
  <c r="AQ66" i="3"/>
  <c r="AR66" i="3"/>
  <c r="AS66" i="3"/>
  <c r="AT66" i="3"/>
  <c r="AU66" i="3"/>
  <c r="AQ67" i="3"/>
  <c r="AR67" i="3"/>
  <c r="AS67" i="3"/>
  <c r="AT67" i="3"/>
  <c r="AU67" i="3"/>
  <c r="AQ68" i="3"/>
  <c r="AR68" i="3"/>
  <c r="AS68" i="3"/>
  <c r="AT68" i="3"/>
  <c r="AU68" i="3"/>
  <c r="AQ69" i="3"/>
  <c r="AR69" i="3"/>
  <c r="AS69" i="3"/>
  <c r="AT69" i="3"/>
  <c r="AU69" i="3"/>
  <c r="AQ70" i="3"/>
  <c r="AR70" i="3"/>
  <c r="AS70" i="3"/>
  <c r="AT70" i="3"/>
  <c r="AU70" i="3"/>
  <c r="AQ71" i="3"/>
  <c r="AR71" i="3"/>
  <c r="AS71" i="3"/>
  <c r="AT71" i="3"/>
  <c r="AU71" i="3"/>
  <c r="AQ72" i="3"/>
  <c r="AR72" i="3"/>
  <c r="AS72" i="3"/>
  <c r="AT72" i="3"/>
  <c r="AU72" i="3"/>
  <c r="AQ73" i="3"/>
  <c r="AR73" i="3"/>
  <c r="AS73" i="3"/>
  <c r="AT73" i="3"/>
  <c r="AU73" i="3"/>
  <c r="AQ74" i="3"/>
  <c r="AR74" i="3"/>
  <c r="AS74" i="3"/>
  <c r="AT74" i="3"/>
  <c r="AU74" i="3"/>
  <c r="AQ75" i="3"/>
  <c r="AR75" i="3"/>
  <c r="AS75" i="3"/>
  <c r="AT75" i="3"/>
  <c r="AU75" i="3"/>
  <c r="AQ76" i="3"/>
  <c r="AR76" i="3"/>
  <c r="AS76" i="3"/>
  <c r="AT76" i="3"/>
  <c r="AU76" i="3"/>
  <c r="AQ77" i="3"/>
  <c r="AR77" i="3"/>
  <c r="AS77" i="3"/>
  <c r="AT77" i="3"/>
  <c r="AU77" i="3"/>
  <c r="AQ78" i="3"/>
  <c r="AR78" i="3"/>
  <c r="AS78" i="3"/>
  <c r="AT78" i="3"/>
  <c r="AU78" i="3"/>
  <c r="AQ79" i="3"/>
  <c r="AR79" i="3"/>
  <c r="AS79" i="3"/>
  <c r="AT79" i="3"/>
  <c r="AU79" i="3"/>
  <c r="AQ80" i="3"/>
  <c r="AR80" i="3"/>
  <c r="AS80" i="3"/>
  <c r="AT80" i="3"/>
  <c r="AU80" i="3"/>
  <c r="AQ81" i="3"/>
  <c r="AR81" i="3"/>
  <c r="AS81" i="3"/>
  <c r="AT81" i="3"/>
  <c r="AU81" i="3"/>
  <c r="AQ82" i="3"/>
  <c r="AR82" i="3"/>
  <c r="AS82" i="3"/>
  <c r="AT82" i="3"/>
  <c r="AU82" i="3"/>
  <c r="AQ83" i="3"/>
  <c r="AR83" i="3"/>
  <c r="AS83" i="3"/>
  <c r="AT83" i="3"/>
  <c r="AU83" i="3"/>
  <c r="AQ84" i="3"/>
  <c r="AR84" i="3"/>
  <c r="AS84" i="3"/>
  <c r="AT84" i="3"/>
  <c r="AU84" i="3"/>
  <c r="AQ85" i="3"/>
  <c r="AR85" i="3"/>
  <c r="AS85" i="3"/>
  <c r="AT85" i="3"/>
  <c r="AU85" i="3"/>
  <c r="AQ86" i="3"/>
  <c r="AR86" i="3"/>
  <c r="AS86" i="3"/>
  <c r="AT86" i="3"/>
  <c r="AU86" i="3"/>
  <c r="AQ87" i="3"/>
  <c r="AR87" i="3"/>
  <c r="AS87" i="3"/>
  <c r="AT87" i="3"/>
  <c r="AU87" i="3"/>
  <c r="AQ88" i="3"/>
  <c r="AR88" i="3"/>
  <c r="AS88" i="3"/>
  <c r="AT88" i="3"/>
  <c r="AU88" i="3"/>
  <c r="AQ89" i="3"/>
  <c r="AR89" i="3"/>
  <c r="AS89" i="3"/>
  <c r="AT89" i="3"/>
  <c r="AU89" i="3"/>
  <c r="AQ90" i="3"/>
  <c r="AR90" i="3"/>
  <c r="AS90" i="3"/>
  <c r="AT90" i="3"/>
  <c r="AU90" i="3"/>
  <c r="AQ91" i="3"/>
  <c r="AR91" i="3"/>
  <c r="AS91" i="3"/>
  <c r="AT91" i="3"/>
  <c r="AU91" i="3"/>
  <c r="AQ92" i="3"/>
  <c r="AR92" i="3"/>
  <c r="AS92" i="3"/>
  <c r="AT92" i="3"/>
  <c r="AU92" i="3"/>
  <c r="AQ93" i="3"/>
  <c r="AR93" i="3"/>
  <c r="AS93" i="3"/>
  <c r="AT93" i="3"/>
  <c r="AU93" i="3"/>
  <c r="AQ94" i="3"/>
  <c r="AR94" i="3"/>
  <c r="AS94" i="3"/>
  <c r="AT94" i="3"/>
  <c r="AU94" i="3"/>
  <c r="AQ95" i="3"/>
  <c r="AR95" i="3"/>
  <c r="AS95" i="3"/>
  <c r="AT95" i="3"/>
  <c r="AU95" i="3"/>
  <c r="AQ96" i="3"/>
  <c r="AR96" i="3"/>
  <c r="AS96" i="3"/>
  <c r="AT96" i="3"/>
  <c r="AU96" i="3"/>
  <c r="AQ97" i="3"/>
  <c r="AR97" i="3"/>
  <c r="AS97" i="3"/>
  <c r="AT97" i="3"/>
  <c r="AU97" i="3"/>
  <c r="AQ98" i="3"/>
  <c r="AR98" i="3"/>
  <c r="AS98" i="3"/>
  <c r="AT98" i="3"/>
  <c r="AU98" i="3"/>
  <c r="AQ99" i="3"/>
  <c r="AR99" i="3"/>
  <c r="AS99" i="3"/>
  <c r="AT99" i="3"/>
  <c r="AU99" i="3"/>
  <c r="AQ100" i="3"/>
  <c r="AR100" i="3"/>
  <c r="AS100" i="3"/>
  <c r="AT100" i="3"/>
  <c r="AU100" i="3"/>
  <c r="AQ101" i="3"/>
  <c r="AR101" i="3"/>
  <c r="AS101" i="3"/>
  <c r="AT101" i="3"/>
  <c r="AU101" i="3"/>
  <c r="AQ102" i="3"/>
  <c r="AR102" i="3"/>
  <c r="AS102" i="3"/>
  <c r="AT102" i="3"/>
  <c r="AU102" i="3"/>
  <c r="AQ103" i="3"/>
  <c r="AR103" i="3"/>
  <c r="AS103" i="3"/>
  <c r="AT103" i="3"/>
  <c r="AU103" i="3"/>
  <c r="AQ104" i="3"/>
  <c r="AR104" i="3"/>
  <c r="AS104" i="3"/>
  <c r="AT104" i="3"/>
  <c r="AU104" i="3"/>
  <c r="AQ105" i="3"/>
  <c r="AR105" i="3"/>
  <c r="AS105" i="3"/>
  <c r="AT105" i="3"/>
  <c r="AU105" i="3"/>
  <c r="AQ106" i="3"/>
  <c r="AR106" i="3"/>
  <c r="AS106" i="3"/>
  <c r="AT106" i="3"/>
  <c r="AU106" i="3"/>
  <c r="AQ107" i="3"/>
  <c r="AR107" i="3"/>
  <c r="AS107" i="3"/>
  <c r="AT107" i="3"/>
  <c r="AU107" i="3"/>
  <c r="AQ108" i="3"/>
  <c r="AR108" i="3"/>
  <c r="AS108" i="3"/>
  <c r="AT108" i="3"/>
  <c r="AU108" i="3"/>
  <c r="AQ109" i="3"/>
  <c r="AR109" i="3"/>
  <c r="AS109" i="3"/>
  <c r="AT109" i="3"/>
  <c r="AU109" i="3"/>
  <c r="AQ110" i="3"/>
  <c r="AR110" i="3"/>
  <c r="AS110" i="3"/>
  <c r="AT110" i="3"/>
  <c r="AU110" i="3"/>
  <c r="AQ111" i="3"/>
  <c r="AR111" i="3"/>
  <c r="AS111" i="3"/>
  <c r="AT111" i="3"/>
  <c r="AU111" i="3"/>
  <c r="AQ112" i="3"/>
  <c r="AR112" i="3"/>
  <c r="AS112" i="3"/>
  <c r="AT112" i="3"/>
  <c r="AU112" i="3"/>
  <c r="AQ113" i="3"/>
  <c r="AR113" i="3"/>
  <c r="AS113" i="3"/>
  <c r="AT113" i="3"/>
  <c r="AU113" i="3"/>
  <c r="AQ114" i="3"/>
  <c r="AR114" i="3"/>
  <c r="AS114" i="3"/>
  <c r="AT114" i="3"/>
  <c r="AU114" i="3"/>
  <c r="AQ115" i="3"/>
  <c r="AR115" i="3"/>
  <c r="AS115" i="3"/>
  <c r="AT115" i="3"/>
  <c r="AU115" i="3"/>
  <c r="AQ116" i="3"/>
  <c r="AR116" i="3"/>
  <c r="AS116" i="3"/>
  <c r="AT116" i="3"/>
  <c r="AU116" i="3"/>
  <c r="AQ117" i="3"/>
  <c r="AR117" i="3"/>
  <c r="AS117" i="3"/>
  <c r="AT117" i="3"/>
  <c r="AU117" i="3"/>
  <c r="AQ118" i="3"/>
  <c r="AR118" i="3"/>
  <c r="AS118" i="3"/>
  <c r="AT118" i="3"/>
  <c r="AU118" i="3"/>
  <c r="AQ119" i="3"/>
  <c r="AR119" i="3"/>
  <c r="AS119" i="3"/>
  <c r="AT119" i="3"/>
  <c r="AU119" i="3"/>
  <c r="AQ120" i="3"/>
  <c r="AR120" i="3"/>
  <c r="AS120" i="3"/>
  <c r="AT120" i="3"/>
  <c r="AU120" i="3"/>
  <c r="AQ121" i="3"/>
  <c r="AR121" i="3"/>
  <c r="AS121" i="3"/>
  <c r="AT121" i="3"/>
  <c r="AU121" i="3"/>
  <c r="AQ122" i="3"/>
  <c r="AR122" i="3"/>
  <c r="AS122" i="3"/>
  <c r="AT122" i="3"/>
  <c r="AU122" i="3"/>
  <c r="AQ123" i="3"/>
  <c r="AR123" i="3"/>
  <c r="AS123" i="3"/>
  <c r="AT123" i="3"/>
  <c r="AU123" i="3"/>
  <c r="AQ124" i="3"/>
  <c r="AR124" i="3"/>
  <c r="AS124" i="3"/>
  <c r="AT124" i="3"/>
  <c r="AU124" i="3"/>
  <c r="AQ125" i="3"/>
  <c r="AR125" i="3"/>
  <c r="AS125" i="3"/>
  <c r="AT125" i="3"/>
  <c r="AU125" i="3"/>
  <c r="AQ126" i="3"/>
  <c r="AR126" i="3"/>
  <c r="AS126" i="3"/>
  <c r="AT126" i="3"/>
  <c r="AU126" i="3"/>
  <c r="AQ127" i="3"/>
  <c r="AR127" i="3"/>
  <c r="AS127" i="3"/>
  <c r="AT127" i="3"/>
  <c r="AU127" i="3"/>
  <c r="AQ128" i="3"/>
  <c r="AR128" i="3"/>
  <c r="AS128" i="3"/>
  <c r="AT128" i="3"/>
  <c r="AU128" i="3"/>
  <c r="AQ129" i="3"/>
  <c r="AR129" i="3"/>
  <c r="AS129" i="3"/>
  <c r="AT129" i="3"/>
  <c r="AU129" i="3"/>
  <c r="AQ130" i="3"/>
  <c r="AR130" i="3"/>
  <c r="AS130" i="3"/>
  <c r="AT130" i="3"/>
  <c r="AU130" i="3"/>
  <c r="AQ131" i="3"/>
  <c r="AR131" i="3"/>
  <c r="AS131" i="3"/>
  <c r="AT131" i="3"/>
  <c r="AU131" i="3"/>
  <c r="AQ132" i="3"/>
  <c r="AR132" i="3"/>
  <c r="AS132" i="3"/>
  <c r="AT132" i="3"/>
  <c r="AU132" i="3"/>
  <c r="AQ133" i="3"/>
  <c r="AR133" i="3"/>
  <c r="AS133" i="3"/>
  <c r="AT133" i="3"/>
  <c r="AU133" i="3"/>
  <c r="AQ134" i="3"/>
  <c r="AR134" i="3"/>
  <c r="AS134" i="3"/>
  <c r="AT134" i="3"/>
  <c r="AU134" i="3"/>
  <c r="AQ135" i="3"/>
  <c r="AR135" i="3"/>
  <c r="AS135" i="3"/>
  <c r="AT135" i="3"/>
  <c r="AU135" i="3"/>
  <c r="AQ136" i="3"/>
  <c r="AR136" i="3"/>
  <c r="AS136" i="3"/>
  <c r="AT136" i="3"/>
  <c r="AU136" i="3"/>
  <c r="AQ137" i="3"/>
  <c r="AR137" i="3"/>
  <c r="AS137" i="3"/>
  <c r="AT137" i="3"/>
  <c r="AU137" i="3"/>
  <c r="AQ138" i="3"/>
  <c r="AR138" i="3"/>
  <c r="AS138" i="3"/>
  <c r="AT138" i="3"/>
  <c r="AU138" i="3"/>
  <c r="AQ139" i="3"/>
  <c r="AR139" i="3"/>
  <c r="AS139" i="3"/>
  <c r="AT139" i="3"/>
  <c r="AU139" i="3"/>
  <c r="AQ140" i="3"/>
  <c r="AR140" i="3"/>
  <c r="AS140" i="3"/>
  <c r="AT140" i="3"/>
  <c r="AU140" i="3"/>
  <c r="AQ141" i="3"/>
  <c r="AR141" i="3"/>
  <c r="AS141" i="3"/>
  <c r="AT141" i="3"/>
  <c r="AU141" i="3"/>
  <c r="AQ142" i="3"/>
  <c r="AR142" i="3"/>
  <c r="AS142" i="3"/>
  <c r="AT142" i="3"/>
  <c r="AU142" i="3"/>
  <c r="AQ143" i="3"/>
  <c r="AR143" i="3"/>
  <c r="AS143" i="3"/>
  <c r="AT143" i="3"/>
  <c r="AU143" i="3"/>
  <c r="AQ144" i="3"/>
  <c r="AR144" i="3"/>
  <c r="AS144" i="3"/>
  <c r="AT144" i="3"/>
  <c r="AU144" i="3"/>
  <c r="AQ145" i="3"/>
  <c r="AR145" i="3"/>
  <c r="AS145" i="3"/>
  <c r="AT145" i="3"/>
  <c r="AU145" i="3"/>
  <c r="AQ146" i="3"/>
  <c r="AR146" i="3"/>
  <c r="AS146" i="3"/>
  <c r="AT146" i="3"/>
  <c r="AU146" i="3"/>
  <c r="AQ147" i="3"/>
  <c r="AR147" i="3"/>
  <c r="AS147" i="3"/>
  <c r="AT147" i="3"/>
  <c r="AU147" i="3"/>
  <c r="AQ148" i="3"/>
  <c r="AR148" i="3"/>
  <c r="AS148" i="3"/>
  <c r="AT148" i="3"/>
  <c r="AU148" i="3"/>
  <c r="AQ149" i="3"/>
  <c r="AR149" i="3"/>
  <c r="AS149" i="3"/>
  <c r="AT149" i="3"/>
  <c r="AU149" i="3"/>
  <c r="AQ150" i="3"/>
  <c r="AR150" i="3"/>
  <c r="AS150" i="3"/>
  <c r="AT150" i="3"/>
  <c r="AU150" i="3"/>
  <c r="AQ151" i="3"/>
  <c r="AR151" i="3"/>
  <c r="AS151" i="3"/>
  <c r="AT151" i="3"/>
  <c r="AU151" i="3"/>
  <c r="AQ152" i="3"/>
  <c r="AR152" i="3"/>
  <c r="AS152" i="3"/>
  <c r="AT152" i="3"/>
  <c r="AU152" i="3"/>
  <c r="AQ153" i="3"/>
  <c r="AR153" i="3"/>
  <c r="AS153" i="3"/>
  <c r="AT153" i="3"/>
  <c r="AU153" i="3"/>
  <c r="AQ154" i="3"/>
  <c r="AR154" i="3"/>
  <c r="AS154" i="3"/>
  <c r="AT154" i="3"/>
  <c r="AU154" i="3"/>
  <c r="AQ155" i="3"/>
  <c r="AR155" i="3"/>
  <c r="AS155" i="3"/>
  <c r="AT155" i="3"/>
  <c r="AU155" i="3"/>
  <c r="AQ156" i="3"/>
  <c r="AR156" i="3"/>
  <c r="AS156" i="3"/>
  <c r="AT156" i="3"/>
  <c r="AU156" i="3"/>
  <c r="AQ157" i="3"/>
  <c r="AR157" i="3"/>
  <c r="AS157" i="3"/>
  <c r="AT157" i="3"/>
  <c r="AU157" i="3"/>
  <c r="AQ158" i="3"/>
  <c r="AR158" i="3"/>
  <c r="AS158" i="3"/>
  <c r="AT158" i="3"/>
  <c r="AU158" i="3"/>
  <c r="AQ159" i="3"/>
  <c r="AR159" i="3"/>
  <c r="AS159" i="3"/>
  <c r="AT159" i="3"/>
  <c r="AU159" i="3"/>
  <c r="AQ160" i="3"/>
  <c r="AR160" i="3"/>
  <c r="AS160" i="3"/>
  <c r="AT160" i="3"/>
  <c r="AU160" i="3"/>
  <c r="AQ161" i="3"/>
  <c r="AR161" i="3"/>
  <c r="AS161" i="3"/>
  <c r="AT161" i="3"/>
  <c r="AU161" i="3"/>
  <c r="AQ162" i="3"/>
  <c r="AR162" i="3"/>
  <c r="AS162" i="3"/>
  <c r="AT162" i="3"/>
  <c r="AU162" i="3"/>
  <c r="AQ163" i="3"/>
  <c r="AR163" i="3"/>
  <c r="AS163" i="3"/>
  <c r="AT163" i="3"/>
  <c r="AU163" i="3"/>
  <c r="AQ164" i="3"/>
  <c r="AR164" i="3"/>
  <c r="AS164" i="3"/>
  <c r="AT164" i="3"/>
  <c r="AU164" i="3"/>
  <c r="AQ165" i="3"/>
  <c r="AR165" i="3"/>
  <c r="AS165" i="3"/>
  <c r="AT165" i="3"/>
  <c r="AU165" i="3"/>
  <c r="AQ166" i="3"/>
  <c r="AR166" i="3"/>
  <c r="AS166" i="3"/>
  <c r="AT166" i="3"/>
  <c r="AU166" i="3"/>
  <c r="AQ167" i="3"/>
  <c r="AR167" i="3"/>
  <c r="AS167" i="3"/>
  <c r="AT167" i="3"/>
  <c r="AU167" i="3"/>
  <c r="AQ168" i="3"/>
  <c r="AR168" i="3"/>
  <c r="AS168" i="3"/>
  <c r="AT168" i="3"/>
  <c r="AU168" i="3"/>
  <c r="AQ169" i="3"/>
  <c r="AR169" i="3"/>
  <c r="AS169" i="3"/>
  <c r="AT169" i="3"/>
  <c r="AU169" i="3"/>
  <c r="AQ170" i="3"/>
  <c r="AR170" i="3"/>
  <c r="AS170" i="3"/>
  <c r="AT170" i="3"/>
  <c r="AU170" i="3"/>
  <c r="AQ171" i="3"/>
  <c r="AR171" i="3"/>
  <c r="AS171" i="3"/>
  <c r="AT171" i="3"/>
  <c r="AU171" i="3"/>
  <c r="AQ172" i="3"/>
  <c r="AR172" i="3"/>
  <c r="AS172" i="3"/>
  <c r="AT172" i="3"/>
  <c r="AU172" i="3"/>
  <c r="AQ173" i="3"/>
  <c r="AR173" i="3"/>
  <c r="AS173" i="3"/>
  <c r="AT173" i="3"/>
  <c r="AU173" i="3"/>
  <c r="AQ174" i="3"/>
  <c r="AR174" i="3"/>
  <c r="AS174" i="3"/>
  <c r="AT174" i="3"/>
  <c r="AU174" i="3"/>
  <c r="AQ175" i="3"/>
  <c r="AR175" i="3"/>
  <c r="AS175" i="3"/>
  <c r="AT175" i="3"/>
  <c r="AU175" i="3"/>
  <c r="AQ176" i="3"/>
  <c r="AR176" i="3"/>
  <c r="AS176" i="3"/>
  <c r="AT176" i="3"/>
  <c r="AU176" i="3"/>
  <c r="AQ177" i="3"/>
  <c r="AR177" i="3"/>
  <c r="AS177" i="3"/>
  <c r="AT177" i="3"/>
  <c r="AU177" i="3"/>
  <c r="AQ178" i="3"/>
  <c r="AR178" i="3"/>
  <c r="AS178" i="3"/>
  <c r="AT178" i="3"/>
  <c r="AU178" i="3"/>
  <c r="AQ179" i="3"/>
  <c r="AR179" i="3"/>
  <c r="AS179" i="3"/>
  <c r="AT179" i="3"/>
  <c r="AU179" i="3"/>
  <c r="AQ180" i="3"/>
  <c r="AR180" i="3"/>
  <c r="AS180" i="3"/>
  <c r="AT180" i="3"/>
  <c r="AU180" i="3"/>
  <c r="AQ181" i="3"/>
  <c r="AR181" i="3"/>
  <c r="AS181" i="3"/>
  <c r="AT181" i="3"/>
  <c r="AU181" i="3"/>
  <c r="AQ182" i="3"/>
  <c r="AR182" i="3"/>
  <c r="AS182" i="3"/>
  <c r="AT182" i="3"/>
  <c r="AU182" i="3"/>
  <c r="AQ183" i="3"/>
  <c r="AR183" i="3"/>
  <c r="AS183" i="3"/>
  <c r="AT183" i="3"/>
  <c r="AU183" i="3"/>
  <c r="AQ184" i="3"/>
  <c r="AR184" i="3"/>
  <c r="AS184" i="3"/>
  <c r="AT184" i="3"/>
  <c r="AU184" i="3"/>
  <c r="AQ185" i="3"/>
  <c r="AR185" i="3"/>
  <c r="AS185" i="3"/>
  <c r="AT185" i="3"/>
  <c r="AU185" i="3"/>
  <c r="AQ186" i="3"/>
  <c r="AR186" i="3"/>
  <c r="AS186" i="3"/>
  <c r="AT186" i="3"/>
  <c r="AU186" i="3"/>
  <c r="AQ187" i="3"/>
  <c r="AR187" i="3"/>
  <c r="AS187" i="3"/>
  <c r="AT187" i="3"/>
  <c r="AU187" i="3"/>
  <c r="AQ188" i="3"/>
  <c r="AR188" i="3"/>
  <c r="AS188" i="3"/>
  <c r="AT188" i="3"/>
  <c r="AU188" i="3"/>
  <c r="AQ189" i="3"/>
  <c r="AR189" i="3"/>
  <c r="AS189" i="3"/>
  <c r="AT189" i="3"/>
  <c r="AU189" i="3"/>
  <c r="AQ190" i="3"/>
  <c r="AR190" i="3"/>
  <c r="AS190" i="3"/>
  <c r="AT190" i="3"/>
  <c r="AU190" i="3"/>
  <c r="AQ191" i="3"/>
  <c r="AR191" i="3"/>
  <c r="AS191" i="3"/>
  <c r="AT191" i="3"/>
  <c r="AU191" i="3"/>
  <c r="AQ192" i="3"/>
  <c r="AR192" i="3"/>
  <c r="AS192" i="3"/>
  <c r="AT192" i="3"/>
  <c r="AU192" i="3"/>
  <c r="AQ193" i="3"/>
  <c r="AR193" i="3"/>
  <c r="AS193" i="3"/>
  <c r="AT193" i="3"/>
  <c r="AU193" i="3"/>
  <c r="AQ194" i="3"/>
  <c r="AR194" i="3"/>
  <c r="AS194" i="3"/>
  <c r="AT194" i="3"/>
  <c r="AU194" i="3"/>
  <c r="AQ195" i="3"/>
  <c r="AR195" i="3"/>
  <c r="AS195" i="3"/>
  <c r="AT195" i="3"/>
  <c r="AU195" i="3"/>
  <c r="AQ196" i="3"/>
  <c r="AR196" i="3"/>
  <c r="AS196" i="3"/>
  <c r="AT196" i="3"/>
  <c r="AU196" i="3"/>
  <c r="AQ197" i="3"/>
  <c r="AR197" i="3"/>
  <c r="AS197" i="3"/>
  <c r="AT197" i="3"/>
  <c r="AU197" i="3"/>
  <c r="AQ198" i="3"/>
  <c r="AR198" i="3"/>
  <c r="AS198" i="3"/>
  <c r="AT198" i="3"/>
  <c r="AU198" i="3"/>
  <c r="AQ199" i="3"/>
  <c r="AR199" i="3"/>
  <c r="AS199" i="3"/>
  <c r="AT199" i="3"/>
  <c r="AU199" i="3"/>
  <c r="AQ200" i="3"/>
  <c r="AR200" i="3"/>
  <c r="AS200" i="3"/>
  <c r="AT200" i="3"/>
  <c r="AU200" i="3"/>
  <c r="AQ201" i="3"/>
  <c r="AR201" i="3"/>
  <c r="AS201" i="3"/>
  <c r="AT201" i="3"/>
  <c r="AU201" i="3"/>
  <c r="AQ202" i="3"/>
  <c r="AR202" i="3"/>
  <c r="AS202" i="3"/>
  <c r="AT202" i="3"/>
  <c r="AU202" i="3"/>
  <c r="AQ203" i="3"/>
  <c r="AR203" i="3"/>
  <c r="AS203" i="3"/>
  <c r="AT203" i="3"/>
  <c r="AU203" i="3"/>
  <c r="AQ204" i="3"/>
  <c r="AR204" i="3"/>
  <c r="AS204" i="3"/>
  <c r="AT204" i="3"/>
  <c r="AU204" i="3"/>
  <c r="AQ205" i="3"/>
  <c r="AR205" i="3"/>
  <c r="AS205" i="3"/>
  <c r="AT205" i="3"/>
  <c r="AU205" i="3"/>
  <c r="AQ206" i="3"/>
  <c r="AR206" i="3"/>
  <c r="AS206" i="3"/>
  <c r="AT206" i="3"/>
  <c r="AU206" i="3"/>
  <c r="AQ207" i="3"/>
  <c r="AR207" i="3"/>
  <c r="AS207" i="3"/>
  <c r="AT207" i="3"/>
  <c r="AU207" i="3"/>
  <c r="AQ208" i="3"/>
  <c r="AR208" i="3"/>
  <c r="AS208" i="3"/>
  <c r="AT208" i="3"/>
  <c r="AU208" i="3"/>
  <c r="AQ209" i="3"/>
  <c r="AR209" i="3"/>
  <c r="AS209" i="3"/>
  <c r="AT209" i="3"/>
  <c r="AU209" i="3"/>
  <c r="AQ210" i="3"/>
  <c r="AR210" i="3"/>
  <c r="AS210" i="3"/>
  <c r="AT210" i="3"/>
  <c r="AU210" i="3"/>
  <c r="AQ211" i="3"/>
  <c r="AR211" i="3"/>
  <c r="AS211" i="3"/>
  <c r="AT211" i="3"/>
  <c r="AU211" i="3"/>
  <c r="AQ212" i="3"/>
  <c r="AR212" i="3"/>
  <c r="AS212" i="3"/>
  <c r="AT212" i="3"/>
  <c r="AU212" i="3"/>
  <c r="AQ213" i="3"/>
  <c r="AR213" i="3"/>
  <c r="AS213" i="3"/>
  <c r="AT213" i="3"/>
  <c r="AU213" i="3"/>
  <c r="AQ214" i="3"/>
  <c r="AR214" i="3"/>
  <c r="AS214" i="3"/>
  <c r="AT214" i="3"/>
  <c r="AU214" i="3"/>
  <c r="AQ215" i="3"/>
  <c r="AR215" i="3"/>
  <c r="AS215" i="3"/>
  <c r="AT215" i="3"/>
  <c r="AU215" i="3"/>
  <c r="AQ216" i="3"/>
  <c r="AR216" i="3"/>
  <c r="AS216" i="3"/>
  <c r="AT216" i="3"/>
  <c r="AU216" i="3"/>
  <c r="AQ217" i="3"/>
  <c r="AR217" i="3"/>
  <c r="AS217" i="3"/>
  <c r="AT217" i="3"/>
  <c r="AU217" i="3"/>
  <c r="AQ218" i="3"/>
  <c r="AR218" i="3"/>
  <c r="AS218" i="3"/>
  <c r="AT218" i="3"/>
  <c r="AU218" i="3"/>
  <c r="AR6" i="3"/>
  <c r="AS6" i="3"/>
  <c r="AT6" i="3"/>
  <c r="AU6" i="3"/>
  <c r="AQ6" i="3"/>
  <c r="AR3" i="3"/>
  <c r="AS3" i="3"/>
  <c r="AT3" i="3"/>
  <c r="AU3" i="3"/>
  <c r="AQ3" i="3"/>
  <c r="AR2" i="3"/>
  <c r="AS2" i="3"/>
  <c r="AT2" i="3"/>
  <c r="AU2" i="3"/>
  <c r="AQ2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138" i="3"/>
  <c r="BM139" i="3"/>
  <c r="BM140" i="3"/>
  <c r="BM141" i="3"/>
  <c r="BM142" i="3"/>
  <c r="BM143" i="3"/>
  <c r="BM144" i="3"/>
  <c r="BM145" i="3"/>
  <c r="BM146" i="3"/>
  <c r="BM147" i="3"/>
  <c r="BM148" i="3"/>
  <c r="BM149" i="3"/>
  <c r="BM150" i="3"/>
  <c r="BM151" i="3"/>
  <c r="BM152" i="3"/>
  <c r="BM153" i="3"/>
  <c r="BM154" i="3"/>
  <c r="BM155" i="3"/>
  <c r="BM156" i="3"/>
  <c r="BM157" i="3"/>
  <c r="BM158" i="3"/>
  <c r="BM159" i="3"/>
  <c r="BM160" i="3"/>
  <c r="BM161" i="3"/>
  <c r="BM162" i="3"/>
  <c r="BM163" i="3"/>
  <c r="BM164" i="3"/>
  <c r="BM165" i="3"/>
  <c r="BM166" i="3"/>
  <c r="BM167" i="3"/>
  <c r="BM168" i="3"/>
  <c r="BM169" i="3"/>
  <c r="BM170" i="3"/>
  <c r="BM171" i="3"/>
  <c r="BM172" i="3"/>
  <c r="BM173" i="3"/>
  <c r="BM174" i="3"/>
  <c r="BM175" i="3"/>
  <c r="BM176" i="3"/>
  <c r="BM177" i="3"/>
  <c r="BM178" i="3"/>
  <c r="BM179" i="3"/>
  <c r="BM180" i="3"/>
  <c r="BM181" i="3"/>
  <c r="BM182" i="3"/>
  <c r="BM183" i="3"/>
  <c r="BM184" i="3"/>
  <c r="BM185" i="3"/>
  <c r="BM186" i="3"/>
  <c r="BM187" i="3"/>
  <c r="BM188" i="3"/>
  <c r="BM189" i="3"/>
  <c r="BM190" i="3"/>
  <c r="BM191" i="3"/>
  <c r="BM192" i="3"/>
  <c r="BM193" i="3"/>
  <c r="BM194" i="3"/>
  <c r="BM195" i="3"/>
  <c r="BM196" i="3"/>
  <c r="BM197" i="3"/>
  <c r="BM198" i="3"/>
  <c r="BM199" i="3"/>
  <c r="BM200" i="3"/>
  <c r="BM201" i="3"/>
  <c r="BM202" i="3"/>
  <c r="BM203" i="3"/>
  <c r="BM204" i="3"/>
  <c r="BM205" i="3"/>
  <c r="BM206" i="3"/>
  <c r="BM207" i="3"/>
  <c r="BM208" i="3"/>
  <c r="BM209" i="3"/>
  <c r="BM210" i="3"/>
  <c r="BM211" i="3"/>
  <c r="BM212" i="3"/>
  <c r="BM213" i="3"/>
  <c r="BM214" i="3"/>
  <c r="BM215" i="3"/>
  <c r="BM216" i="3"/>
  <c r="BM217" i="3"/>
  <c r="BM218" i="3"/>
  <c r="BM6" i="3"/>
  <c r="BL7" i="3"/>
  <c r="BL8" i="3"/>
  <c r="BL9" i="3"/>
  <c r="BL10" i="3"/>
  <c r="BL11" i="3"/>
  <c r="V11" i="12" s="1"/>
  <c r="BL12" i="3"/>
  <c r="BL13" i="3"/>
  <c r="V13" i="12" s="1"/>
  <c r="BL14" i="3"/>
  <c r="BL15" i="3"/>
  <c r="BL16" i="3"/>
  <c r="BL17" i="3"/>
  <c r="BL18" i="3"/>
  <c r="BL19" i="3"/>
  <c r="V19" i="12" s="1"/>
  <c r="BL20" i="3"/>
  <c r="BL21" i="3"/>
  <c r="BL22" i="3"/>
  <c r="BL23" i="3"/>
  <c r="BL24" i="3"/>
  <c r="BL25" i="3"/>
  <c r="BL26" i="3"/>
  <c r="BL27" i="3"/>
  <c r="V27" i="12" s="1"/>
  <c r="BL28" i="3"/>
  <c r="BL29" i="3"/>
  <c r="V29" i="12" s="1"/>
  <c r="BL30" i="3"/>
  <c r="BL31" i="3"/>
  <c r="BL32" i="3"/>
  <c r="BL33" i="3"/>
  <c r="BL34" i="3"/>
  <c r="BL35" i="3"/>
  <c r="V35" i="12" s="1"/>
  <c r="BL36" i="3"/>
  <c r="BL37" i="3"/>
  <c r="V37" i="12" s="1"/>
  <c r="BL38" i="3"/>
  <c r="BL39" i="3"/>
  <c r="BL40" i="3"/>
  <c r="BL41" i="3"/>
  <c r="BL42" i="3"/>
  <c r="BL43" i="3"/>
  <c r="V43" i="12" s="1"/>
  <c r="BL44" i="3"/>
  <c r="BL45" i="3"/>
  <c r="V45" i="12" s="1"/>
  <c r="BL46" i="3"/>
  <c r="BL47" i="3"/>
  <c r="BL48" i="3"/>
  <c r="BL49" i="3"/>
  <c r="BL50" i="3"/>
  <c r="BL51" i="3"/>
  <c r="V51" i="12" s="1"/>
  <c r="BL52" i="3"/>
  <c r="BL53" i="3"/>
  <c r="V53" i="12" s="1"/>
  <c r="BL54" i="3"/>
  <c r="BL55" i="3"/>
  <c r="BL56" i="3"/>
  <c r="BL57" i="3"/>
  <c r="BL58" i="3"/>
  <c r="BL59" i="3"/>
  <c r="V59" i="12" s="1"/>
  <c r="BL60" i="3"/>
  <c r="BL61" i="3"/>
  <c r="V61" i="12" s="1"/>
  <c r="BL62" i="3"/>
  <c r="BL63" i="3"/>
  <c r="BL64" i="3"/>
  <c r="BL65" i="3"/>
  <c r="BL66" i="3"/>
  <c r="BL67" i="3"/>
  <c r="V67" i="12" s="1"/>
  <c r="BL68" i="3"/>
  <c r="BL69" i="3"/>
  <c r="V69" i="12" s="1"/>
  <c r="BL70" i="3"/>
  <c r="BL71" i="3"/>
  <c r="BL72" i="3"/>
  <c r="BL73" i="3"/>
  <c r="BL74" i="3"/>
  <c r="BL75" i="3"/>
  <c r="V75" i="12" s="1"/>
  <c r="BL76" i="3"/>
  <c r="BL77" i="3"/>
  <c r="V77" i="12" s="1"/>
  <c r="BL78" i="3"/>
  <c r="BL79" i="3"/>
  <c r="BL80" i="3"/>
  <c r="BL81" i="3"/>
  <c r="BL82" i="3"/>
  <c r="BL83" i="3"/>
  <c r="V83" i="12" s="1"/>
  <c r="BL84" i="3"/>
  <c r="BL85" i="3"/>
  <c r="V85" i="12" s="1"/>
  <c r="BL86" i="3"/>
  <c r="BL87" i="3"/>
  <c r="BL88" i="3"/>
  <c r="BL89" i="3"/>
  <c r="BL90" i="3"/>
  <c r="BL91" i="3"/>
  <c r="V91" i="12" s="1"/>
  <c r="BL92" i="3"/>
  <c r="BL93" i="3"/>
  <c r="V93" i="12" s="1"/>
  <c r="BL94" i="3"/>
  <c r="BL95" i="3"/>
  <c r="BL96" i="3"/>
  <c r="BL97" i="3"/>
  <c r="BL98" i="3"/>
  <c r="BL99" i="3"/>
  <c r="V99" i="12" s="1"/>
  <c r="BL100" i="3"/>
  <c r="BL101" i="3"/>
  <c r="V101" i="12" s="1"/>
  <c r="BL102" i="3"/>
  <c r="BL103" i="3"/>
  <c r="BL104" i="3"/>
  <c r="BL105" i="3"/>
  <c r="BL106" i="3"/>
  <c r="BL107" i="3"/>
  <c r="V107" i="12" s="1"/>
  <c r="BL108" i="3"/>
  <c r="BL109" i="3"/>
  <c r="V109" i="12" s="1"/>
  <c r="BL110" i="3"/>
  <c r="BL111" i="3"/>
  <c r="BL112" i="3"/>
  <c r="BL113" i="3"/>
  <c r="BL114" i="3"/>
  <c r="BL115" i="3"/>
  <c r="V115" i="12" s="1"/>
  <c r="BL116" i="3"/>
  <c r="BL117" i="3"/>
  <c r="V117" i="12" s="1"/>
  <c r="BL118" i="3"/>
  <c r="BL119" i="3"/>
  <c r="BL120" i="3"/>
  <c r="BL121" i="3"/>
  <c r="BL122" i="3"/>
  <c r="BL123" i="3"/>
  <c r="V123" i="12" s="1"/>
  <c r="BL124" i="3"/>
  <c r="BL125" i="3"/>
  <c r="V125" i="12" s="1"/>
  <c r="BL126" i="3"/>
  <c r="BL127" i="3"/>
  <c r="BL128" i="3"/>
  <c r="BL129" i="3"/>
  <c r="BL130" i="3"/>
  <c r="BL131" i="3"/>
  <c r="V131" i="12" s="1"/>
  <c r="BL132" i="3"/>
  <c r="BL133" i="3"/>
  <c r="V133" i="12" s="1"/>
  <c r="BL134" i="3"/>
  <c r="BL135" i="3"/>
  <c r="BL136" i="3"/>
  <c r="BL137" i="3"/>
  <c r="BL138" i="3"/>
  <c r="BL139" i="3"/>
  <c r="V139" i="12" s="1"/>
  <c r="BL140" i="3"/>
  <c r="BL141" i="3"/>
  <c r="V141" i="12" s="1"/>
  <c r="BL142" i="3"/>
  <c r="BL143" i="3"/>
  <c r="BL144" i="3"/>
  <c r="BL145" i="3"/>
  <c r="BL146" i="3"/>
  <c r="BL147" i="3"/>
  <c r="V147" i="12" s="1"/>
  <c r="BL148" i="3"/>
  <c r="BL149" i="3"/>
  <c r="V149" i="12" s="1"/>
  <c r="BL150" i="3"/>
  <c r="BL151" i="3"/>
  <c r="BL152" i="3"/>
  <c r="BL153" i="3"/>
  <c r="BL154" i="3"/>
  <c r="BL155" i="3"/>
  <c r="V155" i="12" s="1"/>
  <c r="BL156" i="3"/>
  <c r="BL157" i="3"/>
  <c r="V157" i="12" s="1"/>
  <c r="BL158" i="3"/>
  <c r="BL159" i="3"/>
  <c r="BL160" i="3"/>
  <c r="BL161" i="3"/>
  <c r="BL162" i="3"/>
  <c r="BL163" i="3"/>
  <c r="V163" i="12" s="1"/>
  <c r="BL164" i="3"/>
  <c r="BL165" i="3"/>
  <c r="V165" i="12" s="1"/>
  <c r="BL166" i="3"/>
  <c r="BL167" i="3"/>
  <c r="BL168" i="3"/>
  <c r="BL169" i="3"/>
  <c r="BL170" i="3"/>
  <c r="BL171" i="3"/>
  <c r="V171" i="12" s="1"/>
  <c r="BL172" i="3"/>
  <c r="BL173" i="3"/>
  <c r="V173" i="12" s="1"/>
  <c r="BL174" i="3"/>
  <c r="BL175" i="3"/>
  <c r="BL176" i="3"/>
  <c r="V176" i="12" s="1"/>
  <c r="BL177" i="3"/>
  <c r="BL178" i="3"/>
  <c r="BL179" i="3"/>
  <c r="V179" i="12" s="1"/>
  <c r="BL180" i="3"/>
  <c r="BL181" i="3"/>
  <c r="BL182" i="3"/>
  <c r="BL183" i="3"/>
  <c r="BL184" i="3"/>
  <c r="V184" i="12" s="1"/>
  <c r="BL185" i="3"/>
  <c r="BL186" i="3"/>
  <c r="BL187" i="3"/>
  <c r="V187" i="12" s="1"/>
  <c r="BL188" i="3"/>
  <c r="BL189" i="3"/>
  <c r="BL190" i="3"/>
  <c r="BL191" i="3"/>
  <c r="BL192" i="3"/>
  <c r="V192" i="12" s="1"/>
  <c r="BL193" i="3"/>
  <c r="BL194" i="3"/>
  <c r="BL195" i="3"/>
  <c r="V195" i="12" s="1"/>
  <c r="BL196" i="3"/>
  <c r="BL197" i="3"/>
  <c r="BL198" i="3"/>
  <c r="BL199" i="3"/>
  <c r="BL200" i="3"/>
  <c r="V200" i="12" s="1"/>
  <c r="BL201" i="3"/>
  <c r="BL202" i="3"/>
  <c r="BL203" i="3"/>
  <c r="V203" i="12" s="1"/>
  <c r="BL204" i="3"/>
  <c r="BL205" i="3"/>
  <c r="BL206" i="3"/>
  <c r="BL207" i="3"/>
  <c r="BL208" i="3"/>
  <c r="V208" i="12" s="1"/>
  <c r="BL209" i="3"/>
  <c r="BL210" i="3"/>
  <c r="BL211" i="3"/>
  <c r="V211" i="12" s="1"/>
  <c r="BL212" i="3"/>
  <c r="BL213" i="3"/>
  <c r="BL214" i="3"/>
  <c r="BL215" i="3"/>
  <c r="BL216" i="3"/>
  <c r="V216" i="12" s="1"/>
  <c r="BL217" i="3"/>
  <c r="BL218" i="3"/>
  <c r="BL6" i="3"/>
  <c r="BK7" i="3"/>
  <c r="BK8" i="3"/>
  <c r="BK9" i="3"/>
  <c r="BK10" i="3"/>
  <c r="BK11" i="3"/>
  <c r="C11" i="12" s="1"/>
  <c r="BK12" i="3"/>
  <c r="BK13" i="3"/>
  <c r="BK14" i="3"/>
  <c r="C14" i="12" s="1"/>
  <c r="BK15" i="3"/>
  <c r="BK16" i="3"/>
  <c r="BK17" i="3"/>
  <c r="BK18" i="3"/>
  <c r="BK19" i="3"/>
  <c r="BK20" i="3"/>
  <c r="BK21" i="3"/>
  <c r="BK22" i="3"/>
  <c r="C22" i="12" s="1"/>
  <c r="BK23" i="3"/>
  <c r="BK24" i="3"/>
  <c r="BK25" i="3"/>
  <c r="BK26" i="3"/>
  <c r="BK27" i="3"/>
  <c r="BK28" i="3"/>
  <c r="BK29" i="3"/>
  <c r="BK30" i="3"/>
  <c r="C30" i="12" s="1"/>
  <c r="BK31" i="3"/>
  <c r="BK32" i="3"/>
  <c r="BK33" i="3"/>
  <c r="BK34" i="3"/>
  <c r="BK35" i="3"/>
  <c r="BK36" i="3"/>
  <c r="BK37" i="3"/>
  <c r="BK38" i="3"/>
  <c r="C38" i="12" s="1"/>
  <c r="BK39" i="3"/>
  <c r="BK40" i="3"/>
  <c r="BK41" i="3"/>
  <c r="BK42" i="3"/>
  <c r="BK43" i="3"/>
  <c r="BK44" i="3"/>
  <c r="BK45" i="3"/>
  <c r="BK46" i="3"/>
  <c r="C46" i="12" s="1"/>
  <c r="BK47" i="3"/>
  <c r="BK48" i="3"/>
  <c r="BK49" i="3"/>
  <c r="BK50" i="3"/>
  <c r="BK51" i="3"/>
  <c r="BK52" i="3"/>
  <c r="BK53" i="3"/>
  <c r="BK54" i="3"/>
  <c r="C54" i="12" s="1"/>
  <c r="BK55" i="3"/>
  <c r="BK56" i="3"/>
  <c r="BK57" i="3"/>
  <c r="BK58" i="3"/>
  <c r="BK59" i="3"/>
  <c r="BK60" i="3"/>
  <c r="BK61" i="3"/>
  <c r="BK62" i="3"/>
  <c r="C62" i="12" s="1"/>
  <c r="BK63" i="3"/>
  <c r="BK64" i="3"/>
  <c r="BK65" i="3"/>
  <c r="BK66" i="3"/>
  <c r="BK67" i="3"/>
  <c r="BK68" i="3"/>
  <c r="BK69" i="3"/>
  <c r="BK70" i="3"/>
  <c r="C70" i="12" s="1"/>
  <c r="BK71" i="3"/>
  <c r="BK72" i="3"/>
  <c r="BK73" i="3"/>
  <c r="BK74" i="3"/>
  <c r="BK75" i="3"/>
  <c r="BK76" i="3"/>
  <c r="BK77" i="3"/>
  <c r="BK78" i="3"/>
  <c r="C78" i="12" s="1"/>
  <c r="BK79" i="3"/>
  <c r="BK80" i="3"/>
  <c r="BK81" i="3"/>
  <c r="BK82" i="3"/>
  <c r="BK83" i="3"/>
  <c r="BK84" i="3"/>
  <c r="BK85" i="3"/>
  <c r="BK86" i="3"/>
  <c r="C86" i="12" s="1"/>
  <c r="BK87" i="3"/>
  <c r="BK88" i="3"/>
  <c r="BK89" i="3"/>
  <c r="BK90" i="3"/>
  <c r="BK91" i="3"/>
  <c r="BK92" i="3"/>
  <c r="BK93" i="3"/>
  <c r="BK94" i="3"/>
  <c r="C94" i="12" s="1"/>
  <c r="BK95" i="3"/>
  <c r="BK96" i="3"/>
  <c r="BK97" i="3"/>
  <c r="BK98" i="3"/>
  <c r="BK99" i="3"/>
  <c r="BK100" i="3"/>
  <c r="BK101" i="3"/>
  <c r="BK102" i="3"/>
  <c r="C102" i="12" s="1"/>
  <c r="BK103" i="3"/>
  <c r="BK104" i="3"/>
  <c r="BK105" i="3"/>
  <c r="BK106" i="3"/>
  <c r="BK107" i="3"/>
  <c r="BK108" i="3"/>
  <c r="BK109" i="3"/>
  <c r="BK110" i="3"/>
  <c r="C110" i="12" s="1"/>
  <c r="BK111" i="3"/>
  <c r="BK112" i="3"/>
  <c r="BK113" i="3"/>
  <c r="BK114" i="3"/>
  <c r="BK115" i="3"/>
  <c r="BK116" i="3"/>
  <c r="BK117" i="3"/>
  <c r="BK118" i="3"/>
  <c r="C118" i="12" s="1"/>
  <c r="BK119" i="3"/>
  <c r="BK120" i="3"/>
  <c r="BK121" i="3"/>
  <c r="BK122" i="3"/>
  <c r="BK123" i="3"/>
  <c r="BK124" i="3"/>
  <c r="BK125" i="3"/>
  <c r="BK126" i="3"/>
  <c r="C126" i="12" s="1"/>
  <c r="BK127" i="3"/>
  <c r="BK128" i="3"/>
  <c r="BK129" i="3"/>
  <c r="BK130" i="3"/>
  <c r="BK131" i="3"/>
  <c r="BK132" i="3"/>
  <c r="BK133" i="3"/>
  <c r="BK134" i="3"/>
  <c r="C134" i="12" s="1"/>
  <c r="BK135" i="3"/>
  <c r="BK136" i="3"/>
  <c r="BK137" i="3"/>
  <c r="BK138" i="3"/>
  <c r="BK139" i="3"/>
  <c r="BK140" i="3"/>
  <c r="BK141" i="3"/>
  <c r="BK142" i="3"/>
  <c r="C142" i="12" s="1"/>
  <c r="BK143" i="3"/>
  <c r="BK144" i="3"/>
  <c r="BK145" i="3"/>
  <c r="BK146" i="3"/>
  <c r="BK147" i="3"/>
  <c r="BK148" i="3"/>
  <c r="BK149" i="3"/>
  <c r="BK150" i="3"/>
  <c r="C150" i="12" s="1"/>
  <c r="BK151" i="3"/>
  <c r="BK152" i="3"/>
  <c r="BK153" i="3"/>
  <c r="BK154" i="3"/>
  <c r="BK155" i="3"/>
  <c r="BK156" i="3"/>
  <c r="BK157" i="3"/>
  <c r="BK158" i="3"/>
  <c r="C158" i="12" s="1"/>
  <c r="BK159" i="3"/>
  <c r="BK160" i="3"/>
  <c r="BK161" i="3"/>
  <c r="BK162" i="3"/>
  <c r="BK163" i="3"/>
  <c r="BK164" i="3"/>
  <c r="BK165" i="3"/>
  <c r="BK166" i="3"/>
  <c r="C166" i="12" s="1"/>
  <c r="BK167" i="3"/>
  <c r="BK168" i="3"/>
  <c r="BK169" i="3"/>
  <c r="BK170" i="3"/>
  <c r="BK171" i="3"/>
  <c r="BK172" i="3"/>
  <c r="BK173" i="3"/>
  <c r="BK174" i="3"/>
  <c r="C174" i="12" s="1"/>
  <c r="BK175" i="3"/>
  <c r="BK176" i="3"/>
  <c r="BK177" i="3"/>
  <c r="BK178" i="3"/>
  <c r="BK179" i="3"/>
  <c r="BK180" i="3"/>
  <c r="BK181" i="3"/>
  <c r="BK182" i="3"/>
  <c r="C182" i="12" s="1"/>
  <c r="BK183" i="3"/>
  <c r="BK184" i="3"/>
  <c r="BK185" i="3"/>
  <c r="BK186" i="3"/>
  <c r="BK187" i="3"/>
  <c r="BK188" i="3"/>
  <c r="BK189" i="3"/>
  <c r="BK190" i="3"/>
  <c r="C190" i="12" s="1"/>
  <c r="BK191" i="3"/>
  <c r="BK192" i="3"/>
  <c r="BK193" i="3"/>
  <c r="BK194" i="3"/>
  <c r="BK195" i="3"/>
  <c r="BK196" i="3"/>
  <c r="BK197" i="3"/>
  <c r="BK198" i="3"/>
  <c r="C198" i="12" s="1"/>
  <c r="BK199" i="3"/>
  <c r="BK200" i="3"/>
  <c r="BK201" i="3"/>
  <c r="BK202" i="3"/>
  <c r="BK203" i="3"/>
  <c r="BK204" i="3"/>
  <c r="BK205" i="3"/>
  <c r="BK206" i="3"/>
  <c r="C206" i="12" s="1"/>
  <c r="BK207" i="3"/>
  <c r="BK208" i="3"/>
  <c r="BK209" i="3"/>
  <c r="BK210" i="3"/>
  <c r="BK211" i="3"/>
  <c r="BK212" i="3"/>
  <c r="BK213" i="3"/>
  <c r="BK214" i="3"/>
  <c r="C214" i="12" s="1"/>
  <c r="BK215" i="3"/>
  <c r="BK216" i="3"/>
  <c r="BK217" i="3"/>
  <c r="BK218" i="3"/>
  <c r="BK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138" i="3"/>
  <c r="BH139" i="3"/>
  <c r="BH140" i="3"/>
  <c r="BH141" i="3"/>
  <c r="BH142" i="3"/>
  <c r="BH143" i="3"/>
  <c r="BH144" i="3"/>
  <c r="BH145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95" i="3"/>
  <c r="BH196" i="3"/>
  <c r="BH197" i="3"/>
  <c r="BH198" i="3"/>
  <c r="BH199" i="3"/>
  <c r="BH200" i="3"/>
  <c r="BH201" i="3"/>
  <c r="BH202" i="3"/>
  <c r="BH203" i="3"/>
  <c r="BH204" i="3"/>
  <c r="BH205" i="3"/>
  <c r="BH206" i="3"/>
  <c r="BH207" i="3"/>
  <c r="BH208" i="3"/>
  <c r="BH209" i="3"/>
  <c r="BH210" i="3"/>
  <c r="BH211" i="3"/>
  <c r="BH212" i="3"/>
  <c r="BH213" i="3"/>
  <c r="BH214" i="3"/>
  <c r="BH215" i="3"/>
  <c r="BH216" i="3"/>
  <c r="BH217" i="3"/>
  <c r="BH218" i="3"/>
  <c r="BH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147" i="3"/>
  <c r="BE148" i="3"/>
  <c r="BE149" i="3"/>
  <c r="BE150" i="3"/>
  <c r="BE151" i="3"/>
  <c r="BE152" i="3"/>
  <c r="BE153" i="3"/>
  <c r="BE154" i="3"/>
  <c r="BE155" i="3"/>
  <c r="BE156" i="3"/>
  <c r="BE157" i="3"/>
  <c r="BE158" i="3"/>
  <c r="BE159" i="3"/>
  <c r="BE160" i="3"/>
  <c r="BE161" i="3"/>
  <c r="BE162" i="3"/>
  <c r="BE163" i="3"/>
  <c r="BE164" i="3"/>
  <c r="BE165" i="3"/>
  <c r="BE166" i="3"/>
  <c r="BE167" i="3"/>
  <c r="BE168" i="3"/>
  <c r="BE169" i="3"/>
  <c r="BE170" i="3"/>
  <c r="BE171" i="3"/>
  <c r="BE172" i="3"/>
  <c r="BE173" i="3"/>
  <c r="BE174" i="3"/>
  <c r="BE175" i="3"/>
  <c r="BE176" i="3"/>
  <c r="BE177" i="3"/>
  <c r="BE178" i="3"/>
  <c r="BE179" i="3"/>
  <c r="BE180" i="3"/>
  <c r="BE181" i="3"/>
  <c r="BE182" i="3"/>
  <c r="BE183" i="3"/>
  <c r="BE184" i="3"/>
  <c r="BE185" i="3"/>
  <c r="BE186" i="3"/>
  <c r="BE187" i="3"/>
  <c r="BE188" i="3"/>
  <c r="BE189" i="3"/>
  <c r="BE190" i="3"/>
  <c r="BE191" i="3"/>
  <c r="BE192" i="3"/>
  <c r="BE193" i="3"/>
  <c r="BE194" i="3"/>
  <c r="BE195" i="3"/>
  <c r="BE196" i="3"/>
  <c r="BE197" i="3"/>
  <c r="BE198" i="3"/>
  <c r="BE199" i="3"/>
  <c r="BE200" i="3"/>
  <c r="BE201" i="3"/>
  <c r="BE202" i="3"/>
  <c r="BE203" i="3"/>
  <c r="BE204" i="3"/>
  <c r="BE205" i="3"/>
  <c r="BE206" i="3"/>
  <c r="BE207" i="3"/>
  <c r="BE208" i="3"/>
  <c r="BE209" i="3"/>
  <c r="BE210" i="3"/>
  <c r="BE211" i="3"/>
  <c r="BE212" i="3"/>
  <c r="BE213" i="3"/>
  <c r="BE214" i="3"/>
  <c r="BE215" i="3"/>
  <c r="BE216" i="3"/>
  <c r="BE217" i="3"/>
  <c r="BE218" i="3"/>
  <c r="BE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181" i="3"/>
  <c r="BF182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205" i="3"/>
  <c r="BF206" i="3"/>
  <c r="BF207" i="3"/>
  <c r="BF208" i="3"/>
  <c r="BF209" i="3"/>
  <c r="BF210" i="3"/>
  <c r="BF211" i="3"/>
  <c r="BF212" i="3"/>
  <c r="BF213" i="3"/>
  <c r="BF214" i="3"/>
  <c r="BF215" i="3"/>
  <c r="BF216" i="3"/>
  <c r="BF217" i="3"/>
  <c r="BF218" i="3"/>
  <c r="BF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CB86" i="3" s="1"/>
  <c r="AP87" i="3"/>
  <c r="CB87" i="3" s="1"/>
  <c r="AI87" i="12" s="1"/>
  <c r="AP88" i="3"/>
  <c r="CB88" i="3" s="1"/>
  <c r="AP89" i="3"/>
  <c r="CB89" i="3" s="1"/>
  <c r="AI89" i="12" s="1"/>
  <c r="AP90" i="3"/>
  <c r="CB90" i="3" s="1"/>
  <c r="AI90" i="12" s="1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6" i="3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6" i="10"/>
  <c r="I174" i="11"/>
  <c r="AZ219" i="3" s="1"/>
  <c r="S219" i="12" s="1"/>
  <c r="G174" i="11"/>
  <c r="H174" i="11" s="1"/>
  <c r="F174" i="11"/>
  <c r="E174" i="11"/>
  <c r="I173" i="11"/>
  <c r="AZ218" i="3" s="1"/>
  <c r="G173" i="11"/>
  <c r="H173" i="11" s="1"/>
  <c r="F173" i="11"/>
  <c r="E173" i="11"/>
  <c r="I172" i="11"/>
  <c r="AZ217" i="3" s="1"/>
  <c r="S217" i="12" s="1"/>
  <c r="G172" i="11"/>
  <c r="H172" i="11" s="1"/>
  <c r="F172" i="11"/>
  <c r="E172" i="11"/>
  <c r="I171" i="11"/>
  <c r="AZ216" i="3" s="1"/>
  <c r="G171" i="11"/>
  <c r="H171" i="11" s="1"/>
  <c r="F171" i="11"/>
  <c r="E171" i="11"/>
  <c r="I170" i="11"/>
  <c r="AZ215" i="3" s="1"/>
  <c r="S215" i="12" s="1"/>
  <c r="G170" i="11"/>
  <c r="H170" i="11" s="1"/>
  <c r="F170" i="11"/>
  <c r="E170" i="11"/>
  <c r="I169" i="11"/>
  <c r="AZ214" i="3" s="1"/>
  <c r="G169" i="11"/>
  <c r="H169" i="11" s="1"/>
  <c r="F169" i="11"/>
  <c r="E169" i="11"/>
  <c r="I168" i="11"/>
  <c r="AZ213" i="3" s="1"/>
  <c r="S213" i="12" s="1"/>
  <c r="G168" i="11"/>
  <c r="H168" i="11" s="1"/>
  <c r="F168" i="11"/>
  <c r="E168" i="11"/>
  <c r="I167" i="11"/>
  <c r="AZ212" i="3" s="1"/>
  <c r="G167" i="11"/>
  <c r="H167" i="11" s="1"/>
  <c r="F167" i="11"/>
  <c r="E167" i="11"/>
  <c r="I166" i="11"/>
  <c r="AZ211" i="3" s="1"/>
  <c r="S211" i="12" s="1"/>
  <c r="G166" i="11"/>
  <c r="H166" i="11" s="1"/>
  <c r="F166" i="11"/>
  <c r="E166" i="11"/>
  <c r="I165" i="11"/>
  <c r="AZ210" i="3" s="1"/>
  <c r="G165" i="11"/>
  <c r="H165" i="11" s="1"/>
  <c r="F165" i="11"/>
  <c r="E165" i="11"/>
  <c r="I164" i="11"/>
  <c r="AZ209" i="3" s="1"/>
  <c r="S209" i="12" s="1"/>
  <c r="G164" i="11"/>
  <c r="H164" i="11" s="1"/>
  <c r="F164" i="11"/>
  <c r="E164" i="11"/>
  <c r="I163" i="11"/>
  <c r="AZ208" i="3" s="1"/>
  <c r="G163" i="11"/>
  <c r="H163" i="11" s="1"/>
  <c r="F163" i="11"/>
  <c r="E163" i="11"/>
  <c r="I162" i="11"/>
  <c r="AZ207" i="3" s="1"/>
  <c r="S207" i="12" s="1"/>
  <c r="G162" i="11"/>
  <c r="H162" i="11" s="1"/>
  <c r="F162" i="11"/>
  <c r="E162" i="11"/>
  <c r="I161" i="11"/>
  <c r="AZ206" i="3" s="1"/>
  <c r="G161" i="11"/>
  <c r="H161" i="11" s="1"/>
  <c r="F161" i="11"/>
  <c r="E161" i="11"/>
  <c r="I160" i="11"/>
  <c r="AZ205" i="3" s="1"/>
  <c r="S205" i="12" s="1"/>
  <c r="G160" i="11"/>
  <c r="H160" i="11" s="1"/>
  <c r="F160" i="11"/>
  <c r="E160" i="11"/>
  <c r="I159" i="11"/>
  <c r="AZ204" i="3" s="1"/>
  <c r="G159" i="11"/>
  <c r="H159" i="11" s="1"/>
  <c r="F159" i="11"/>
  <c r="E159" i="11"/>
  <c r="I158" i="11"/>
  <c r="AZ203" i="3" s="1"/>
  <c r="S203" i="12" s="1"/>
  <c r="G158" i="11"/>
  <c r="H158" i="11" s="1"/>
  <c r="F158" i="11"/>
  <c r="E158" i="11"/>
  <c r="I157" i="11"/>
  <c r="AZ202" i="3" s="1"/>
  <c r="G157" i="11"/>
  <c r="H157" i="11" s="1"/>
  <c r="F157" i="11"/>
  <c r="E157" i="11"/>
  <c r="I156" i="11"/>
  <c r="AZ201" i="3" s="1"/>
  <c r="S201" i="12" s="1"/>
  <c r="G156" i="11"/>
  <c r="H156" i="11" s="1"/>
  <c r="F156" i="11"/>
  <c r="E156" i="11"/>
  <c r="I155" i="11"/>
  <c r="AZ200" i="3" s="1"/>
  <c r="G155" i="11"/>
  <c r="H155" i="11" s="1"/>
  <c r="F155" i="11"/>
  <c r="E155" i="11"/>
  <c r="I154" i="11"/>
  <c r="AZ199" i="3" s="1"/>
  <c r="S199" i="12" s="1"/>
  <c r="G154" i="11"/>
  <c r="H154" i="11" s="1"/>
  <c r="F154" i="11"/>
  <c r="E154" i="11"/>
  <c r="I153" i="11"/>
  <c r="AZ198" i="3" s="1"/>
  <c r="G153" i="11"/>
  <c r="H153" i="11" s="1"/>
  <c r="F153" i="11"/>
  <c r="E153" i="11"/>
  <c r="I152" i="11"/>
  <c r="AZ197" i="3" s="1"/>
  <c r="S197" i="12" s="1"/>
  <c r="G152" i="11"/>
  <c r="H152" i="11" s="1"/>
  <c r="F152" i="11"/>
  <c r="E152" i="11"/>
  <c r="I151" i="11"/>
  <c r="AZ196" i="3" s="1"/>
  <c r="G151" i="11"/>
  <c r="H151" i="11" s="1"/>
  <c r="F151" i="11"/>
  <c r="E151" i="11"/>
  <c r="I150" i="11"/>
  <c r="AZ195" i="3" s="1"/>
  <c r="S195" i="12" s="1"/>
  <c r="G150" i="11"/>
  <c r="H150" i="11" s="1"/>
  <c r="F150" i="11"/>
  <c r="E150" i="11"/>
  <c r="I149" i="11"/>
  <c r="AZ194" i="3" s="1"/>
  <c r="G149" i="11"/>
  <c r="H149" i="11" s="1"/>
  <c r="F149" i="11"/>
  <c r="E149" i="11"/>
  <c r="I148" i="11"/>
  <c r="AZ193" i="3" s="1"/>
  <c r="S193" i="12" s="1"/>
  <c r="G148" i="11"/>
  <c r="H148" i="11" s="1"/>
  <c r="F148" i="11"/>
  <c r="E148" i="11"/>
  <c r="I147" i="11"/>
  <c r="AZ192" i="3" s="1"/>
  <c r="G147" i="11"/>
  <c r="H147" i="11" s="1"/>
  <c r="F147" i="11"/>
  <c r="E147" i="11"/>
  <c r="I146" i="11"/>
  <c r="AZ191" i="3" s="1"/>
  <c r="S191" i="12" s="1"/>
  <c r="G146" i="11"/>
  <c r="H146" i="11" s="1"/>
  <c r="F146" i="11"/>
  <c r="E146" i="11"/>
  <c r="I145" i="11"/>
  <c r="AZ190" i="3" s="1"/>
  <c r="H145" i="11"/>
  <c r="G145" i="11"/>
  <c r="F145" i="11"/>
  <c r="E145" i="11"/>
  <c r="I144" i="11"/>
  <c r="AZ189" i="3" s="1"/>
  <c r="G144" i="11"/>
  <c r="H144" i="11" s="1"/>
  <c r="F144" i="11"/>
  <c r="E144" i="11"/>
  <c r="I143" i="11"/>
  <c r="AZ188" i="3" s="1"/>
  <c r="S188" i="12" s="1"/>
  <c r="G143" i="11"/>
  <c r="H143" i="11" s="1"/>
  <c r="F143" i="11"/>
  <c r="E143" i="11"/>
  <c r="I142" i="11"/>
  <c r="AZ187" i="3" s="1"/>
  <c r="G142" i="11"/>
  <c r="H142" i="11" s="1"/>
  <c r="F142" i="11"/>
  <c r="E142" i="11"/>
  <c r="I141" i="11"/>
  <c r="AZ186" i="3" s="1"/>
  <c r="S186" i="12" s="1"/>
  <c r="G141" i="11"/>
  <c r="H141" i="11" s="1"/>
  <c r="F141" i="11"/>
  <c r="E141" i="11"/>
  <c r="I140" i="11"/>
  <c r="AZ185" i="3" s="1"/>
  <c r="G140" i="11"/>
  <c r="H140" i="11" s="1"/>
  <c r="F140" i="11"/>
  <c r="E140" i="11"/>
  <c r="I139" i="11"/>
  <c r="AZ184" i="3" s="1"/>
  <c r="S184" i="12" s="1"/>
  <c r="G139" i="11"/>
  <c r="H139" i="11" s="1"/>
  <c r="F139" i="11"/>
  <c r="E139" i="11"/>
  <c r="I138" i="11"/>
  <c r="AZ183" i="3" s="1"/>
  <c r="H138" i="11"/>
  <c r="G138" i="11"/>
  <c r="F138" i="11"/>
  <c r="E138" i="11"/>
  <c r="I137" i="11"/>
  <c r="AZ182" i="3" s="1"/>
  <c r="G137" i="11"/>
  <c r="H137" i="11" s="1"/>
  <c r="F137" i="11"/>
  <c r="E137" i="11"/>
  <c r="I136" i="11"/>
  <c r="AZ181" i="3" s="1"/>
  <c r="G136" i="11"/>
  <c r="H136" i="11" s="1"/>
  <c r="F136" i="11"/>
  <c r="E136" i="11"/>
  <c r="I135" i="11"/>
  <c r="G135" i="11"/>
  <c r="H135" i="11" s="1"/>
  <c r="F135" i="11"/>
  <c r="E135" i="11"/>
  <c r="I134" i="11"/>
  <c r="AZ179" i="3" s="1"/>
  <c r="G134" i="11"/>
  <c r="H134" i="11" s="1"/>
  <c r="F134" i="11"/>
  <c r="E134" i="11"/>
  <c r="I133" i="11"/>
  <c r="AZ178" i="3" s="1"/>
  <c r="G133" i="11"/>
  <c r="H133" i="11" s="1"/>
  <c r="I129" i="11" s="1"/>
  <c r="AZ174" i="3" s="1"/>
  <c r="F133" i="11"/>
  <c r="E133" i="11"/>
  <c r="I132" i="11"/>
  <c r="AZ177" i="3" s="1"/>
  <c r="G132" i="11"/>
  <c r="H132" i="11" s="1"/>
  <c r="F132" i="11"/>
  <c r="E132" i="11"/>
  <c r="G131" i="11"/>
  <c r="H131" i="11" s="1"/>
  <c r="F131" i="11"/>
  <c r="E131" i="11"/>
  <c r="G130" i="11"/>
  <c r="H130" i="11" s="1"/>
  <c r="F130" i="11"/>
  <c r="E130" i="11"/>
  <c r="G129" i="11"/>
  <c r="H129" i="11" s="1"/>
  <c r="F129" i="11"/>
  <c r="E129" i="11"/>
  <c r="G128" i="11"/>
  <c r="H128" i="11" s="1"/>
  <c r="F128" i="11"/>
  <c r="E128" i="11"/>
  <c r="G127" i="11"/>
  <c r="H127" i="11" s="1"/>
  <c r="F127" i="11"/>
  <c r="E127" i="11"/>
  <c r="G126" i="11"/>
  <c r="H126" i="11" s="1"/>
  <c r="F126" i="11"/>
  <c r="E126" i="11"/>
  <c r="G125" i="11"/>
  <c r="H125" i="11" s="1"/>
  <c r="F125" i="11"/>
  <c r="E125" i="11"/>
  <c r="G124" i="11"/>
  <c r="H124" i="11" s="1"/>
  <c r="F124" i="11"/>
  <c r="E124" i="11"/>
  <c r="G123" i="11"/>
  <c r="H123" i="11" s="1"/>
  <c r="F123" i="11"/>
  <c r="E123" i="11"/>
  <c r="G122" i="11"/>
  <c r="H122" i="11" s="1"/>
  <c r="F122" i="11"/>
  <c r="E122" i="11"/>
  <c r="G121" i="11"/>
  <c r="H121" i="11" s="1"/>
  <c r="F121" i="11"/>
  <c r="E121" i="11"/>
  <c r="G120" i="11"/>
  <c r="H120" i="11" s="1"/>
  <c r="F120" i="11"/>
  <c r="E120" i="11"/>
  <c r="G119" i="11"/>
  <c r="H119" i="11" s="1"/>
  <c r="F119" i="11"/>
  <c r="E119" i="11"/>
  <c r="G118" i="11"/>
  <c r="H118" i="11" s="1"/>
  <c r="F118" i="11"/>
  <c r="E118" i="11"/>
  <c r="H117" i="11"/>
  <c r="G117" i="11"/>
  <c r="F117" i="11"/>
  <c r="E117" i="11"/>
  <c r="G116" i="11"/>
  <c r="F116" i="11"/>
  <c r="H116" i="11" s="1"/>
  <c r="E116" i="11"/>
  <c r="G115" i="11"/>
  <c r="F115" i="11"/>
  <c r="H115" i="11" s="1"/>
  <c r="E115" i="11"/>
  <c r="G114" i="11"/>
  <c r="F114" i="11"/>
  <c r="H114" i="11" s="1"/>
  <c r="E114" i="11"/>
  <c r="G113" i="11"/>
  <c r="F113" i="11"/>
  <c r="H113" i="11" s="1"/>
  <c r="E113" i="11"/>
  <c r="G112" i="11"/>
  <c r="F112" i="11"/>
  <c r="H112" i="11" s="1"/>
  <c r="E112" i="11"/>
  <c r="G111" i="11"/>
  <c r="F111" i="11"/>
  <c r="H111" i="11" s="1"/>
  <c r="E111" i="11"/>
  <c r="G110" i="11"/>
  <c r="F110" i="11"/>
  <c r="H110" i="11" s="1"/>
  <c r="E110" i="11"/>
  <c r="H109" i="11"/>
  <c r="G109" i="11"/>
  <c r="F109" i="11"/>
  <c r="E109" i="11"/>
  <c r="G108" i="11"/>
  <c r="F108" i="11"/>
  <c r="H108" i="11" s="1"/>
  <c r="E108" i="11"/>
  <c r="G107" i="11"/>
  <c r="F107" i="11"/>
  <c r="H107" i="11" s="1"/>
  <c r="E107" i="11"/>
  <c r="G106" i="11"/>
  <c r="F106" i="11"/>
  <c r="H106" i="11" s="1"/>
  <c r="E106" i="11"/>
  <c r="G105" i="11"/>
  <c r="F105" i="11"/>
  <c r="H105" i="11" s="1"/>
  <c r="E105" i="11"/>
  <c r="G104" i="11"/>
  <c r="F104" i="11"/>
  <c r="H104" i="11" s="1"/>
  <c r="E104" i="11"/>
  <c r="G103" i="11"/>
  <c r="F103" i="11"/>
  <c r="H103" i="11" s="1"/>
  <c r="E103" i="11"/>
  <c r="G102" i="11"/>
  <c r="F102" i="11"/>
  <c r="H102" i="11" s="1"/>
  <c r="E102" i="11"/>
  <c r="G101" i="11"/>
  <c r="F101" i="11"/>
  <c r="H101" i="11" s="1"/>
  <c r="E101" i="11"/>
  <c r="G100" i="11"/>
  <c r="F100" i="11"/>
  <c r="H100" i="11" s="1"/>
  <c r="E100" i="11"/>
  <c r="G99" i="11"/>
  <c r="F99" i="11"/>
  <c r="H99" i="11" s="1"/>
  <c r="E99" i="11"/>
  <c r="G98" i="11"/>
  <c r="F98" i="11"/>
  <c r="H98" i="11" s="1"/>
  <c r="E98" i="11"/>
  <c r="G97" i="11"/>
  <c r="F97" i="11"/>
  <c r="H97" i="11" s="1"/>
  <c r="E97" i="11"/>
  <c r="G96" i="11"/>
  <c r="F96" i="11"/>
  <c r="H96" i="11" s="1"/>
  <c r="E96" i="11"/>
  <c r="G95" i="11"/>
  <c r="F95" i="11"/>
  <c r="H95" i="11" s="1"/>
  <c r="E95" i="11"/>
  <c r="G94" i="11"/>
  <c r="F94" i="11"/>
  <c r="H94" i="11" s="1"/>
  <c r="E94" i="11"/>
  <c r="G93" i="11"/>
  <c r="F93" i="11"/>
  <c r="H93" i="11" s="1"/>
  <c r="E93" i="11"/>
  <c r="G92" i="11"/>
  <c r="F92" i="11"/>
  <c r="E92" i="11"/>
  <c r="H92" i="11" s="1"/>
  <c r="G91" i="11"/>
  <c r="F91" i="11"/>
  <c r="E91" i="11"/>
  <c r="H91" i="11" s="1"/>
  <c r="G90" i="11"/>
  <c r="F90" i="11"/>
  <c r="E90" i="11"/>
  <c r="H90" i="11" s="1"/>
  <c r="G89" i="11"/>
  <c r="F89" i="11"/>
  <c r="E89" i="11"/>
  <c r="H89" i="11" s="1"/>
  <c r="G88" i="11"/>
  <c r="F88" i="11"/>
  <c r="E88" i="11"/>
  <c r="H88" i="11" s="1"/>
  <c r="G87" i="11"/>
  <c r="F87" i="11"/>
  <c r="E87" i="11"/>
  <c r="H87" i="11" s="1"/>
  <c r="G86" i="11"/>
  <c r="F86" i="11"/>
  <c r="E86" i="11"/>
  <c r="H86" i="11" s="1"/>
  <c r="G85" i="11"/>
  <c r="F85" i="11"/>
  <c r="E85" i="11"/>
  <c r="H85" i="11" s="1"/>
  <c r="G84" i="11"/>
  <c r="F84" i="11"/>
  <c r="E84" i="11"/>
  <c r="H84" i="11" s="1"/>
  <c r="G83" i="11"/>
  <c r="F83" i="11"/>
  <c r="E83" i="11"/>
  <c r="H83" i="11" s="1"/>
  <c r="G82" i="11"/>
  <c r="F82" i="11"/>
  <c r="E82" i="11"/>
  <c r="H82" i="11" s="1"/>
  <c r="G81" i="11"/>
  <c r="F81" i="11"/>
  <c r="E81" i="11"/>
  <c r="H81" i="11" s="1"/>
  <c r="G80" i="11"/>
  <c r="F80" i="11"/>
  <c r="E80" i="11"/>
  <c r="H80" i="11" s="1"/>
  <c r="H79" i="11"/>
  <c r="G79" i="11"/>
  <c r="F79" i="11"/>
  <c r="E79" i="11"/>
  <c r="G78" i="11"/>
  <c r="F78" i="11"/>
  <c r="E78" i="11"/>
  <c r="H78" i="11" s="1"/>
  <c r="G77" i="11"/>
  <c r="F77" i="11"/>
  <c r="E77" i="11"/>
  <c r="H77" i="11" s="1"/>
  <c r="G76" i="11"/>
  <c r="F76" i="11"/>
  <c r="E76" i="11"/>
  <c r="H76" i="11" s="1"/>
  <c r="G75" i="11"/>
  <c r="F75" i="11"/>
  <c r="E75" i="11"/>
  <c r="H75" i="11" s="1"/>
  <c r="H74" i="11"/>
  <c r="G74" i="11"/>
  <c r="F74" i="11"/>
  <c r="E74" i="11"/>
  <c r="G73" i="11"/>
  <c r="F73" i="11"/>
  <c r="E73" i="11"/>
  <c r="H73" i="11" s="1"/>
  <c r="G72" i="11"/>
  <c r="F72" i="11"/>
  <c r="E72" i="11"/>
  <c r="H72" i="11" s="1"/>
  <c r="G71" i="11"/>
  <c r="F71" i="11"/>
  <c r="E71" i="11"/>
  <c r="H71" i="11" s="1"/>
  <c r="G70" i="11"/>
  <c r="F70" i="11"/>
  <c r="E70" i="11"/>
  <c r="H70" i="11" s="1"/>
  <c r="G69" i="11"/>
  <c r="F69" i="11"/>
  <c r="E69" i="11"/>
  <c r="H69" i="11" s="1"/>
  <c r="G68" i="11"/>
  <c r="F68" i="11"/>
  <c r="E68" i="11"/>
  <c r="H68" i="11" s="1"/>
  <c r="G67" i="11"/>
  <c r="F67" i="11"/>
  <c r="E67" i="11"/>
  <c r="H67" i="11" s="1"/>
  <c r="G66" i="11"/>
  <c r="F66" i="11"/>
  <c r="E66" i="11"/>
  <c r="H66" i="11" s="1"/>
  <c r="G65" i="11"/>
  <c r="F65" i="11"/>
  <c r="E65" i="11"/>
  <c r="H65" i="11" s="1"/>
  <c r="G64" i="11"/>
  <c r="F64" i="11"/>
  <c r="E64" i="11"/>
  <c r="H64" i="11" s="1"/>
  <c r="G63" i="11"/>
  <c r="F63" i="11"/>
  <c r="E63" i="11"/>
  <c r="H63" i="11" s="1"/>
  <c r="G62" i="11"/>
  <c r="F62" i="11"/>
  <c r="E62" i="11"/>
  <c r="H62" i="11" s="1"/>
  <c r="G61" i="11"/>
  <c r="F61" i="11"/>
  <c r="E61" i="11"/>
  <c r="H61" i="11" s="1"/>
  <c r="G60" i="11"/>
  <c r="F60" i="11"/>
  <c r="E60" i="11"/>
  <c r="H60" i="11" s="1"/>
  <c r="G59" i="11"/>
  <c r="F59" i="11"/>
  <c r="E59" i="11"/>
  <c r="H59" i="11" s="1"/>
  <c r="G58" i="11"/>
  <c r="F58" i="11"/>
  <c r="E58" i="11"/>
  <c r="H58" i="11" s="1"/>
  <c r="G57" i="11"/>
  <c r="F57" i="11"/>
  <c r="E57" i="11"/>
  <c r="H57" i="11" s="1"/>
  <c r="G56" i="11"/>
  <c r="F56" i="11"/>
  <c r="E56" i="11"/>
  <c r="H56" i="11" s="1"/>
  <c r="G55" i="11"/>
  <c r="F55" i="11"/>
  <c r="E55" i="11"/>
  <c r="H55" i="11" s="1"/>
  <c r="G54" i="11"/>
  <c r="F54" i="11"/>
  <c r="E54" i="11"/>
  <c r="H54" i="11" s="1"/>
  <c r="G53" i="11"/>
  <c r="F53" i="11"/>
  <c r="E53" i="11"/>
  <c r="H53" i="11" s="1"/>
  <c r="H52" i="11"/>
  <c r="G52" i="11"/>
  <c r="F52" i="11"/>
  <c r="E52" i="11"/>
  <c r="G51" i="11"/>
  <c r="F51" i="11"/>
  <c r="E51" i="11"/>
  <c r="H51" i="11" s="1"/>
  <c r="G50" i="11"/>
  <c r="F50" i="11"/>
  <c r="E50" i="11"/>
  <c r="H50" i="11" s="1"/>
  <c r="G49" i="11"/>
  <c r="F49" i="11"/>
  <c r="E49" i="11"/>
  <c r="H49" i="11" s="1"/>
  <c r="G48" i="11"/>
  <c r="F48" i="11"/>
  <c r="E48" i="11"/>
  <c r="H48" i="11" s="1"/>
  <c r="G47" i="11"/>
  <c r="F47" i="11"/>
  <c r="E47" i="11"/>
  <c r="H47" i="11" s="1"/>
  <c r="H46" i="11"/>
  <c r="G46" i="11"/>
  <c r="F46" i="11"/>
  <c r="E46" i="11"/>
  <c r="G45" i="11"/>
  <c r="F45" i="11"/>
  <c r="E45" i="11"/>
  <c r="H45" i="11" s="1"/>
  <c r="G44" i="11"/>
  <c r="F44" i="11"/>
  <c r="E44" i="11"/>
  <c r="H44" i="11" s="1"/>
  <c r="G43" i="11"/>
  <c r="F43" i="11"/>
  <c r="E43" i="11"/>
  <c r="H43" i="11" s="1"/>
  <c r="G42" i="11"/>
  <c r="F42" i="11"/>
  <c r="E42" i="11"/>
  <c r="H42" i="11" s="1"/>
  <c r="G41" i="11"/>
  <c r="F41" i="11"/>
  <c r="E41" i="11"/>
  <c r="H41" i="11" s="1"/>
  <c r="G40" i="11"/>
  <c r="F40" i="11"/>
  <c r="E40" i="11"/>
  <c r="H40" i="11" s="1"/>
  <c r="G39" i="11"/>
  <c r="F39" i="11"/>
  <c r="E39" i="11"/>
  <c r="H39" i="11" s="1"/>
  <c r="G38" i="11"/>
  <c r="F38" i="11"/>
  <c r="E38" i="11"/>
  <c r="H38" i="11" s="1"/>
  <c r="G37" i="11"/>
  <c r="F37" i="11"/>
  <c r="E37" i="11"/>
  <c r="H37" i="11" s="1"/>
  <c r="G36" i="11"/>
  <c r="F36" i="11"/>
  <c r="E36" i="11"/>
  <c r="H36" i="11" s="1"/>
  <c r="G35" i="11"/>
  <c r="F35" i="11"/>
  <c r="E35" i="11"/>
  <c r="H35" i="11" s="1"/>
  <c r="H34" i="11"/>
  <c r="G34" i="11"/>
  <c r="F34" i="11"/>
  <c r="E34" i="11"/>
  <c r="G33" i="11"/>
  <c r="F33" i="11"/>
  <c r="E33" i="11"/>
  <c r="H33" i="11" s="1"/>
  <c r="G32" i="11"/>
  <c r="F32" i="11"/>
  <c r="E32" i="11"/>
  <c r="H32" i="11" s="1"/>
  <c r="G31" i="11"/>
  <c r="F31" i="11"/>
  <c r="E31" i="11"/>
  <c r="H31" i="11" s="1"/>
  <c r="G30" i="11"/>
  <c r="F30" i="11"/>
  <c r="E30" i="11"/>
  <c r="H30" i="11" s="1"/>
  <c r="G29" i="11"/>
  <c r="F29" i="11"/>
  <c r="E29" i="11"/>
  <c r="H29" i="11" s="1"/>
  <c r="G28" i="11"/>
  <c r="F28" i="11"/>
  <c r="E28" i="11"/>
  <c r="H28" i="11" s="1"/>
  <c r="G27" i="11"/>
  <c r="F27" i="11"/>
  <c r="E27" i="11"/>
  <c r="H27" i="11" s="1"/>
  <c r="G26" i="11"/>
  <c r="F26" i="11"/>
  <c r="E26" i="11"/>
  <c r="H26" i="11" s="1"/>
  <c r="G25" i="11"/>
  <c r="F25" i="11"/>
  <c r="E25" i="11"/>
  <c r="H25" i="11" s="1"/>
  <c r="G24" i="11"/>
  <c r="F24" i="11"/>
  <c r="E24" i="11"/>
  <c r="H24" i="11" s="1"/>
  <c r="G23" i="11"/>
  <c r="F23" i="11"/>
  <c r="E23" i="11"/>
  <c r="H23" i="11" s="1"/>
  <c r="G22" i="11"/>
  <c r="F22" i="11"/>
  <c r="E22" i="11"/>
  <c r="H22" i="11" s="1"/>
  <c r="G21" i="11"/>
  <c r="F21" i="11"/>
  <c r="E21" i="11"/>
  <c r="H21" i="11" s="1"/>
  <c r="G20" i="11"/>
  <c r="F20" i="11"/>
  <c r="E20" i="11"/>
  <c r="H20" i="11" s="1"/>
  <c r="G19" i="11"/>
  <c r="F19" i="11"/>
  <c r="E19" i="11"/>
  <c r="H19" i="11" s="1"/>
  <c r="G18" i="11"/>
  <c r="F18" i="11"/>
  <c r="E18" i="11"/>
  <c r="H18" i="11" s="1"/>
  <c r="G17" i="11"/>
  <c r="F17" i="11"/>
  <c r="E17" i="11"/>
  <c r="H17" i="11" s="1"/>
  <c r="G16" i="11"/>
  <c r="F16" i="11"/>
  <c r="E16" i="11"/>
  <c r="H16" i="11" s="1"/>
  <c r="G15" i="11"/>
  <c r="F15" i="11"/>
  <c r="E15" i="11"/>
  <c r="H15" i="11" s="1"/>
  <c r="G14" i="11"/>
  <c r="F14" i="11"/>
  <c r="E14" i="11"/>
  <c r="H14" i="11" s="1"/>
  <c r="G13" i="11"/>
  <c r="F13" i="11"/>
  <c r="E13" i="11"/>
  <c r="H13" i="11" s="1"/>
  <c r="H12" i="11"/>
  <c r="G12" i="11"/>
  <c r="F12" i="11"/>
  <c r="E12" i="11"/>
  <c r="G11" i="11"/>
  <c r="F11" i="11"/>
  <c r="E11" i="11"/>
  <c r="H11" i="11" s="1"/>
  <c r="G10" i="11"/>
  <c r="F10" i="11"/>
  <c r="E10" i="11"/>
  <c r="H10" i="11" s="1"/>
  <c r="G9" i="11"/>
  <c r="F9" i="11"/>
  <c r="E9" i="11"/>
  <c r="H9" i="11" s="1"/>
  <c r="G30" i="10"/>
  <c r="BN30" i="3" s="1"/>
  <c r="F151" i="10"/>
  <c r="G151" i="10" s="1"/>
  <c r="BN151" i="3" s="1"/>
  <c r="F152" i="10"/>
  <c r="G152" i="10" s="1"/>
  <c r="BN152" i="3" s="1"/>
  <c r="F153" i="10"/>
  <c r="AK153" i="3" s="1"/>
  <c r="F154" i="10"/>
  <c r="G154" i="10" s="1"/>
  <c r="BN154" i="3" s="1"/>
  <c r="F155" i="10"/>
  <c r="G155" i="10" s="1"/>
  <c r="BN155" i="3" s="1"/>
  <c r="F156" i="10"/>
  <c r="G156" i="10" s="1"/>
  <c r="BN156" i="3" s="1"/>
  <c r="F157" i="10"/>
  <c r="AK157" i="3" s="1"/>
  <c r="F10" i="10"/>
  <c r="G10" i="10" s="1"/>
  <c r="BN10" i="3" s="1"/>
  <c r="F11" i="10"/>
  <c r="AK11" i="3" s="1"/>
  <c r="F12" i="10"/>
  <c r="G12" i="10" s="1"/>
  <c r="BN12" i="3" s="1"/>
  <c r="F13" i="10"/>
  <c r="G13" i="10" s="1"/>
  <c r="BN13" i="3" s="1"/>
  <c r="F14" i="10"/>
  <c r="G14" i="10" s="1"/>
  <c r="BN14" i="3" s="1"/>
  <c r="F15" i="10"/>
  <c r="G15" i="10" s="1"/>
  <c r="BN15" i="3" s="1"/>
  <c r="F16" i="10"/>
  <c r="G16" i="10" s="1"/>
  <c r="BN16" i="3" s="1"/>
  <c r="F17" i="10"/>
  <c r="G17" i="10" s="1"/>
  <c r="BN17" i="3" s="1"/>
  <c r="F18" i="10"/>
  <c r="G18" i="10" s="1"/>
  <c r="BN18" i="3" s="1"/>
  <c r="F19" i="10"/>
  <c r="AK19" i="3" s="1"/>
  <c r="F20" i="10"/>
  <c r="G20" i="10" s="1"/>
  <c r="BN20" i="3" s="1"/>
  <c r="F21" i="10"/>
  <c r="AK21" i="3" s="1"/>
  <c r="F22" i="10"/>
  <c r="G22" i="10" s="1"/>
  <c r="BN22" i="3" s="1"/>
  <c r="F23" i="10"/>
  <c r="AK23" i="3" s="1"/>
  <c r="F24" i="10"/>
  <c r="AK24" i="3" s="1"/>
  <c r="F25" i="10"/>
  <c r="AK25" i="3" s="1"/>
  <c r="F26" i="10"/>
  <c r="G26" i="10" s="1"/>
  <c r="BN26" i="3" s="1"/>
  <c r="F27" i="10"/>
  <c r="AK27" i="3" s="1"/>
  <c r="F28" i="10"/>
  <c r="G28" i="10" s="1"/>
  <c r="BN28" i="3" s="1"/>
  <c r="F29" i="10"/>
  <c r="AK29" i="3" s="1"/>
  <c r="F30" i="10"/>
  <c r="AK30" i="3" s="1"/>
  <c r="F31" i="10"/>
  <c r="AK31" i="3" s="1"/>
  <c r="F32" i="10"/>
  <c r="G32" i="10" s="1"/>
  <c r="BN32" i="3" s="1"/>
  <c r="F33" i="10"/>
  <c r="AK33" i="3" s="1"/>
  <c r="F34" i="10"/>
  <c r="G34" i="10" s="1"/>
  <c r="BN34" i="3" s="1"/>
  <c r="F35" i="10"/>
  <c r="AK35" i="3" s="1"/>
  <c r="F36" i="10"/>
  <c r="G36" i="10" s="1"/>
  <c r="BN36" i="3" s="1"/>
  <c r="F37" i="10"/>
  <c r="G37" i="10" s="1"/>
  <c r="BN37" i="3" s="1"/>
  <c r="F38" i="10"/>
  <c r="G38" i="10" s="1"/>
  <c r="BN38" i="3" s="1"/>
  <c r="F39" i="10"/>
  <c r="G39" i="10" s="1"/>
  <c r="BN39" i="3" s="1"/>
  <c r="F40" i="10"/>
  <c r="AK40" i="3" s="1"/>
  <c r="F41" i="10"/>
  <c r="AK41" i="3" s="1"/>
  <c r="F42" i="10"/>
  <c r="G42" i="10" s="1"/>
  <c r="BN42" i="3" s="1"/>
  <c r="F43" i="10"/>
  <c r="AK43" i="3" s="1"/>
  <c r="F44" i="10"/>
  <c r="G44" i="10" s="1"/>
  <c r="BN44" i="3" s="1"/>
  <c r="F45" i="10"/>
  <c r="AK45" i="3" s="1"/>
  <c r="F46" i="10"/>
  <c r="G46" i="10" s="1"/>
  <c r="BN46" i="3" s="1"/>
  <c r="F47" i="10"/>
  <c r="AK47" i="3" s="1"/>
  <c r="F48" i="10"/>
  <c r="G48" i="10" s="1"/>
  <c r="BN48" i="3" s="1"/>
  <c r="F49" i="10"/>
  <c r="AK49" i="3" s="1"/>
  <c r="F50" i="10"/>
  <c r="G50" i="10" s="1"/>
  <c r="BN50" i="3" s="1"/>
  <c r="F51" i="10"/>
  <c r="AK51" i="3" s="1"/>
  <c r="F52" i="10"/>
  <c r="G52" i="10" s="1"/>
  <c r="BN52" i="3" s="1"/>
  <c r="F53" i="10"/>
  <c r="AK53" i="3" s="1"/>
  <c r="F54" i="10"/>
  <c r="G54" i="10" s="1"/>
  <c r="BN54" i="3" s="1"/>
  <c r="F55" i="10"/>
  <c r="AK55" i="3" s="1"/>
  <c r="F56" i="10"/>
  <c r="AK56" i="3" s="1"/>
  <c r="F57" i="10"/>
  <c r="AK57" i="3" s="1"/>
  <c r="F58" i="10"/>
  <c r="G58" i="10" s="1"/>
  <c r="BN58" i="3" s="1"/>
  <c r="F59" i="10"/>
  <c r="AK59" i="3" s="1"/>
  <c r="F60" i="10"/>
  <c r="G60" i="10" s="1"/>
  <c r="BN60" i="3" s="1"/>
  <c r="F61" i="10"/>
  <c r="G61" i="10" s="1"/>
  <c r="BN61" i="3" s="1"/>
  <c r="F62" i="10"/>
  <c r="G62" i="10" s="1"/>
  <c r="BN62" i="3" s="1"/>
  <c r="F63" i="10"/>
  <c r="G63" i="10" s="1"/>
  <c r="BN63" i="3" s="1"/>
  <c r="F64" i="10"/>
  <c r="G64" i="10" s="1"/>
  <c r="BN64" i="3" s="1"/>
  <c r="F65" i="10"/>
  <c r="AK65" i="3" s="1"/>
  <c r="F66" i="10"/>
  <c r="G66" i="10" s="1"/>
  <c r="BN66" i="3" s="1"/>
  <c r="F67" i="10"/>
  <c r="AK67" i="3" s="1"/>
  <c r="F68" i="10"/>
  <c r="G68" i="10" s="1"/>
  <c r="BN68" i="3" s="1"/>
  <c r="F69" i="10"/>
  <c r="AK69" i="3" s="1"/>
  <c r="F70" i="10"/>
  <c r="G70" i="10" s="1"/>
  <c r="BN70" i="3" s="1"/>
  <c r="F71" i="10"/>
  <c r="AK71" i="3" s="1"/>
  <c r="F72" i="10"/>
  <c r="AK72" i="3" s="1"/>
  <c r="F73" i="10"/>
  <c r="AK73" i="3" s="1"/>
  <c r="F74" i="10"/>
  <c r="G74" i="10" s="1"/>
  <c r="BN74" i="3" s="1"/>
  <c r="F75" i="10"/>
  <c r="AK75" i="3" s="1"/>
  <c r="F76" i="10"/>
  <c r="G76" i="10" s="1"/>
  <c r="BN76" i="3" s="1"/>
  <c r="F77" i="10"/>
  <c r="AK77" i="3" s="1"/>
  <c r="F78" i="10"/>
  <c r="G78" i="10" s="1"/>
  <c r="BN78" i="3" s="1"/>
  <c r="F79" i="10"/>
  <c r="AK79" i="3" s="1"/>
  <c r="F80" i="10"/>
  <c r="G80" i="10" s="1"/>
  <c r="BN80" i="3" s="1"/>
  <c r="F81" i="10"/>
  <c r="G81" i="10" s="1"/>
  <c r="BN81" i="3" s="1"/>
  <c r="F82" i="10"/>
  <c r="G82" i="10" s="1"/>
  <c r="BN82" i="3" s="1"/>
  <c r="F83" i="10"/>
  <c r="AK83" i="3" s="1"/>
  <c r="F84" i="10"/>
  <c r="G84" i="10" s="1"/>
  <c r="BN84" i="3" s="1"/>
  <c r="F85" i="10"/>
  <c r="AK85" i="3" s="1"/>
  <c r="F86" i="10"/>
  <c r="G86" i="10" s="1"/>
  <c r="BN86" i="3" s="1"/>
  <c r="F87" i="10"/>
  <c r="G87" i="10" s="1"/>
  <c r="BN87" i="3" s="1"/>
  <c r="F88" i="10"/>
  <c r="AK88" i="3" s="1"/>
  <c r="F89" i="10"/>
  <c r="AK89" i="3" s="1"/>
  <c r="F90" i="10"/>
  <c r="G90" i="10" s="1"/>
  <c r="BN90" i="3" s="1"/>
  <c r="F91" i="10"/>
  <c r="AK91" i="3" s="1"/>
  <c r="F92" i="10"/>
  <c r="G92" i="10" s="1"/>
  <c r="BN92" i="3" s="1"/>
  <c r="F93" i="10"/>
  <c r="AK93" i="3" s="1"/>
  <c r="F94" i="10"/>
  <c r="AK94" i="3" s="1"/>
  <c r="F95" i="10"/>
  <c r="AK95" i="3" s="1"/>
  <c r="F96" i="10"/>
  <c r="G96" i="10" s="1"/>
  <c r="BN96" i="3" s="1"/>
  <c r="F97" i="10"/>
  <c r="G97" i="10" s="1"/>
  <c r="BN97" i="3" s="1"/>
  <c r="F98" i="10"/>
  <c r="G98" i="10" s="1"/>
  <c r="BN98" i="3" s="1"/>
  <c r="F99" i="10"/>
  <c r="AK99" i="3" s="1"/>
  <c r="F100" i="10"/>
  <c r="G100" i="10" s="1"/>
  <c r="BN100" i="3" s="1"/>
  <c r="F101" i="10"/>
  <c r="G101" i="10" s="1"/>
  <c r="BN101" i="3" s="1"/>
  <c r="F102" i="10"/>
  <c r="G102" i="10" s="1"/>
  <c r="BN102" i="3" s="1"/>
  <c r="F103" i="10"/>
  <c r="G103" i="10" s="1"/>
  <c r="BN103" i="3" s="1"/>
  <c r="F104" i="10"/>
  <c r="AK104" i="3" s="1"/>
  <c r="F105" i="10"/>
  <c r="AK105" i="3" s="1"/>
  <c r="F106" i="10"/>
  <c r="G106" i="10" s="1"/>
  <c r="BN106" i="3" s="1"/>
  <c r="F107" i="10"/>
  <c r="AK107" i="3" s="1"/>
  <c r="F108" i="10"/>
  <c r="G108" i="10" s="1"/>
  <c r="BN108" i="3" s="1"/>
  <c r="F109" i="10"/>
  <c r="AK109" i="3" s="1"/>
  <c r="F110" i="10"/>
  <c r="G110" i="10" s="1"/>
  <c r="BN110" i="3" s="1"/>
  <c r="F111" i="10"/>
  <c r="G111" i="10" s="1"/>
  <c r="BN111" i="3" s="1"/>
  <c r="F112" i="10"/>
  <c r="G112" i="10" s="1"/>
  <c r="BN112" i="3" s="1"/>
  <c r="F113" i="10"/>
  <c r="G113" i="10" s="1"/>
  <c r="BN113" i="3" s="1"/>
  <c r="F114" i="10"/>
  <c r="G114" i="10" s="1"/>
  <c r="BN114" i="3" s="1"/>
  <c r="F115" i="10"/>
  <c r="AK115" i="3" s="1"/>
  <c r="F116" i="10"/>
  <c r="G116" i="10" s="1"/>
  <c r="BN116" i="3" s="1"/>
  <c r="F117" i="10"/>
  <c r="AK117" i="3" s="1"/>
  <c r="F118" i="10"/>
  <c r="AK118" i="3" s="1"/>
  <c r="F119" i="10"/>
  <c r="AK119" i="3" s="1"/>
  <c r="F120" i="10"/>
  <c r="AK120" i="3" s="1"/>
  <c r="F121" i="10"/>
  <c r="AK121" i="3" s="1"/>
  <c r="F122" i="10"/>
  <c r="G122" i="10" s="1"/>
  <c r="BN122" i="3" s="1"/>
  <c r="F123" i="10"/>
  <c r="AK123" i="3" s="1"/>
  <c r="F124" i="10"/>
  <c r="G124" i="10" s="1"/>
  <c r="BN124" i="3" s="1"/>
  <c r="F125" i="10"/>
  <c r="G125" i="10" s="1"/>
  <c r="BN125" i="3" s="1"/>
  <c r="F126" i="10"/>
  <c r="G126" i="10" s="1"/>
  <c r="BN126" i="3" s="1"/>
  <c r="F127" i="10"/>
  <c r="G127" i="10" s="1"/>
  <c r="BN127" i="3" s="1"/>
  <c r="F128" i="10"/>
  <c r="G128" i="10" s="1"/>
  <c r="BN128" i="3" s="1"/>
  <c r="F129" i="10"/>
  <c r="G129" i="10" s="1"/>
  <c r="BN129" i="3" s="1"/>
  <c r="F130" i="10"/>
  <c r="G130" i="10" s="1"/>
  <c r="BN130" i="3" s="1"/>
  <c r="F131" i="10"/>
  <c r="AK131" i="3" s="1"/>
  <c r="F132" i="10"/>
  <c r="AK132" i="3" s="1"/>
  <c r="F133" i="10"/>
  <c r="AK133" i="3" s="1"/>
  <c r="F134" i="10"/>
  <c r="G134" i="10" s="1"/>
  <c r="BN134" i="3" s="1"/>
  <c r="F135" i="10"/>
  <c r="AK135" i="3" s="1"/>
  <c r="F136" i="10"/>
  <c r="AK136" i="3" s="1"/>
  <c r="F137" i="10"/>
  <c r="AK137" i="3" s="1"/>
  <c r="F138" i="10"/>
  <c r="G138" i="10" s="1"/>
  <c r="BN138" i="3" s="1"/>
  <c r="F139" i="10"/>
  <c r="AK139" i="3" s="1"/>
  <c r="F140" i="10"/>
  <c r="G140" i="10" s="1"/>
  <c r="BN140" i="3" s="1"/>
  <c r="F141" i="10"/>
  <c r="G141" i="10" s="1"/>
  <c r="BN141" i="3" s="1"/>
  <c r="F142" i="10"/>
  <c r="G142" i="10" s="1"/>
  <c r="BN142" i="3" s="1"/>
  <c r="F143" i="10"/>
  <c r="AK143" i="3" s="1"/>
  <c r="F144" i="10"/>
  <c r="G144" i="10" s="1"/>
  <c r="BN144" i="3" s="1"/>
  <c r="F145" i="10"/>
  <c r="AK145" i="3" s="1"/>
  <c r="F146" i="10"/>
  <c r="G146" i="10" s="1"/>
  <c r="BN146" i="3" s="1"/>
  <c r="F147" i="10"/>
  <c r="AK147" i="3" s="1"/>
  <c r="F148" i="10"/>
  <c r="AK148" i="3" s="1"/>
  <c r="F149" i="10"/>
  <c r="AK149" i="3" s="1"/>
  <c r="F150" i="10"/>
  <c r="G150" i="10" s="1"/>
  <c r="BN150" i="3" s="1"/>
  <c r="F158" i="10"/>
  <c r="AK158" i="3" s="1"/>
  <c r="F159" i="10"/>
  <c r="AK159" i="3" s="1"/>
  <c r="F160" i="10"/>
  <c r="F161" i="10"/>
  <c r="AK161" i="3" s="1"/>
  <c r="F162" i="10"/>
  <c r="AK162" i="3" s="1"/>
  <c r="F163" i="10"/>
  <c r="AK163" i="3" s="1"/>
  <c r="F164" i="10"/>
  <c r="G164" i="10" s="1"/>
  <c r="BN164" i="3" s="1"/>
  <c r="F165" i="10"/>
  <c r="F166" i="10"/>
  <c r="G166" i="10" s="1"/>
  <c r="BN166" i="3" s="1"/>
  <c r="F167" i="10"/>
  <c r="AK167" i="3" s="1"/>
  <c r="F168" i="10"/>
  <c r="F169" i="10"/>
  <c r="AK169" i="3" s="1"/>
  <c r="F170" i="10"/>
  <c r="G170" i="10" s="1"/>
  <c r="BN170" i="3" s="1"/>
  <c r="F171" i="10"/>
  <c r="AK171" i="3" s="1"/>
  <c r="F172" i="10"/>
  <c r="G172" i="10" s="1"/>
  <c r="BN172" i="3" s="1"/>
  <c r="F173" i="10"/>
  <c r="G173" i="10" s="1"/>
  <c r="BN173" i="3" s="1"/>
  <c r="F174" i="10"/>
  <c r="G174" i="10" s="1"/>
  <c r="BN174" i="3" s="1"/>
  <c r="F175" i="10"/>
  <c r="AK175" i="3" s="1"/>
  <c r="F176" i="10"/>
  <c r="F177" i="10"/>
  <c r="AK177" i="3" s="1"/>
  <c r="F178" i="10"/>
  <c r="AK178" i="3" s="1"/>
  <c r="F179" i="10"/>
  <c r="AK179" i="3" s="1"/>
  <c r="F180" i="10"/>
  <c r="AK180" i="3" s="1"/>
  <c r="F181" i="10"/>
  <c r="F182" i="10"/>
  <c r="G182" i="10" s="1"/>
  <c r="BN182" i="3" s="1"/>
  <c r="F183" i="10"/>
  <c r="AK183" i="3" s="1"/>
  <c r="F184" i="10"/>
  <c r="F185" i="10"/>
  <c r="G185" i="10" s="1"/>
  <c r="BN185" i="3" s="1"/>
  <c r="F186" i="10"/>
  <c r="AK186" i="3" s="1"/>
  <c r="F187" i="10"/>
  <c r="AK187" i="3" s="1"/>
  <c r="F188" i="10"/>
  <c r="G188" i="10" s="1"/>
  <c r="AK14" i="3"/>
  <c r="AK15" i="3"/>
  <c r="AK16" i="3"/>
  <c r="AK17" i="3"/>
  <c r="AK22" i="3"/>
  <c r="AK63" i="3"/>
  <c r="AK64" i="3"/>
  <c r="AK78" i="3"/>
  <c r="AK86" i="3"/>
  <c r="AK111" i="3"/>
  <c r="AK142" i="3"/>
  <c r="AK151" i="3"/>
  <c r="AK152" i="3"/>
  <c r="F9" i="10"/>
  <c r="G9" i="10" s="1"/>
  <c r="BN9" i="3" s="1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K36" i="3"/>
  <c r="AK44" i="3"/>
  <c r="AK52" i="3"/>
  <c r="AK130" i="3"/>
  <c r="AK156" i="3"/>
  <c r="F189" i="10"/>
  <c r="AK189" i="3" s="1"/>
  <c r="F190" i="10"/>
  <c r="AK190" i="3" s="1"/>
  <c r="F191" i="10"/>
  <c r="G191" i="10" s="1"/>
  <c r="BN191" i="3" s="1"/>
  <c r="F192" i="10"/>
  <c r="G192" i="10" s="1"/>
  <c r="F193" i="10"/>
  <c r="AK193" i="3" s="1"/>
  <c r="F194" i="10"/>
  <c r="AK194" i="3" s="1"/>
  <c r="F195" i="10"/>
  <c r="G195" i="10" s="1"/>
  <c r="BN195" i="3" s="1"/>
  <c r="F196" i="10"/>
  <c r="G196" i="10" s="1"/>
  <c r="BN196" i="3" s="1"/>
  <c r="F197" i="10"/>
  <c r="AK197" i="3" s="1"/>
  <c r="F198" i="10"/>
  <c r="AK198" i="3" s="1"/>
  <c r="F199" i="10"/>
  <c r="G199" i="10" s="1"/>
  <c r="BN199" i="3" s="1"/>
  <c r="F200" i="10"/>
  <c r="G200" i="10" s="1"/>
  <c r="BN200" i="3" s="1"/>
  <c r="F201" i="10"/>
  <c r="AK201" i="3" s="1"/>
  <c r="F202" i="10"/>
  <c r="AK202" i="3" s="1"/>
  <c r="F203" i="10"/>
  <c r="G203" i="10" s="1"/>
  <c r="BN203" i="3" s="1"/>
  <c r="F204" i="10"/>
  <c r="G204" i="10" s="1"/>
  <c r="F205" i="10"/>
  <c r="AK205" i="3" s="1"/>
  <c r="F206" i="10"/>
  <c r="AK206" i="3" s="1"/>
  <c r="F207" i="10"/>
  <c r="G207" i="10" s="1"/>
  <c r="BN207" i="3" s="1"/>
  <c r="F208" i="10"/>
  <c r="G208" i="10" s="1"/>
  <c r="BN208" i="3" s="1"/>
  <c r="F209" i="10"/>
  <c r="AK209" i="3" s="1"/>
  <c r="F210" i="10"/>
  <c r="AK210" i="3" s="1"/>
  <c r="F211" i="10"/>
  <c r="G211" i="10" s="1"/>
  <c r="BN211" i="3" s="1"/>
  <c r="F212" i="10"/>
  <c r="G212" i="10" s="1"/>
  <c r="BN212" i="3" s="1"/>
  <c r="F213" i="10"/>
  <c r="AK213" i="3" s="1"/>
  <c r="F214" i="10"/>
  <c r="AK214" i="3" s="1"/>
  <c r="F215" i="10"/>
  <c r="G215" i="10" s="1"/>
  <c r="BN215" i="3" s="1"/>
  <c r="F216" i="10"/>
  <c r="G216" i="10" s="1"/>
  <c r="BN216" i="3" s="1"/>
  <c r="F217" i="10"/>
  <c r="AK217" i="3" s="1"/>
  <c r="F218" i="10"/>
  <c r="AK218" i="3" s="1"/>
  <c r="C128" i="12" l="1"/>
  <c r="C120" i="12"/>
  <c r="C112" i="12"/>
  <c r="C104" i="12"/>
  <c r="C96" i="12"/>
  <c r="C88" i="12"/>
  <c r="C80" i="12"/>
  <c r="C72" i="12"/>
  <c r="C64" i="12"/>
  <c r="C56" i="12"/>
  <c r="C48" i="12"/>
  <c r="C40" i="12"/>
  <c r="C32" i="12"/>
  <c r="C24" i="12"/>
  <c r="C8" i="12"/>
  <c r="V213" i="12"/>
  <c r="V205" i="12"/>
  <c r="V197" i="12"/>
  <c r="V189" i="12"/>
  <c r="V181" i="12"/>
  <c r="BS191" i="3"/>
  <c r="CB191" i="3"/>
  <c r="BS143" i="3"/>
  <c r="CB143" i="3"/>
  <c r="BS111" i="3"/>
  <c r="CB111" i="3"/>
  <c r="BS198" i="3"/>
  <c r="CB198" i="3"/>
  <c r="AI198" i="12" s="1"/>
  <c r="BS174" i="3"/>
  <c r="CB174" i="3"/>
  <c r="BS150" i="3"/>
  <c r="CB150" i="3"/>
  <c r="BS118" i="3"/>
  <c r="CB118" i="3"/>
  <c r="BS94" i="3"/>
  <c r="CB94" i="3"/>
  <c r="BS213" i="3"/>
  <c r="CB213" i="3"/>
  <c r="BS205" i="3"/>
  <c r="CB205" i="3"/>
  <c r="BS197" i="3"/>
  <c r="CB197" i="3"/>
  <c r="BS189" i="3"/>
  <c r="CB189" i="3"/>
  <c r="BS181" i="3"/>
  <c r="CB181" i="3"/>
  <c r="BS173" i="3"/>
  <c r="CB173" i="3"/>
  <c r="BS165" i="3"/>
  <c r="CB165" i="3"/>
  <c r="BS157" i="3"/>
  <c r="CB157" i="3"/>
  <c r="BS149" i="3"/>
  <c r="CB149" i="3"/>
  <c r="BS141" i="3"/>
  <c r="CB141" i="3"/>
  <c r="BS133" i="3"/>
  <c r="CB133" i="3"/>
  <c r="BS125" i="3"/>
  <c r="CB125" i="3"/>
  <c r="AI125" i="12" s="1"/>
  <c r="BS117" i="3"/>
  <c r="CB117" i="3"/>
  <c r="BS109" i="3"/>
  <c r="CB109" i="3"/>
  <c r="BS101" i="3"/>
  <c r="CB101" i="3"/>
  <c r="BS93" i="3"/>
  <c r="CB93" i="3"/>
  <c r="AI93" i="12" s="1"/>
  <c r="BS207" i="3"/>
  <c r="CB207" i="3"/>
  <c r="BS159" i="3"/>
  <c r="CB159" i="3"/>
  <c r="BS95" i="3"/>
  <c r="CB95" i="3"/>
  <c r="BS212" i="3"/>
  <c r="CB212" i="3"/>
  <c r="BS204" i="3"/>
  <c r="CB204" i="3"/>
  <c r="BS196" i="3"/>
  <c r="CB196" i="3"/>
  <c r="BS188" i="3"/>
  <c r="CB188" i="3"/>
  <c r="BS180" i="3"/>
  <c r="CB180" i="3"/>
  <c r="AI180" i="12" s="1"/>
  <c r="BS172" i="3"/>
  <c r="CB172" i="3"/>
  <c r="BS164" i="3"/>
  <c r="CB164" i="3"/>
  <c r="BS156" i="3"/>
  <c r="CB156" i="3"/>
  <c r="BS148" i="3"/>
  <c r="CB148" i="3"/>
  <c r="AI148" i="12" s="1"/>
  <c r="BS140" i="3"/>
  <c r="CB140" i="3"/>
  <c r="BS132" i="3"/>
  <c r="CB132" i="3"/>
  <c r="BS124" i="3"/>
  <c r="CB124" i="3"/>
  <c r="BS116" i="3"/>
  <c r="CB116" i="3"/>
  <c r="AI116" i="12" s="1"/>
  <c r="BS108" i="3"/>
  <c r="CB108" i="3"/>
  <c r="BS100" i="3"/>
  <c r="CB100" i="3"/>
  <c r="BS92" i="3"/>
  <c r="CB92" i="3"/>
  <c r="BS183" i="3"/>
  <c r="CB183" i="3"/>
  <c r="AI183" i="12" s="1"/>
  <c r="BS127" i="3"/>
  <c r="CB127" i="3"/>
  <c r="BS134" i="3"/>
  <c r="CB134" i="3"/>
  <c r="BS211" i="3"/>
  <c r="CB211" i="3"/>
  <c r="BS203" i="3"/>
  <c r="CB203" i="3"/>
  <c r="BS195" i="3"/>
  <c r="CB195" i="3"/>
  <c r="BS187" i="3"/>
  <c r="CB187" i="3"/>
  <c r="BS179" i="3"/>
  <c r="CB179" i="3"/>
  <c r="BS171" i="3"/>
  <c r="CB171" i="3"/>
  <c r="BS163" i="3"/>
  <c r="CB163" i="3"/>
  <c r="BS155" i="3"/>
  <c r="CB155" i="3"/>
  <c r="BS147" i="3"/>
  <c r="CB147" i="3"/>
  <c r="BS139" i="3"/>
  <c r="CB139" i="3"/>
  <c r="BS131" i="3"/>
  <c r="CB131" i="3"/>
  <c r="BS123" i="3"/>
  <c r="CB123" i="3"/>
  <c r="BS115" i="3"/>
  <c r="CB115" i="3"/>
  <c r="BS107" i="3"/>
  <c r="CB107" i="3"/>
  <c r="BS99" i="3"/>
  <c r="CB99" i="3"/>
  <c r="BS91" i="3"/>
  <c r="CB91" i="3"/>
  <c r="AI91" i="12" s="1"/>
  <c r="BS219" i="3"/>
  <c r="CB219" i="3"/>
  <c r="BS175" i="3"/>
  <c r="CB175" i="3"/>
  <c r="BS151" i="3"/>
  <c r="CB151" i="3"/>
  <c r="BS119" i="3"/>
  <c r="CB119" i="3"/>
  <c r="BS182" i="3"/>
  <c r="CB182" i="3"/>
  <c r="BS142" i="3"/>
  <c r="CB142" i="3"/>
  <c r="BS110" i="3"/>
  <c r="CB110" i="3"/>
  <c r="BS218" i="3"/>
  <c r="CB218" i="3"/>
  <c r="BS210" i="3"/>
  <c r="CB210" i="3"/>
  <c r="BS202" i="3"/>
  <c r="CB202" i="3"/>
  <c r="BS194" i="3"/>
  <c r="CB194" i="3"/>
  <c r="BS186" i="3"/>
  <c r="CB186" i="3"/>
  <c r="BS178" i="3"/>
  <c r="CB178" i="3"/>
  <c r="BS170" i="3"/>
  <c r="CB170" i="3"/>
  <c r="BS162" i="3"/>
  <c r="CB162" i="3"/>
  <c r="BS154" i="3"/>
  <c r="CB154" i="3"/>
  <c r="BS146" i="3"/>
  <c r="CB146" i="3"/>
  <c r="BS138" i="3"/>
  <c r="CB138" i="3"/>
  <c r="BS130" i="3"/>
  <c r="CB130" i="3"/>
  <c r="BS122" i="3"/>
  <c r="CB122" i="3"/>
  <c r="BS114" i="3"/>
  <c r="CB114" i="3"/>
  <c r="BS106" i="3"/>
  <c r="CB106" i="3"/>
  <c r="BS98" i="3"/>
  <c r="CB98" i="3"/>
  <c r="BS199" i="3"/>
  <c r="CB199" i="3"/>
  <c r="BS167" i="3"/>
  <c r="CB167" i="3"/>
  <c r="BS135" i="3"/>
  <c r="CB135" i="3"/>
  <c r="BS103" i="3"/>
  <c r="CB103" i="3"/>
  <c r="BS214" i="3"/>
  <c r="CB214" i="3"/>
  <c r="BS190" i="3"/>
  <c r="CB190" i="3"/>
  <c r="BS158" i="3"/>
  <c r="CB158" i="3"/>
  <c r="AI158" i="12" s="1"/>
  <c r="BS126" i="3"/>
  <c r="CB126" i="3"/>
  <c r="BS102" i="3"/>
  <c r="CB102" i="3"/>
  <c r="BS217" i="3"/>
  <c r="CB217" i="3"/>
  <c r="BS209" i="3"/>
  <c r="CB209" i="3"/>
  <c r="AI209" i="12" s="1"/>
  <c r="BS201" i="3"/>
  <c r="CB201" i="3"/>
  <c r="BS193" i="3"/>
  <c r="CB193" i="3"/>
  <c r="BS185" i="3"/>
  <c r="CB185" i="3"/>
  <c r="BS177" i="3"/>
  <c r="CB177" i="3"/>
  <c r="AI177" i="12" s="1"/>
  <c r="BS169" i="3"/>
  <c r="CB169" i="3"/>
  <c r="BS161" i="3"/>
  <c r="CB161" i="3"/>
  <c r="BS153" i="3"/>
  <c r="CB153" i="3"/>
  <c r="BS145" i="3"/>
  <c r="CB145" i="3"/>
  <c r="AI145" i="12" s="1"/>
  <c r="BS137" i="3"/>
  <c r="CB137" i="3"/>
  <c r="BS129" i="3"/>
  <c r="CB129" i="3"/>
  <c r="BS121" i="3"/>
  <c r="CB121" i="3"/>
  <c r="BS113" i="3"/>
  <c r="CB113" i="3"/>
  <c r="AI113" i="12" s="1"/>
  <c r="BS105" i="3"/>
  <c r="CB105" i="3"/>
  <c r="BS97" i="3"/>
  <c r="CB97" i="3"/>
  <c r="BS215" i="3"/>
  <c r="CB215" i="3"/>
  <c r="BS206" i="3"/>
  <c r="CB206" i="3"/>
  <c r="BS166" i="3"/>
  <c r="CB166" i="3"/>
  <c r="AI166" i="12" s="1"/>
  <c r="BS216" i="3"/>
  <c r="CB216" i="3"/>
  <c r="BS208" i="3"/>
  <c r="CB208" i="3"/>
  <c r="BS200" i="3"/>
  <c r="CB200" i="3"/>
  <c r="BS192" i="3"/>
  <c r="CB192" i="3"/>
  <c r="AI192" i="12" s="1"/>
  <c r="BS184" i="3"/>
  <c r="CB184" i="3"/>
  <c r="BS176" i="3"/>
  <c r="CB176" i="3"/>
  <c r="BS168" i="3"/>
  <c r="CB168" i="3"/>
  <c r="AI168" i="12" s="1"/>
  <c r="BS160" i="3"/>
  <c r="CB160" i="3"/>
  <c r="BS152" i="3"/>
  <c r="CB152" i="3"/>
  <c r="BS144" i="3"/>
  <c r="CB144" i="3"/>
  <c r="BS136" i="3"/>
  <c r="CB136" i="3"/>
  <c r="AI136" i="12" s="1"/>
  <c r="BS128" i="3"/>
  <c r="CB128" i="3"/>
  <c r="AI128" i="12" s="1"/>
  <c r="BS120" i="3"/>
  <c r="CB120" i="3"/>
  <c r="AI120" i="12" s="1"/>
  <c r="BS112" i="3"/>
  <c r="CB112" i="3"/>
  <c r="AI112" i="12" s="1"/>
  <c r="BS104" i="3"/>
  <c r="CB104" i="3"/>
  <c r="BS96" i="3"/>
  <c r="CB96" i="3"/>
  <c r="AI96" i="12" s="1"/>
  <c r="AI88" i="12"/>
  <c r="V12" i="12"/>
  <c r="S190" i="12"/>
  <c r="S179" i="12"/>
  <c r="V168" i="12"/>
  <c r="V160" i="12"/>
  <c r="V152" i="12"/>
  <c r="V144" i="12"/>
  <c r="V136" i="12"/>
  <c r="V128" i="12"/>
  <c r="V120" i="12"/>
  <c r="V112" i="12"/>
  <c r="V104" i="12"/>
  <c r="V96" i="12"/>
  <c r="V88" i="12"/>
  <c r="V80" i="12"/>
  <c r="V72" i="12"/>
  <c r="V64" i="12"/>
  <c r="V56" i="12"/>
  <c r="V48" i="12"/>
  <c r="V40" i="12"/>
  <c r="V32" i="12"/>
  <c r="V24" i="12"/>
  <c r="V16" i="12"/>
  <c r="V8" i="12"/>
  <c r="C212" i="12"/>
  <c r="C204" i="12"/>
  <c r="C196" i="12"/>
  <c r="C188" i="12"/>
  <c r="C180" i="12"/>
  <c r="C172" i="12"/>
  <c r="C164" i="12"/>
  <c r="C156" i="12"/>
  <c r="C148" i="12"/>
  <c r="C140" i="12"/>
  <c r="C132" i="12"/>
  <c r="C124" i="12"/>
  <c r="C116" i="12"/>
  <c r="C108" i="12"/>
  <c r="C100" i="12"/>
  <c r="C92" i="12"/>
  <c r="C84" i="12"/>
  <c r="C76" i="12"/>
  <c r="C68" i="12"/>
  <c r="C60" i="12"/>
  <c r="V21" i="12"/>
  <c r="C52" i="12"/>
  <c r="C44" i="12"/>
  <c r="C36" i="12"/>
  <c r="C28" i="12"/>
  <c r="C12" i="12"/>
  <c r="V217" i="12"/>
  <c r="V209" i="12"/>
  <c r="V201" i="12"/>
  <c r="V193" i="12"/>
  <c r="V153" i="12"/>
  <c r="V145" i="12"/>
  <c r="V137" i="12"/>
  <c r="V129" i="12"/>
  <c r="V121" i="12"/>
  <c r="S178" i="12"/>
  <c r="S182" i="12"/>
  <c r="BQ214" i="3"/>
  <c r="AM214" i="3"/>
  <c r="BQ206" i="3"/>
  <c r="AM206" i="3"/>
  <c r="BQ198" i="3"/>
  <c r="AM198" i="3"/>
  <c r="BQ190" i="3"/>
  <c r="AM190" i="3"/>
  <c r="BQ182" i="3"/>
  <c r="AM182" i="3"/>
  <c r="BQ174" i="3"/>
  <c r="AM174" i="3"/>
  <c r="BQ166" i="3"/>
  <c r="AM166" i="3"/>
  <c r="BQ158" i="3"/>
  <c r="AM158" i="3"/>
  <c r="BQ150" i="3"/>
  <c r="AM150" i="3"/>
  <c r="BQ142" i="3"/>
  <c r="AM142" i="3"/>
  <c r="BQ134" i="3"/>
  <c r="AM134" i="3"/>
  <c r="BQ126" i="3"/>
  <c r="AM126" i="3"/>
  <c r="BQ118" i="3"/>
  <c r="AM118" i="3"/>
  <c r="BQ110" i="3"/>
  <c r="AM110" i="3"/>
  <c r="BQ102" i="3"/>
  <c r="AM102" i="3"/>
  <c r="BQ94" i="3"/>
  <c r="AM94" i="3"/>
  <c r="BQ86" i="3"/>
  <c r="AM86" i="3"/>
  <c r="BQ78" i="3"/>
  <c r="AM78" i="3"/>
  <c r="BQ70" i="3"/>
  <c r="AM70" i="3"/>
  <c r="BQ62" i="3"/>
  <c r="AM62" i="3"/>
  <c r="BQ54" i="3"/>
  <c r="AM54" i="3"/>
  <c r="BQ46" i="3"/>
  <c r="AM46" i="3"/>
  <c r="BQ38" i="3"/>
  <c r="AM38" i="3"/>
  <c r="BQ30" i="3"/>
  <c r="AM30" i="3"/>
  <c r="BQ22" i="3"/>
  <c r="AM22" i="3"/>
  <c r="BQ14" i="3"/>
  <c r="AM14" i="3"/>
  <c r="V212" i="12"/>
  <c r="V204" i="12"/>
  <c r="V196" i="12"/>
  <c r="V188" i="12"/>
  <c r="V180" i="12"/>
  <c r="V172" i="12"/>
  <c r="V164" i="12"/>
  <c r="V156" i="12"/>
  <c r="V148" i="12"/>
  <c r="V140" i="12"/>
  <c r="V132" i="12"/>
  <c r="V124" i="12"/>
  <c r="V116" i="12"/>
  <c r="V108" i="12"/>
  <c r="V100" i="12"/>
  <c r="V92" i="12"/>
  <c r="V84" i="12"/>
  <c r="V76" i="12"/>
  <c r="V68" i="12"/>
  <c r="V60" i="12"/>
  <c r="V52" i="12"/>
  <c r="V44" i="12"/>
  <c r="V36" i="12"/>
  <c r="V28" i="12"/>
  <c r="V20" i="12"/>
  <c r="V219" i="12"/>
  <c r="BQ215" i="3"/>
  <c r="AM215" i="3"/>
  <c r="BQ207" i="3"/>
  <c r="AM207" i="3"/>
  <c r="BQ199" i="3"/>
  <c r="AM199" i="3"/>
  <c r="BQ191" i="3"/>
  <c r="AM191" i="3"/>
  <c r="BQ183" i="3"/>
  <c r="AM183" i="3"/>
  <c r="BQ175" i="3"/>
  <c r="AM175" i="3"/>
  <c r="BQ167" i="3"/>
  <c r="AM167" i="3"/>
  <c r="BQ159" i="3"/>
  <c r="AM159" i="3"/>
  <c r="BQ151" i="3"/>
  <c r="AM151" i="3"/>
  <c r="BQ143" i="3"/>
  <c r="AM143" i="3"/>
  <c r="BQ135" i="3"/>
  <c r="AM135" i="3"/>
  <c r="BQ127" i="3"/>
  <c r="AM127" i="3"/>
  <c r="BQ119" i="3"/>
  <c r="AM119" i="3"/>
  <c r="BQ111" i="3"/>
  <c r="AM111" i="3"/>
  <c r="BQ103" i="3"/>
  <c r="AM103" i="3"/>
  <c r="BQ87" i="3"/>
  <c r="AM87" i="3"/>
  <c r="BQ79" i="3"/>
  <c r="AM79" i="3"/>
  <c r="BQ71" i="3"/>
  <c r="AM71" i="3"/>
  <c r="BQ63" i="3"/>
  <c r="AM63" i="3"/>
  <c r="BQ55" i="3"/>
  <c r="AM55" i="3"/>
  <c r="BQ47" i="3"/>
  <c r="AM47" i="3"/>
  <c r="BQ39" i="3"/>
  <c r="AM39" i="3"/>
  <c r="BQ31" i="3"/>
  <c r="AM31" i="3"/>
  <c r="BQ23" i="3"/>
  <c r="AM23" i="3"/>
  <c r="BQ15" i="3"/>
  <c r="AM15" i="3"/>
  <c r="BQ7" i="3"/>
  <c r="AM7" i="3"/>
  <c r="BQ205" i="3"/>
  <c r="AM205" i="3"/>
  <c r="BQ181" i="3"/>
  <c r="AM181" i="3"/>
  <c r="BQ149" i="3"/>
  <c r="AM149" i="3"/>
  <c r="BQ125" i="3"/>
  <c r="AM125" i="3"/>
  <c r="BQ101" i="3"/>
  <c r="AM101" i="3"/>
  <c r="BQ69" i="3"/>
  <c r="AM69" i="3"/>
  <c r="BQ53" i="3"/>
  <c r="AM53" i="3"/>
  <c r="BQ21" i="3"/>
  <c r="AM21" i="3"/>
  <c r="O52" i="12"/>
  <c r="S192" i="12"/>
  <c r="S194" i="12"/>
  <c r="S196" i="12"/>
  <c r="S198" i="12"/>
  <c r="S200" i="12"/>
  <c r="S202" i="12"/>
  <c r="S204" i="12"/>
  <c r="S206" i="12"/>
  <c r="S208" i="12"/>
  <c r="S210" i="12"/>
  <c r="S212" i="12"/>
  <c r="S214" i="12"/>
  <c r="S216" i="12"/>
  <c r="S218" i="12"/>
  <c r="BQ212" i="3"/>
  <c r="AM212" i="3"/>
  <c r="BQ204" i="3"/>
  <c r="AM204" i="3"/>
  <c r="BQ196" i="3"/>
  <c r="AM196" i="3"/>
  <c r="BQ188" i="3"/>
  <c r="AM188" i="3"/>
  <c r="BQ180" i="3"/>
  <c r="AM180" i="3"/>
  <c r="BQ172" i="3"/>
  <c r="AM172" i="3"/>
  <c r="BQ164" i="3"/>
  <c r="AM164" i="3"/>
  <c r="BQ156" i="3"/>
  <c r="AM156" i="3"/>
  <c r="BQ148" i="3"/>
  <c r="AM148" i="3"/>
  <c r="BQ140" i="3"/>
  <c r="AM140" i="3"/>
  <c r="BQ132" i="3"/>
  <c r="AM132" i="3"/>
  <c r="BQ124" i="3"/>
  <c r="AM124" i="3"/>
  <c r="BQ116" i="3"/>
  <c r="AM116" i="3"/>
  <c r="BQ108" i="3"/>
  <c r="AM108" i="3"/>
  <c r="BQ100" i="3"/>
  <c r="AM100" i="3"/>
  <c r="BQ92" i="3"/>
  <c r="AM92" i="3"/>
  <c r="BQ84" i="3"/>
  <c r="AM84" i="3"/>
  <c r="BQ76" i="3"/>
  <c r="AM76" i="3"/>
  <c r="BQ68" i="3"/>
  <c r="AM68" i="3"/>
  <c r="BQ60" i="3"/>
  <c r="AM60" i="3"/>
  <c r="BQ52" i="3"/>
  <c r="AM52" i="3"/>
  <c r="BQ44" i="3"/>
  <c r="AM44" i="3"/>
  <c r="BQ36" i="3"/>
  <c r="AM36" i="3"/>
  <c r="BQ28" i="3"/>
  <c r="AM28" i="3"/>
  <c r="BQ20" i="3"/>
  <c r="AM20" i="3"/>
  <c r="BQ12" i="3"/>
  <c r="AM12" i="3"/>
  <c r="V218" i="12"/>
  <c r="V210" i="12"/>
  <c r="V202" i="12"/>
  <c r="V194" i="12"/>
  <c r="V186" i="12"/>
  <c r="V178" i="12"/>
  <c r="V170" i="12"/>
  <c r="V162" i="12"/>
  <c r="V154" i="12"/>
  <c r="V146" i="12"/>
  <c r="V138" i="12"/>
  <c r="V130" i="12"/>
  <c r="V122" i="12"/>
  <c r="V114" i="12"/>
  <c r="V106" i="12"/>
  <c r="V98" i="12"/>
  <c r="V90" i="12"/>
  <c r="V82" i="12"/>
  <c r="V74" i="12"/>
  <c r="V66" i="12"/>
  <c r="V58" i="12"/>
  <c r="V50" i="12"/>
  <c r="V42" i="12"/>
  <c r="V34" i="12"/>
  <c r="V26" i="12"/>
  <c r="V18" i="12"/>
  <c r="V10" i="12"/>
  <c r="AV186" i="3"/>
  <c r="AV178" i="3"/>
  <c r="AV170" i="3"/>
  <c r="AV162" i="3"/>
  <c r="AV154" i="3"/>
  <c r="AV146" i="3"/>
  <c r="AV138" i="3"/>
  <c r="AV130" i="3"/>
  <c r="AV122" i="3"/>
  <c r="AV114" i="3"/>
  <c r="AV106" i="3"/>
  <c r="AV98" i="3"/>
  <c r="AV90" i="3"/>
  <c r="AV82" i="3"/>
  <c r="AV74" i="3"/>
  <c r="AV66" i="3"/>
  <c r="AV58" i="3"/>
  <c r="AV50" i="3"/>
  <c r="AV42" i="3"/>
  <c r="AV26" i="3"/>
  <c r="BQ197" i="3"/>
  <c r="AM197" i="3"/>
  <c r="BQ157" i="3"/>
  <c r="AM157" i="3"/>
  <c r="BQ117" i="3"/>
  <c r="AM117" i="3"/>
  <c r="BQ77" i="3"/>
  <c r="AM77" i="3"/>
  <c r="BQ29" i="3"/>
  <c r="AM29" i="3"/>
  <c r="BQ195" i="3"/>
  <c r="AM195" i="3"/>
  <c r="BQ171" i="3"/>
  <c r="AM171" i="3"/>
  <c r="BQ147" i="3"/>
  <c r="AM147" i="3"/>
  <c r="BQ131" i="3"/>
  <c r="AM131" i="3"/>
  <c r="BQ115" i="3"/>
  <c r="AM115" i="3"/>
  <c r="BQ99" i="3"/>
  <c r="AM99" i="3"/>
  <c r="BQ83" i="3"/>
  <c r="AM83" i="3"/>
  <c r="BQ75" i="3"/>
  <c r="AM75" i="3"/>
  <c r="BQ67" i="3"/>
  <c r="AM67" i="3"/>
  <c r="BQ51" i="3"/>
  <c r="AM51" i="3"/>
  <c r="BQ43" i="3"/>
  <c r="AM43" i="3"/>
  <c r="BQ35" i="3"/>
  <c r="AM35" i="3"/>
  <c r="BQ27" i="3"/>
  <c r="AM27" i="3"/>
  <c r="BQ19" i="3"/>
  <c r="AM19" i="3"/>
  <c r="BQ11" i="3"/>
  <c r="AM11" i="3"/>
  <c r="V185" i="12"/>
  <c r="V177" i="12"/>
  <c r="V169" i="12"/>
  <c r="V161" i="12"/>
  <c r="V113" i="12"/>
  <c r="V105" i="12"/>
  <c r="V97" i="12"/>
  <c r="V89" i="12"/>
  <c r="V81" i="12"/>
  <c r="V73" i="12"/>
  <c r="V65" i="12"/>
  <c r="V57" i="12"/>
  <c r="V49" i="12"/>
  <c r="V41" i="12"/>
  <c r="V33" i="12"/>
  <c r="V25" i="12"/>
  <c r="V17" i="12"/>
  <c r="V9" i="12"/>
  <c r="BQ219" i="3"/>
  <c r="AM219" i="3"/>
  <c r="BQ213" i="3"/>
  <c r="AM213" i="3"/>
  <c r="BQ173" i="3"/>
  <c r="AM173" i="3"/>
  <c r="BQ133" i="3"/>
  <c r="AM133" i="3"/>
  <c r="BQ85" i="3"/>
  <c r="AM85" i="3"/>
  <c r="BQ37" i="3"/>
  <c r="AM37" i="3"/>
  <c r="O44" i="12"/>
  <c r="BQ211" i="3"/>
  <c r="AM211" i="3"/>
  <c r="O36" i="12"/>
  <c r="BQ218" i="3"/>
  <c r="AM218" i="3"/>
  <c r="BQ202" i="3"/>
  <c r="AM202" i="3"/>
  <c r="BQ178" i="3"/>
  <c r="AM178" i="3"/>
  <c r="BQ162" i="3"/>
  <c r="AM162" i="3"/>
  <c r="BQ138" i="3"/>
  <c r="AM138" i="3"/>
  <c r="BQ114" i="3"/>
  <c r="AM114" i="3"/>
  <c r="BQ90" i="3"/>
  <c r="AM90" i="3"/>
  <c r="BQ66" i="3"/>
  <c r="AM66" i="3"/>
  <c r="BQ42" i="3"/>
  <c r="AM42" i="3"/>
  <c r="BQ18" i="3"/>
  <c r="AM18" i="3"/>
  <c r="BQ95" i="3"/>
  <c r="AM95" i="3"/>
  <c r="BQ189" i="3"/>
  <c r="AM189" i="3"/>
  <c r="BQ165" i="3"/>
  <c r="AM165" i="3"/>
  <c r="BQ141" i="3"/>
  <c r="AM141" i="3"/>
  <c r="BQ109" i="3"/>
  <c r="AM109" i="3"/>
  <c r="BQ93" i="3"/>
  <c r="AM93" i="3"/>
  <c r="BQ61" i="3"/>
  <c r="AM61" i="3"/>
  <c r="BQ45" i="3"/>
  <c r="AM45" i="3"/>
  <c r="BQ13" i="3"/>
  <c r="AM13" i="3"/>
  <c r="BQ6" i="3"/>
  <c r="AM6" i="3"/>
  <c r="BQ203" i="3"/>
  <c r="AM203" i="3"/>
  <c r="BQ187" i="3"/>
  <c r="AM187" i="3"/>
  <c r="BQ179" i="3"/>
  <c r="AM179" i="3"/>
  <c r="R179" i="12" s="1"/>
  <c r="BQ163" i="3"/>
  <c r="AM163" i="3"/>
  <c r="R163" i="12" s="1"/>
  <c r="BQ155" i="3"/>
  <c r="AM155" i="3"/>
  <c r="BQ139" i="3"/>
  <c r="AM139" i="3"/>
  <c r="BQ123" i="3"/>
  <c r="AM123" i="3"/>
  <c r="BQ107" i="3"/>
  <c r="AM107" i="3"/>
  <c r="BQ91" i="3"/>
  <c r="AM91" i="3"/>
  <c r="BQ59" i="3"/>
  <c r="AM59" i="3"/>
  <c r="BQ210" i="3"/>
  <c r="AM210" i="3"/>
  <c r="BQ194" i="3"/>
  <c r="AM194" i="3"/>
  <c r="BQ186" i="3"/>
  <c r="AM186" i="3"/>
  <c r="BQ170" i="3"/>
  <c r="AM170" i="3"/>
  <c r="BQ154" i="3"/>
  <c r="AM154" i="3"/>
  <c r="BQ146" i="3"/>
  <c r="AM146" i="3"/>
  <c r="BQ130" i="3"/>
  <c r="AM130" i="3"/>
  <c r="BQ122" i="3"/>
  <c r="AM122" i="3"/>
  <c r="BQ106" i="3"/>
  <c r="AM106" i="3"/>
  <c r="BQ98" i="3"/>
  <c r="AM98" i="3"/>
  <c r="BQ82" i="3"/>
  <c r="AM82" i="3"/>
  <c r="BQ74" i="3"/>
  <c r="AM74" i="3"/>
  <c r="BQ58" i="3"/>
  <c r="AM58" i="3"/>
  <c r="BQ50" i="3"/>
  <c r="AM50" i="3"/>
  <c r="BQ34" i="3"/>
  <c r="AM34" i="3"/>
  <c r="BQ26" i="3"/>
  <c r="AM26" i="3"/>
  <c r="BQ10" i="3"/>
  <c r="AM10" i="3"/>
  <c r="O132" i="12"/>
  <c r="S183" i="12"/>
  <c r="S185" i="12"/>
  <c r="S187" i="12"/>
  <c r="S189" i="12"/>
  <c r="BQ217" i="3"/>
  <c r="AM217" i="3"/>
  <c r="BQ209" i="3"/>
  <c r="AM209" i="3"/>
  <c r="BQ201" i="3"/>
  <c r="AM201" i="3"/>
  <c r="BQ193" i="3"/>
  <c r="AM193" i="3"/>
  <c r="BQ185" i="3"/>
  <c r="AM185" i="3"/>
  <c r="BQ177" i="3"/>
  <c r="AM177" i="3"/>
  <c r="BQ169" i="3"/>
  <c r="AM169" i="3"/>
  <c r="BQ161" i="3"/>
  <c r="AM161" i="3"/>
  <c r="BQ153" i="3"/>
  <c r="AM153" i="3"/>
  <c r="BQ145" i="3"/>
  <c r="AM145" i="3"/>
  <c r="BQ137" i="3"/>
  <c r="AM137" i="3"/>
  <c r="BQ129" i="3"/>
  <c r="AM129" i="3"/>
  <c r="BQ121" i="3"/>
  <c r="AM121" i="3"/>
  <c r="BQ113" i="3"/>
  <c r="AM113" i="3"/>
  <c r="BQ105" i="3"/>
  <c r="AM105" i="3"/>
  <c r="BQ97" i="3"/>
  <c r="AM97" i="3"/>
  <c r="BQ89" i="3"/>
  <c r="AM89" i="3"/>
  <c r="BQ81" i="3"/>
  <c r="AM81" i="3"/>
  <c r="BQ73" i="3"/>
  <c r="AM73" i="3"/>
  <c r="BQ65" i="3"/>
  <c r="AM65" i="3"/>
  <c r="BQ57" i="3"/>
  <c r="AM57" i="3"/>
  <c r="BQ49" i="3"/>
  <c r="AM49" i="3"/>
  <c r="BQ41" i="3"/>
  <c r="AM41" i="3"/>
  <c r="BQ33" i="3"/>
  <c r="AM33" i="3"/>
  <c r="BQ25" i="3"/>
  <c r="AM25" i="3"/>
  <c r="BQ17" i="3"/>
  <c r="AM17" i="3"/>
  <c r="BQ9" i="3"/>
  <c r="AM9" i="3"/>
  <c r="C218" i="12"/>
  <c r="C210" i="12"/>
  <c r="C202" i="12"/>
  <c r="C194" i="12"/>
  <c r="C186" i="12"/>
  <c r="C178" i="12"/>
  <c r="C170" i="12"/>
  <c r="C162" i="12"/>
  <c r="C154" i="12"/>
  <c r="C146" i="12"/>
  <c r="C138" i="12"/>
  <c r="C130" i="12"/>
  <c r="C122" i="12"/>
  <c r="C114" i="12"/>
  <c r="C50" i="12"/>
  <c r="C18" i="12"/>
  <c r="C10" i="12"/>
  <c r="V215" i="12"/>
  <c r="V207" i="12"/>
  <c r="V199" i="12"/>
  <c r="V191" i="12"/>
  <c r="V183" i="12"/>
  <c r="V175" i="12"/>
  <c r="V167" i="12"/>
  <c r="V159" i="12"/>
  <c r="V151" i="12"/>
  <c r="V143" i="12"/>
  <c r="V135" i="12"/>
  <c r="V127" i="12"/>
  <c r="V119" i="12"/>
  <c r="V111" i="12"/>
  <c r="V103" i="12"/>
  <c r="V95" i="12"/>
  <c r="V87" i="12"/>
  <c r="V79" i="12"/>
  <c r="V71" i="12"/>
  <c r="V63" i="12"/>
  <c r="V55" i="12"/>
  <c r="V47" i="12"/>
  <c r="V39" i="12"/>
  <c r="V31" i="12"/>
  <c r="V23" i="12"/>
  <c r="V15" i="12"/>
  <c r="V7" i="12"/>
  <c r="BQ216" i="3"/>
  <c r="AM216" i="3"/>
  <c r="BQ208" i="3"/>
  <c r="AM208" i="3"/>
  <c r="BQ200" i="3"/>
  <c r="AM200" i="3"/>
  <c r="BQ192" i="3"/>
  <c r="AM192" i="3"/>
  <c r="BQ184" i="3"/>
  <c r="AM184" i="3"/>
  <c r="BQ176" i="3"/>
  <c r="AM176" i="3"/>
  <c r="BQ168" i="3"/>
  <c r="AM168" i="3"/>
  <c r="BQ160" i="3"/>
  <c r="AM160" i="3"/>
  <c r="BQ152" i="3"/>
  <c r="AM152" i="3"/>
  <c r="BQ144" i="3"/>
  <c r="AM144" i="3"/>
  <c r="BQ136" i="3"/>
  <c r="AM136" i="3"/>
  <c r="BQ128" i="3"/>
  <c r="AM128" i="3"/>
  <c r="BQ120" i="3"/>
  <c r="AM120" i="3"/>
  <c r="BQ112" i="3"/>
  <c r="AM112" i="3"/>
  <c r="BQ104" i="3"/>
  <c r="AM104" i="3"/>
  <c r="BQ96" i="3"/>
  <c r="AM96" i="3"/>
  <c r="BQ88" i="3"/>
  <c r="AM88" i="3"/>
  <c r="BQ80" i="3"/>
  <c r="AM80" i="3"/>
  <c r="BQ72" i="3"/>
  <c r="AH72" i="12" s="1"/>
  <c r="AM72" i="3"/>
  <c r="BQ64" i="3"/>
  <c r="AM64" i="3"/>
  <c r="BQ56" i="3"/>
  <c r="AM56" i="3"/>
  <c r="BQ48" i="3"/>
  <c r="AM48" i="3"/>
  <c r="BQ40" i="3"/>
  <c r="AH40" i="12" s="1"/>
  <c r="AM40" i="3"/>
  <c r="BQ32" i="3"/>
  <c r="AM32" i="3"/>
  <c r="BQ24" i="3"/>
  <c r="AM24" i="3"/>
  <c r="BQ16" i="3"/>
  <c r="AM16" i="3"/>
  <c r="BQ8" i="3"/>
  <c r="AH8" i="12" s="1"/>
  <c r="AM8" i="3"/>
  <c r="C17" i="12"/>
  <c r="C9" i="12"/>
  <c r="V214" i="12"/>
  <c r="V206" i="12"/>
  <c r="V198" i="12"/>
  <c r="V190" i="12"/>
  <c r="V182" i="12"/>
  <c r="V174" i="12"/>
  <c r="V166" i="12"/>
  <c r="V158" i="12"/>
  <c r="V150" i="12"/>
  <c r="V142" i="12"/>
  <c r="V134" i="12"/>
  <c r="V126" i="12"/>
  <c r="V118" i="12"/>
  <c r="V110" i="12"/>
  <c r="V102" i="12"/>
  <c r="V94" i="12"/>
  <c r="V86" i="12"/>
  <c r="V78" i="12"/>
  <c r="V70" i="12"/>
  <c r="V62" i="12"/>
  <c r="V54" i="12"/>
  <c r="V46" i="12"/>
  <c r="V38" i="12"/>
  <c r="V30" i="12"/>
  <c r="V22" i="12"/>
  <c r="V14" i="12"/>
  <c r="AK106" i="3"/>
  <c r="O106" i="12" s="1"/>
  <c r="AK70" i="3"/>
  <c r="AK50" i="3"/>
  <c r="O50" i="12" s="1"/>
  <c r="AK150" i="3"/>
  <c r="O151" i="12" s="1"/>
  <c r="AK126" i="3"/>
  <c r="AK46" i="3"/>
  <c r="O46" i="12" s="1"/>
  <c r="O149" i="12"/>
  <c r="AK18" i="3"/>
  <c r="O18" i="12" s="1"/>
  <c r="AK38" i="3"/>
  <c r="O148" i="12"/>
  <c r="AK154" i="3"/>
  <c r="O154" i="12" s="1"/>
  <c r="AK110" i="3"/>
  <c r="O110" i="12" s="1"/>
  <c r="AK155" i="3"/>
  <c r="O156" i="12" s="1"/>
  <c r="O53" i="12"/>
  <c r="AK39" i="3"/>
  <c r="O40" i="12" s="1"/>
  <c r="AK28" i="3"/>
  <c r="O28" i="12" s="1"/>
  <c r="G118" i="10"/>
  <c r="BN118" i="3" s="1"/>
  <c r="AK103" i="3"/>
  <c r="O104" i="12" s="1"/>
  <c r="AK87" i="3"/>
  <c r="O87" i="12" s="1"/>
  <c r="AK84" i="3"/>
  <c r="O84" i="12" s="1"/>
  <c r="AK127" i="3"/>
  <c r="O127" i="12" s="1"/>
  <c r="G95" i="10"/>
  <c r="BN95" i="3" s="1"/>
  <c r="AK124" i="3"/>
  <c r="O124" i="12" s="1"/>
  <c r="AK20" i="3"/>
  <c r="O20" i="12" s="1"/>
  <c r="AK60" i="3"/>
  <c r="O60" i="12" s="1"/>
  <c r="AK12" i="3"/>
  <c r="O12" i="12" s="1"/>
  <c r="O16" i="12"/>
  <c r="O136" i="12"/>
  <c r="O120" i="12"/>
  <c r="G31" i="10"/>
  <c r="BN31" i="3" s="1"/>
  <c r="AK146" i="3"/>
  <c r="O146" i="12" s="1"/>
  <c r="AK98" i="3"/>
  <c r="O99" i="12" s="1"/>
  <c r="AK58" i="3"/>
  <c r="O58" i="12" s="1"/>
  <c r="AK26" i="3"/>
  <c r="O26" i="12" s="1"/>
  <c r="AK138" i="3"/>
  <c r="O138" i="12" s="1"/>
  <c r="AK90" i="3"/>
  <c r="O90" i="12" s="1"/>
  <c r="AK125" i="3"/>
  <c r="AK82" i="3"/>
  <c r="O83" i="12" s="1"/>
  <c r="AK74" i="3"/>
  <c r="O74" i="12" s="1"/>
  <c r="AK42" i="3"/>
  <c r="O42" i="12" s="1"/>
  <c r="AK10" i="3"/>
  <c r="AK134" i="3"/>
  <c r="O134" i="12" s="1"/>
  <c r="AK102" i="3"/>
  <c r="AK62" i="3"/>
  <c r="O63" i="12" s="1"/>
  <c r="O72" i="12"/>
  <c r="O56" i="12"/>
  <c r="O24" i="12"/>
  <c r="G94" i="10"/>
  <c r="BN94" i="3" s="1"/>
  <c r="AK122" i="3"/>
  <c r="O122" i="12" s="1"/>
  <c r="AK66" i="3"/>
  <c r="O66" i="12" s="1"/>
  <c r="AK9" i="3"/>
  <c r="AK129" i="3"/>
  <c r="O130" i="12" s="1"/>
  <c r="AK54" i="3"/>
  <c r="O55" i="12" s="1"/>
  <c r="O158" i="12"/>
  <c r="AK114" i="3"/>
  <c r="O115" i="12" s="1"/>
  <c r="AK61" i="3"/>
  <c r="AK34" i="3"/>
  <c r="O34" i="12" s="1"/>
  <c r="G77" i="10"/>
  <c r="BN77" i="3" s="1"/>
  <c r="G135" i="10"/>
  <c r="BN135" i="3" s="1"/>
  <c r="G117" i="10"/>
  <c r="BN117" i="3" s="1"/>
  <c r="G71" i="10"/>
  <c r="BN71" i="3" s="1"/>
  <c r="G53" i="10"/>
  <c r="BN53" i="3" s="1"/>
  <c r="AK100" i="3"/>
  <c r="O100" i="12" s="1"/>
  <c r="AK13" i="3"/>
  <c r="O14" i="12" s="1"/>
  <c r="O30" i="12"/>
  <c r="G93" i="10"/>
  <c r="BN93" i="3" s="1"/>
  <c r="G47" i="10"/>
  <c r="BN47" i="3" s="1"/>
  <c r="G29" i="10"/>
  <c r="BN29" i="3" s="1"/>
  <c r="AK141" i="3"/>
  <c r="O142" i="12" s="1"/>
  <c r="AK76" i="3"/>
  <c r="O76" i="12" s="1"/>
  <c r="O64" i="12"/>
  <c r="G133" i="10"/>
  <c r="BN133" i="3" s="1"/>
  <c r="G69" i="10"/>
  <c r="BN69" i="3" s="1"/>
  <c r="G23" i="10"/>
  <c r="BN23" i="3" s="1"/>
  <c r="AK140" i="3"/>
  <c r="O140" i="12" s="1"/>
  <c r="AK116" i="3"/>
  <c r="O116" i="12" s="1"/>
  <c r="G109" i="10"/>
  <c r="BN109" i="3" s="1"/>
  <c r="G45" i="10"/>
  <c r="BN45" i="3" s="1"/>
  <c r="AK37" i="3"/>
  <c r="O37" i="12" s="1"/>
  <c r="G149" i="10"/>
  <c r="BN149" i="3" s="1"/>
  <c r="G85" i="10"/>
  <c r="BN85" i="3" s="1"/>
  <c r="G21" i="10"/>
  <c r="BN21" i="3" s="1"/>
  <c r="AK68" i="3"/>
  <c r="O68" i="12" s="1"/>
  <c r="AK128" i="3"/>
  <c r="O128" i="12" s="1"/>
  <c r="G143" i="10"/>
  <c r="BN143" i="3" s="1"/>
  <c r="G79" i="10"/>
  <c r="BN79" i="3" s="1"/>
  <c r="AK101" i="3"/>
  <c r="AK92" i="3"/>
  <c r="O92" i="12" s="1"/>
  <c r="AK108" i="3"/>
  <c r="O108" i="12" s="1"/>
  <c r="G119" i="10"/>
  <c r="BN119" i="3" s="1"/>
  <c r="G55" i="10"/>
  <c r="BN55" i="3" s="1"/>
  <c r="O187" i="12"/>
  <c r="O179" i="12"/>
  <c r="O163" i="12"/>
  <c r="AK215" i="3"/>
  <c r="O215" i="12" s="1"/>
  <c r="AK188" i="3"/>
  <c r="O189" i="12" s="1"/>
  <c r="AK164" i="3"/>
  <c r="O164" i="12" s="1"/>
  <c r="G169" i="10"/>
  <c r="BN169" i="3" s="1"/>
  <c r="G162" i="10"/>
  <c r="BN162" i="3" s="1"/>
  <c r="H188" i="10"/>
  <c r="BN188" i="3"/>
  <c r="H204" i="10"/>
  <c r="BN204" i="3"/>
  <c r="AK219" i="3"/>
  <c r="O219" i="12" s="1"/>
  <c r="H192" i="10"/>
  <c r="BN192" i="3"/>
  <c r="G206" i="10"/>
  <c r="AK172" i="3"/>
  <c r="O172" i="12" s="1"/>
  <c r="G201" i="10"/>
  <c r="O159" i="12"/>
  <c r="G190" i="10"/>
  <c r="Q215" i="6"/>
  <c r="Q216" i="6"/>
  <c r="O111" i="12"/>
  <c r="O178" i="12"/>
  <c r="O162" i="12"/>
  <c r="O133" i="12"/>
  <c r="O94" i="12"/>
  <c r="O143" i="12"/>
  <c r="O214" i="12"/>
  <c r="O206" i="12"/>
  <c r="O198" i="12"/>
  <c r="O190" i="12"/>
  <c r="O152" i="12"/>
  <c r="O86" i="12"/>
  <c r="O180" i="12"/>
  <c r="O153" i="12"/>
  <c r="AV34" i="3"/>
  <c r="AV18" i="3"/>
  <c r="AV10" i="3"/>
  <c r="O118" i="12"/>
  <c r="O78" i="12"/>
  <c r="C20" i="12"/>
  <c r="O150" i="12"/>
  <c r="O70" i="12"/>
  <c r="O131" i="12"/>
  <c r="O11" i="12"/>
  <c r="O22" i="12"/>
  <c r="AV21" i="3"/>
  <c r="O218" i="12"/>
  <c r="O210" i="12"/>
  <c r="O202" i="12"/>
  <c r="O194" i="12"/>
  <c r="O17" i="12"/>
  <c r="O137" i="12"/>
  <c r="O121" i="12"/>
  <c r="O105" i="12"/>
  <c r="O89" i="12"/>
  <c r="O73" i="12"/>
  <c r="O65" i="12"/>
  <c r="O57" i="12"/>
  <c r="O41" i="12"/>
  <c r="O25" i="12"/>
  <c r="O157" i="12"/>
  <c r="AV13" i="3"/>
  <c r="O45" i="12"/>
  <c r="O15" i="12"/>
  <c r="O119" i="12"/>
  <c r="O95" i="12"/>
  <c r="O79" i="12"/>
  <c r="O71" i="12"/>
  <c r="O31" i="12"/>
  <c r="O23" i="12"/>
  <c r="C219" i="12"/>
  <c r="C65" i="12"/>
  <c r="C213" i="12"/>
  <c r="C205" i="12"/>
  <c r="C197" i="12"/>
  <c r="C189" i="12"/>
  <c r="C181" i="12"/>
  <c r="C173" i="12"/>
  <c r="C165" i="12"/>
  <c r="C157" i="12"/>
  <c r="C149" i="12"/>
  <c r="C141" i="12"/>
  <c r="C133" i="12"/>
  <c r="C125" i="12"/>
  <c r="C117" i="12"/>
  <c r="C109" i="12"/>
  <c r="C101" i="12"/>
  <c r="C93" i="12"/>
  <c r="C85" i="12"/>
  <c r="C77" i="12"/>
  <c r="C69" i="12"/>
  <c r="C61" i="12"/>
  <c r="C53" i="12"/>
  <c r="C45" i="12"/>
  <c r="C37" i="12"/>
  <c r="C29" i="12"/>
  <c r="C21" i="12"/>
  <c r="C13" i="12"/>
  <c r="C211" i="12"/>
  <c r="C203" i="12"/>
  <c r="C195" i="12"/>
  <c r="C187" i="12"/>
  <c r="C179" i="12"/>
  <c r="C171" i="12"/>
  <c r="C163" i="12"/>
  <c r="C155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43" i="12"/>
  <c r="C35" i="12"/>
  <c r="C27" i="12"/>
  <c r="C19" i="12"/>
  <c r="C106" i="12"/>
  <c r="C98" i="12"/>
  <c r="C90" i="12"/>
  <c r="C82" i="12"/>
  <c r="C74" i="12"/>
  <c r="C66" i="12"/>
  <c r="C58" i="12"/>
  <c r="C42" i="12"/>
  <c r="C34" i="12"/>
  <c r="C26" i="12"/>
  <c r="C217" i="12"/>
  <c r="C209" i="12"/>
  <c r="C201" i="12"/>
  <c r="C193" i="12"/>
  <c r="C185" i="12"/>
  <c r="C177" i="12"/>
  <c r="C169" i="12"/>
  <c r="C161" i="12"/>
  <c r="C153" i="12"/>
  <c r="C145" i="12"/>
  <c r="C137" i="12"/>
  <c r="C129" i="12"/>
  <c r="C121" i="12"/>
  <c r="C113" i="12"/>
  <c r="C105" i="12"/>
  <c r="C97" i="12"/>
  <c r="C89" i="12"/>
  <c r="C81" i="12"/>
  <c r="C73" i="12"/>
  <c r="C57" i="12"/>
  <c r="C49" i="12"/>
  <c r="C41" i="12"/>
  <c r="C33" i="12"/>
  <c r="C25" i="12"/>
  <c r="C216" i="12"/>
  <c r="C208" i="12"/>
  <c r="C200" i="12"/>
  <c r="C192" i="12"/>
  <c r="C184" i="12"/>
  <c r="C176" i="12"/>
  <c r="C168" i="12"/>
  <c r="C160" i="12"/>
  <c r="C152" i="12"/>
  <c r="C144" i="12"/>
  <c r="C136" i="12"/>
  <c r="C16" i="12"/>
  <c r="AO219" i="3"/>
  <c r="AO214" i="3"/>
  <c r="AO206" i="3"/>
  <c r="AO198" i="3"/>
  <c r="AO190" i="3"/>
  <c r="AO182" i="3"/>
  <c r="AO174" i="3"/>
  <c r="AO166" i="3"/>
  <c r="AO158" i="3"/>
  <c r="AO150" i="3"/>
  <c r="AO142" i="3"/>
  <c r="AO134" i="3"/>
  <c r="AO126" i="3"/>
  <c r="AO118" i="3"/>
  <c r="AO110" i="3"/>
  <c r="AO102" i="3"/>
  <c r="AO94" i="3"/>
  <c r="AO86" i="3"/>
  <c r="AO78" i="3"/>
  <c r="AO70" i="3"/>
  <c r="AO62" i="3"/>
  <c r="AO54" i="3"/>
  <c r="AO46" i="3"/>
  <c r="AO38" i="3"/>
  <c r="AO30" i="3"/>
  <c r="AO22" i="3"/>
  <c r="AO14" i="3"/>
  <c r="C215" i="12"/>
  <c r="C207" i="12"/>
  <c r="C199" i="12"/>
  <c r="C191" i="12"/>
  <c r="C183" i="12"/>
  <c r="C175" i="12"/>
  <c r="C167" i="12"/>
  <c r="C159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47" i="12"/>
  <c r="C39" i="12"/>
  <c r="C31" i="12"/>
  <c r="C23" i="12"/>
  <c r="C15" i="12"/>
  <c r="C7" i="12"/>
  <c r="AV190" i="3"/>
  <c r="AV182" i="3"/>
  <c r="AV174" i="3"/>
  <c r="AV166" i="3"/>
  <c r="AV158" i="3"/>
  <c r="AV150" i="3"/>
  <c r="AV142" i="3"/>
  <c r="AV134" i="3"/>
  <c r="AV126" i="3"/>
  <c r="AV118" i="3"/>
  <c r="AV110" i="3"/>
  <c r="AV102" i="3"/>
  <c r="AV94" i="3"/>
  <c r="AV86" i="3"/>
  <c r="AV78" i="3"/>
  <c r="AV70" i="3"/>
  <c r="AV62" i="3"/>
  <c r="AV54" i="3"/>
  <c r="AV46" i="3"/>
  <c r="AV38" i="3"/>
  <c r="AV30" i="3"/>
  <c r="AV22" i="3"/>
  <c r="AV14" i="3"/>
  <c r="AV147" i="3"/>
  <c r="AV139" i="3"/>
  <c r="AV131" i="3"/>
  <c r="AV123" i="3"/>
  <c r="AV115" i="3"/>
  <c r="AV107" i="3"/>
  <c r="AV99" i="3"/>
  <c r="AV91" i="3"/>
  <c r="AV83" i="3"/>
  <c r="AV75" i="3"/>
  <c r="AV67" i="3"/>
  <c r="AV59" i="3"/>
  <c r="AV51" i="3"/>
  <c r="AV43" i="3"/>
  <c r="AV35" i="3"/>
  <c r="AV27" i="3"/>
  <c r="AV19" i="3"/>
  <c r="AV219" i="3"/>
  <c r="AV53" i="3"/>
  <c r="AV45" i="3"/>
  <c r="AV218" i="3"/>
  <c r="AV214" i="3"/>
  <c r="AV210" i="3"/>
  <c r="AV206" i="3"/>
  <c r="AV202" i="3"/>
  <c r="AV198" i="3"/>
  <c r="AV194" i="3"/>
  <c r="AV216" i="3"/>
  <c r="AV213" i="3"/>
  <c r="AV208" i="3"/>
  <c r="AV205" i="3"/>
  <c r="AV200" i="3"/>
  <c r="AV197" i="3"/>
  <c r="AV192" i="3"/>
  <c r="AV189" i="3"/>
  <c r="AV184" i="3"/>
  <c r="AV181" i="3"/>
  <c r="AV176" i="3"/>
  <c r="AV173" i="3"/>
  <c r="AV168" i="3"/>
  <c r="AV165" i="3"/>
  <c r="AV160" i="3"/>
  <c r="AV157" i="3"/>
  <c r="AV152" i="3"/>
  <c r="AV149" i="3"/>
  <c r="AV144" i="3"/>
  <c r="AV141" i="3"/>
  <c r="AV136" i="3"/>
  <c r="AV133" i="3"/>
  <c r="AV128" i="3"/>
  <c r="AV125" i="3"/>
  <c r="AV120" i="3"/>
  <c r="AV117" i="3"/>
  <c r="AV112" i="3"/>
  <c r="AV109" i="3"/>
  <c r="AV104" i="3"/>
  <c r="AV101" i="3"/>
  <c r="AV96" i="3"/>
  <c r="AV93" i="3"/>
  <c r="AV88" i="3"/>
  <c r="AV85" i="3"/>
  <c r="AV80" i="3"/>
  <c r="AV77" i="3"/>
  <c r="AV72" i="3"/>
  <c r="AV69" i="3"/>
  <c r="AV64" i="3"/>
  <c r="AV61" i="3"/>
  <c r="AV56" i="3"/>
  <c r="AV48" i="3"/>
  <c r="AV40" i="3"/>
  <c r="AV37" i="3"/>
  <c r="AV32" i="3"/>
  <c r="AV29" i="3"/>
  <c r="AV24" i="3"/>
  <c r="AV16" i="3"/>
  <c r="AV8" i="3"/>
  <c r="AV211" i="3"/>
  <c r="AV203" i="3"/>
  <c r="AV195" i="3"/>
  <c r="AV187" i="3"/>
  <c r="AV179" i="3"/>
  <c r="AV171" i="3"/>
  <c r="AV163" i="3"/>
  <c r="AV155" i="3"/>
  <c r="AV11" i="3"/>
  <c r="AV6" i="3"/>
  <c r="AV217" i="3"/>
  <c r="AV209" i="3"/>
  <c r="AV201" i="3"/>
  <c r="AV193" i="3"/>
  <c r="AV185" i="3"/>
  <c r="AV177" i="3"/>
  <c r="AV169" i="3"/>
  <c r="AV161" i="3"/>
  <c r="AV153" i="3"/>
  <c r="AV145" i="3"/>
  <c r="AV137" i="3"/>
  <c r="AV129" i="3"/>
  <c r="AV121" i="3"/>
  <c r="AV113" i="3"/>
  <c r="AV105" i="3"/>
  <c r="AV97" i="3"/>
  <c r="AV89" i="3"/>
  <c r="AV81" i="3"/>
  <c r="AV73" i="3"/>
  <c r="AV65" i="3"/>
  <c r="AV57" i="3"/>
  <c r="AV49" i="3"/>
  <c r="AV41" i="3"/>
  <c r="AV33" i="3"/>
  <c r="AV25" i="3"/>
  <c r="AV17" i="3"/>
  <c r="AV9" i="3"/>
  <c r="AV212" i="3"/>
  <c r="AV204" i="3"/>
  <c r="AV196" i="3"/>
  <c r="AV188" i="3"/>
  <c r="AV180" i="3"/>
  <c r="AV172" i="3"/>
  <c r="AV164" i="3"/>
  <c r="AV156" i="3"/>
  <c r="AV148" i="3"/>
  <c r="AV140" i="3"/>
  <c r="AV132" i="3"/>
  <c r="AV124" i="3"/>
  <c r="AV116" i="3"/>
  <c r="AV108" i="3"/>
  <c r="AV100" i="3"/>
  <c r="AV92" i="3"/>
  <c r="AV84" i="3"/>
  <c r="AV76" i="3"/>
  <c r="AV68" i="3"/>
  <c r="AV60" i="3"/>
  <c r="AV52" i="3"/>
  <c r="AV44" i="3"/>
  <c r="AV36" i="3"/>
  <c r="AV28" i="3"/>
  <c r="AV20" i="3"/>
  <c r="AV12" i="3"/>
  <c r="AV215" i="3"/>
  <c r="AV207" i="3"/>
  <c r="AV199" i="3"/>
  <c r="AV191" i="3"/>
  <c r="AV183" i="3"/>
  <c r="AV175" i="3"/>
  <c r="AV167" i="3"/>
  <c r="AV159" i="3"/>
  <c r="AV151" i="3"/>
  <c r="AV143" i="3"/>
  <c r="AV135" i="3"/>
  <c r="AV127" i="3"/>
  <c r="AV119" i="3"/>
  <c r="AV111" i="3"/>
  <c r="AV103" i="3"/>
  <c r="AV95" i="3"/>
  <c r="AV87" i="3"/>
  <c r="AV79" i="3"/>
  <c r="AV71" i="3"/>
  <c r="AV63" i="3"/>
  <c r="AV55" i="3"/>
  <c r="AV47" i="3"/>
  <c r="AV39" i="3"/>
  <c r="AV31" i="3"/>
  <c r="AV23" i="3"/>
  <c r="AV15" i="3"/>
  <c r="AV7" i="3"/>
  <c r="I130" i="11"/>
  <c r="AK211" i="3"/>
  <c r="O211" i="12" s="1"/>
  <c r="G157" i="10"/>
  <c r="BN157" i="3" s="1"/>
  <c r="AK195" i="3"/>
  <c r="O195" i="12" s="1"/>
  <c r="AK144" i="3"/>
  <c r="O144" i="12" s="1"/>
  <c r="AK80" i="3"/>
  <c r="O80" i="12" s="1"/>
  <c r="AK32" i="3"/>
  <c r="O32" i="12" s="1"/>
  <c r="G186" i="10"/>
  <c r="BN186" i="3" s="1"/>
  <c r="G148" i="10"/>
  <c r="BN148" i="3" s="1"/>
  <c r="G132" i="10"/>
  <c r="BN132" i="3" s="1"/>
  <c r="AK81" i="3"/>
  <c r="AK182" i="3"/>
  <c r="AK97" i="3"/>
  <c r="G179" i="10"/>
  <c r="BN179" i="3" s="1"/>
  <c r="G147" i="10"/>
  <c r="BN147" i="3" s="1"/>
  <c r="G139" i="10"/>
  <c r="BN139" i="3" s="1"/>
  <c r="G131" i="10"/>
  <c r="BN131" i="3" s="1"/>
  <c r="G123" i="10"/>
  <c r="BN123" i="3" s="1"/>
  <c r="G115" i="10"/>
  <c r="BN115" i="3" s="1"/>
  <c r="G107" i="10"/>
  <c r="BN107" i="3" s="1"/>
  <c r="G99" i="10"/>
  <c r="BN99" i="3" s="1"/>
  <c r="G91" i="10"/>
  <c r="BN91" i="3" s="1"/>
  <c r="G83" i="10"/>
  <c r="BN83" i="3" s="1"/>
  <c r="G75" i="10"/>
  <c r="BN75" i="3" s="1"/>
  <c r="G67" i="10"/>
  <c r="BN67" i="3" s="1"/>
  <c r="G59" i="10"/>
  <c r="BN59" i="3" s="1"/>
  <c r="G51" i="10"/>
  <c r="BN51" i="3" s="1"/>
  <c r="G43" i="10"/>
  <c r="BN43" i="3" s="1"/>
  <c r="G35" i="10"/>
  <c r="BN35" i="3" s="1"/>
  <c r="G27" i="10"/>
  <c r="BN27" i="3" s="1"/>
  <c r="G19" i="10"/>
  <c r="BN19" i="3" s="1"/>
  <c r="G11" i="10"/>
  <c r="BN11" i="3" s="1"/>
  <c r="AK174" i="3"/>
  <c r="AK96" i="3"/>
  <c r="O96" i="12" s="1"/>
  <c r="AK48" i="3"/>
  <c r="O48" i="12" s="1"/>
  <c r="G178" i="10"/>
  <c r="BN178" i="3" s="1"/>
  <c r="AK113" i="3"/>
  <c r="G153" i="10"/>
  <c r="BN153" i="3" s="1"/>
  <c r="G145" i="10"/>
  <c r="BN145" i="3" s="1"/>
  <c r="G137" i="10"/>
  <c r="BN137" i="3" s="1"/>
  <c r="G121" i="10"/>
  <c r="BN121" i="3" s="1"/>
  <c r="G105" i="10"/>
  <c r="BN105" i="3" s="1"/>
  <c r="G89" i="10"/>
  <c r="BN89" i="3" s="1"/>
  <c r="G73" i="10"/>
  <c r="BN73" i="3" s="1"/>
  <c r="G65" i="10"/>
  <c r="BN65" i="3" s="1"/>
  <c r="G57" i="10"/>
  <c r="BN57" i="3" s="1"/>
  <c r="G49" i="10"/>
  <c r="BN49" i="3" s="1"/>
  <c r="G41" i="10"/>
  <c r="BN41" i="3" s="1"/>
  <c r="G33" i="10"/>
  <c r="BN33" i="3" s="1"/>
  <c r="G25" i="10"/>
  <c r="BN25" i="3" s="1"/>
  <c r="AK166" i="3"/>
  <c r="O167" i="12" s="1"/>
  <c r="AK170" i="3"/>
  <c r="O170" i="12" s="1"/>
  <c r="AK112" i="3"/>
  <c r="O112" i="12" s="1"/>
  <c r="G217" i="10"/>
  <c r="BN217" i="3" s="1"/>
  <c r="G136" i="10"/>
  <c r="BN136" i="3" s="1"/>
  <c r="G120" i="10"/>
  <c r="BN120" i="3" s="1"/>
  <c r="G104" i="10"/>
  <c r="BN104" i="3" s="1"/>
  <c r="G88" i="10"/>
  <c r="BN88" i="3" s="1"/>
  <c r="G72" i="10"/>
  <c r="BN72" i="3" s="1"/>
  <c r="G56" i="10"/>
  <c r="BN56" i="3" s="1"/>
  <c r="G40" i="10"/>
  <c r="BN40" i="3" s="1"/>
  <c r="G24" i="10"/>
  <c r="BN24" i="3" s="1"/>
  <c r="AO216" i="3"/>
  <c r="AO208" i="3"/>
  <c r="AO200" i="3"/>
  <c r="AO192" i="3"/>
  <c r="AO184" i="3"/>
  <c r="AO176" i="3"/>
  <c r="AO168" i="3"/>
  <c r="AO160" i="3"/>
  <c r="AO152" i="3"/>
  <c r="AO144" i="3"/>
  <c r="AO136" i="3"/>
  <c r="AO128" i="3"/>
  <c r="AO120" i="3"/>
  <c r="AO112" i="3"/>
  <c r="AO104" i="3"/>
  <c r="AO96" i="3"/>
  <c r="AO88" i="3"/>
  <c r="AO80" i="3"/>
  <c r="AO72" i="3"/>
  <c r="AO64" i="3"/>
  <c r="AO56" i="3"/>
  <c r="AO48" i="3"/>
  <c r="AO40" i="3"/>
  <c r="AO32" i="3"/>
  <c r="AO24" i="3"/>
  <c r="AO16" i="3"/>
  <c r="AO8" i="3"/>
  <c r="H216" i="10"/>
  <c r="H174" i="10"/>
  <c r="I131" i="11"/>
  <c r="AZ176" i="3" s="1"/>
  <c r="AZ180" i="3"/>
  <c r="S180" i="12" s="1"/>
  <c r="H185" i="10"/>
  <c r="I126" i="11"/>
  <c r="AZ171" i="3" s="1"/>
  <c r="I125" i="11"/>
  <c r="I128" i="11"/>
  <c r="AZ173" i="3" s="1"/>
  <c r="AZ175" i="3"/>
  <c r="S175" i="12" s="1"/>
  <c r="G210" i="10"/>
  <c r="G194" i="10"/>
  <c r="AK212" i="3"/>
  <c r="G209" i="10"/>
  <c r="G193" i="10"/>
  <c r="G158" i="10"/>
  <c r="BN158" i="3" s="1"/>
  <c r="AO215" i="3"/>
  <c r="AO207" i="3"/>
  <c r="AO199" i="3"/>
  <c r="AO191" i="3"/>
  <c r="AO183" i="3"/>
  <c r="AO175" i="3"/>
  <c r="AO167" i="3"/>
  <c r="AO159" i="3"/>
  <c r="AO151" i="3"/>
  <c r="AO143" i="3"/>
  <c r="AO135" i="3"/>
  <c r="AO127" i="3"/>
  <c r="AO119" i="3"/>
  <c r="AO111" i="3"/>
  <c r="AO103" i="3"/>
  <c r="AO95" i="3"/>
  <c r="AO87" i="3"/>
  <c r="AO79" i="3"/>
  <c r="AO71" i="3"/>
  <c r="AO63" i="3"/>
  <c r="AO55" i="3"/>
  <c r="AO47" i="3"/>
  <c r="AO39" i="3"/>
  <c r="AO31" i="3"/>
  <c r="AO23" i="3"/>
  <c r="AO15" i="3"/>
  <c r="AO7" i="3"/>
  <c r="H212" i="10"/>
  <c r="AK199" i="3"/>
  <c r="O199" i="12" s="1"/>
  <c r="G205" i="10"/>
  <c r="G189" i="10"/>
  <c r="BN189" i="3" s="1"/>
  <c r="G171" i="10"/>
  <c r="BN171" i="3" s="1"/>
  <c r="H191" i="10"/>
  <c r="AO213" i="3"/>
  <c r="AO205" i="3"/>
  <c r="AO197" i="3"/>
  <c r="AO189" i="3"/>
  <c r="AO181" i="3"/>
  <c r="AO173" i="3"/>
  <c r="AO165" i="3"/>
  <c r="AO157" i="3"/>
  <c r="AO149" i="3"/>
  <c r="AO141" i="3"/>
  <c r="AO133" i="3"/>
  <c r="AO125" i="3"/>
  <c r="AO117" i="3"/>
  <c r="AO109" i="3"/>
  <c r="AO101" i="3"/>
  <c r="AO93" i="3"/>
  <c r="AO85" i="3"/>
  <c r="AO77" i="3"/>
  <c r="AO69" i="3"/>
  <c r="AO61" i="3"/>
  <c r="AO53" i="3"/>
  <c r="AO45" i="3"/>
  <c r="AO37" i="3"/>
  <c r="AO29" i="3"/>
  <c r="AO21" i="3"/>
  <c r="AO13" i="3"/>
  <c r="AK196" i="3"/>
  <c r="O196" i="12" s="1"/>
  <c r="G218" i="10"/>
  <c r="BN218" i="3" s="1"/>
  <c r="G202" i="10"/>
  <c r="BN202" i="3" s="1"/>
  <c r="G187" i="10"/>
  <c r="BN187" i="3" s="1"/>
  <c r="AO212" i="3"/>
  <c r="AO204" i="3"/>
  <c r="AO196" i="3"/>
  <c r="AO188" i="3"/>
  <c r="AO180" i="3"/>
  <c r="AO172" i="3"/>
  <c r="AO164" i="3"/>
  <c r="AO156" i="3"/>
  <c r="AO148" i="3"/>
  <c r="AO140" i="3"/>
  <c r="AO132" i="3"/>
  <c r="AO124" i="3"/>
  <c r="AO116" i="3"/>
  <c r="AO108" i="3"/>
  <c r="AO100" i="3"/>
  <c r="AO92" i="3"/>
  <c r="AO84" i="3"/>
  <c r="AO76" i="3"/>
  <c r="AO68" i="3"/>
  <c r="AO60" i="3"/>
  <c r="AO52" i="3"/>
  <c r="AO44" i="3"/>
  <c r="AO36" i="3"/>
  <c r="AO28" i="3"/>
  <c r="AO20" i="3"/>
  <c r="AO12" i="3"/>
  <c r="AO6" i="3"/>
  <c r="AO211" i="3"/>
  <c r="AO203" i="3"/>
  <c r="AO195" i="3"/>
  <c r="AO187" i="3"/>
  <c r="AO179" i="3"/>
  <c r="AO171" i="3"/>
  <c r="AO163" i="3"/>
  <c r="AO155" i="3"/>
  <c r="AO147" i="3"/>
  <c r="AO139" i="3"/>
  <c r="AO131" i="3"/>
  <c r="AO123" i="3"/>
  <c r="AO115" i="3"/>
  <c r="AO107" i="3"/>
  <c r="AO99" i="3"/>
  <c r="AO91" i="3"/>
  <c r="AO83" i="3"/>
  <c r="AO75" i="3"/>
  <c r="AO67" i="3"/>
  <c r="AO59" i="3"/>
  <c r="AO51" i="3"/>
  <c r="AO43" i="3"/>
  <c r="AO35" i="3"/>
  <c r="AO27" i="3"/>
  <c r="AO19" i="3"/>
  <c r="AO11" i="3"/>
  <c r="AK185" i="3"/>
  <c r="G214" i="10"/>
  <c r="G198" i="10"/>
  <c r="BN198" i="3" s="1"/>
  <c r="AO218" i="3"/>
  <c r="AO210" i="3"/>
  <c r="AO202" i="3"/>
  <c r="AO194" i="3"/>
  <c r="AO186" i="3"/>
  <c r="AO178" i="3"/>
  <c r="AO170" i="3"/>
  <c r="AO162" i="3"/>
  <c r="AO154" i="3"/>
  <c r="AO146" i="3"/>
  <c r="AO138" i="3"/>
  <c r="AO130" i="3"/>
  <c r="AO122" i="3"/>
  <c r="AO114" i="3"/>
  <c r="AO106" i="3"/>
  <c r="AO98" i="3"/>
  <c r="AO90" i="3"/>
  <c r="AO82" i="3"/>
  <c r="AO74" i="3"/>
  <c r="AO66" i="3"/>
  <c r="AO58" i="3"/>
  <c r="AO50" i="3"/>
  <c r="AO42" i="3"/>
  <c r="AO34" i="3"/>
  <c r="AO26" i="3"/>
  <c r="AO18" i="3"/>
  <c r="AO10" i="3"/>
  <c r="G213" i="10"/>
  <c r="G197" i="10"/>
  <c r="BN197" i="3" s="1"/>
  <c r="G163" i="10"/>
  <c r="BN163" i="3" s="1"/>
  <c r="AO217" i="3"/>
  <c r="AO209" i="3"/>
  <c r="AO201" i="3"/>
  <c r="AO193" i="3"/>
  <c r="AO185" i="3"/>
  <c r="AO177" i="3"/>
  <c r="AO169" i="3"/>
  <c r="AO161" i="3"/>
  <c r="AO153" i="3"/>
  <c r="AO145" i="3"/>
  <c r="AO137" i="3"/>
  <c r="AO129" i="3"/>
  <c r="AO121" i="3"/>
  <c r="AO113" i="3"/>
  <c r="AO105" i="3"/>
  <c r="AO97" i="3"/>
  <c r="AO89" i="3"/>
  <c r="AO81" i="3"/>
  <c r="AO73" i="3"/>
  <c r="AO65" i="3"/>
  <c r="AO57" i="3"/>
  <c r="AO49" i="3"/>
  <c r="AO41" i="3"/>
  <c r="AO33" i="3"/>
  <c r="AO25" i="3"/>
  <c r="AO17" i="3"/>
  <c r="AO9" i="3"/>
  <c r="AW125" i="1"/>
  <c r="N125" i="1"/>
  <c r="AJ125" i="1" s="1"/>
  <c r="AQ125" i="1"/>
  <c r="AS125" i="1" s="1"/>
  <c r="AN125" i="1"/>
  <c r="AM125" i="1"/>
  <c r="AR125" i="1"/>
  <c r="O125" i="1"/>
  <c r="AK125" i="1" s="1"/>
  <c r="AO125" i="1" s="1"/>
  <c r="H182" i="10"/>
  <c r="AK181" i="3"/>
  <c r="O181" i="12" s="1"/>
  <c r="G181" i="10"/>
  <c r="BN181" i="3" s="1"/>
  <c r="G165" i="10"/>
  <c r="BN165" i="3" s="1"/>
  <c r="AK165" i="3"/>
  <c r="H207" i="10"/>
  <c r="AK208" i="3"/>
  <c r="AK192" i="3"/>
  <c r="O193" i="12" s="1"/>
  <c r="H208" i="10"/>
  <c r="H173" i="10"/>
  <c r="H219" i="10"/>
  <c r="AK207" i="3"/>
  <c r="O207" i="12" s="1"/>
  <c r="AK191" i="3"/>
  <c r="O191" i="12" s="1"/>
  <c r="G177" i="10"/>
  <c r="BN177" i="3" s="1"/>
  <c r="G161" i="10"/>
  <c r="BN161" i="3" s="1"/>
  <c r="H200" i="10"/>
  <c r="AK204" i="3"/>
  <c r="H199" i="10"/>
  <c r="H211" i="10"/>
  <c r="H203" i="10"/>
  <c r="H195" i="10"/>
  <c r="AK203" i="3"/>
  <c r="O203" i="12" s="1"/>
  <c r="H196" i="10"/>
  <c r="AK216" i="3"/>
  <c r="AK200" i="3"/>
  <c r="AK173" i="3"/>
  <c r="AK184" i="3"/>
  <c r="O184" i="12" s="1"/>
  <c r="G184" i="10"/>
  <c r="BN184" i="3" s="1"/>
  <c r="AK176" i="3"/>
  <c r="O176" i="12" s="1"/>
  <c r="G176" i="10"/>
  <c r="BN176" i="3" s="1"/>
  <c r="AK168" i="3"/>
  <c r="O168" i="12" s="1"/>
  <c r="G168" i="10"/>
  <c r="BN168" i="3" s="1"/>
  <c r="AK160" i="3"/>
  <c r="O160" i="12" s="1"/>
  <c r="G160" i="10"/>
  <c r="BN160" i="3" s="1"/>
  <c r="H170" i="10"/>
  <c r="H215" i="10"/>
  <c r="G183" i="10"/>
  <c r="BN183" i="3" s="1"/>
  <c r="G175" i="10"/>
  <c r="BN175" i="3" s="1"/>
  <c r="G167" i="10"/>
  <c r="BN167" i="3" s="1"/>
  <c r="G159" i="10"/>
  <c r="BN159" i="3" s="1"/>
  <c r="G180" i="10"/>
  <c r="BN180" i="3" s="1"/>
  <c r="I122" i="11"/>
  <c r="I127" i="11"/>
  <c r="I124" i="11"/>
  <c r="AI214" i="12" l="1"/>
  <c r="AI109" i="12"/>
  <c r="AI141" i="12"/>
  <c r="AI150" i="12"/>
  <c r="AI104" i="12"/>
  <c r="AI106" i="12"/>
  <c r="AI138" i="12"/>
  <c r="AI170" i="12"/>
  <c r="AI202" i="12"/>
  <c r="AI175" i="12"/>
  <c r="O126" i="12"/>
  <c r="O93" i="12"/>
  <c r="O19" i="12"/>
  <c r="O135" i="12"/>
  <c r="AI160" i="12"/>
  <c r="AI151" i="12"/>
  <c r="AI142" i="12"/>
  <c r="AI200" i="12"/>
  <c r="AI144" i="12"/>
  <c r="AI208" i="12"/>
  <c r="AI215" i="12"/>
  <c r="AI182" i="12"/>
  <c r="AI219" i="12"/>
  <c r="AI92" i="12"/>
  <c r="AI206" i="12"/>
  <c r="AI135" i="12"/>
  <c r="AI103" i="12"/>
  <c r="AI98" i="12"/>
  <c r="AI130" i="12"/>
  <c r="AI162" i="12"/>
  <c r="AI194" i="12"/>
  <c r="AI110" i="12"/>
  <c r="AI203" i="12"/>
  <c r="AI212" i="12"/>
  <c r="AI157" i="12"/>
  <c r="AI189" i="12"/>
  <c r="AI94" i="12"/>
  <c r="AI121" i="12"/>
  <c r="AI153" i="12"/>
  <c r="AI185" i="12"/>
  <c r="AI217" i="12"/>
  <c r="AI124" i="12"/>
  <c r="AI156" i="12"/>
  <c r="AI188" i="12"/>
  <c r="AI101" i="12"/>
  <c r="AI133" i="12"/>
  <c r="AI165" i="12"/>
  <c r="AI197" i="12"/>
  <c r="AI118" i="12"/>
  <c r="AH16" i="12"/>
  <c r="AH80" i="12"/>
  <c r="AI190" i="12"/>
  <c r="AI167" i="12"/>
  <c r="AI114" i="12"/>
  <c r="AI146" i="12"/>
  <c r="AI210" i="12"/>
  <c r="AI115" i="12"/>
  <c r="AI147" i="12"/>
  <c r="AI179" i="12"/>
  <c r="AI211" i="12"/>
  <c r="AI95" i="12"/>
  <c r="AI111" i="12"/>
  <c r="AH48" i="12"/>
  <c r="AI176" i="12"/>
  <c r="AI178" i="12"/>
  <c r="R24" i="12"/>
  <c r="R56" i="12"/>
  <c r="R88" i="12"/>
  <c r="R120" i="12"/>
  <c r="R152" i="12"/>
  <c r="R184" i="12"/>
  <c r="R216" i="12"/>
  <c r="AH29" i="12"/>
  <c r="AI171" i="12"/>
  <c r="R95" i="12"/>
  <c r="R31" i="12"/>
  <c r="R63" i="12"/>
  <c r="AI152" i="12"/>
  <c r="AI184" i="12"/>
  <c r="AI216" i="12"/>
  <c r="AI97" i="12"/>
  <c r="AI129" i="12"/>
  <c r="AI161" i="12"/>
  <c r="AI193" i="12"/>
  <c r="AI102" i="12"/>
  <c r="AI199" i="12"/>
  <c r="AI122" i="12"/>
  <c r="AI154" i="12"/>
  <c r="AI186" i="12"/>
  <c r="AI218" i="12"/>
  <c r="AI119" i="12"/>
  <c r="AI123" i="12"/>
  <c r="AI155" i="12"/>
  <c r="AI187" i="12"/>
  <c r="AI134" i="12"/>
  <c r="AI100" i="12"/>
  <c r="AI132" i="12"/>
  <c r="AI164" i="12"/>
  <c r="AI196" i="12"/>
  <c r="AI159" i="12"/>
  <c r="AI173" i="12"/>
  <c r="AI205" i="12"/>
  <c r="AI143" i="12"/>
  <c r="AI139" i="12"/>
  <c r="R32" i="12"/>
  <c r="R64" i="12"/>
  <c r="R96" i="12"/>
  <c r="AI107" i="12"/>
  <c r="AI105" i="12"/>
  <c r="AI201" i="12"/>
  <c r="AI99" i="12"/>
  <c r="AI131" i="12"/>
  <c r="AI163" i="12"/>
  <c r="AI195" i="12"/>
  <c r="AI127" i="12"/>
  <c r="AI108" i="12"/>
  <c r="AI140" i="12"/>
  <c r="AI172" i="12"/>
  <c r="AI204" i="12"/>
  <c r="AI207" i="12"/>
  <c r="AI117" i="12"/>
  <c r="AI149" i="12"/>
  <c r="AI181" i="12"/>
  <c r="AI213" i="12"/>
  <c r="AI174" i="12"/>
  <c r="AI191" i="12"/>
  <c r="AI137" i="12"/>
  <c r="AI169" i="12"/>
  <c r="AI126" i="12"/>
  <c r="R8" i="12"/>
  <c r="R40" i="12"/>
  <c r="R72" i="12"/>
  <c r="R74" i="12"/>
  <c r="AH32" i="12"/>
  <c r="AH64" i="12"/>
  <c r="R170" i="12"/>
  <c r="O75" i="12"/>
  <c r="O107" i="12"/>
  <c r="O13" i="12"/>
  <c r="R16" i="12"/>
  <c r="R48" i="12"/>
  <c r="R80" i="12"/>
  <c r="R127" i="12"/>
  <c r="R159" i="12"/>
  <c r="O59" i="12"/>
  <c r="O147" i="12"/>
  <c r="S181" i="12"/>
  <c r="S176" i="12"/>
  <c r="AH83" i="12"/>
  <c r="R20" i="12"/>
  <c r="R52" i="12"/>
  <c r="R116" i="12"/>
  <c r="AH31" i="12"/>
  <c r="AH63" i="12"/>
  <c r="AH85" i="12"/>
  <c r="R133" i="12"/>
  <c r="R197" i="12"/>
  <c r="R191" i="12"/>
  <c r="R102" i="12"/>
  <c r="R166" i="12"/>
  <c r="R112" i="12"/>
  <c r="R144" i="12"/>
  <c r="R176" i="12"/>
  <c r="R208" i="12"/>
  <c r="R203" i="12"/>
  <c r="R61" i="12"/>
  <c r="R157" i="12"/>
  <c r="R119" i="12"/>
  <c r="R151" i="12"/>
  <c r="R183" i="12"/>
  <c r="R215" i="12"/>
  <c r="AH9" i="12"/>
  <c r="AH41" i="12"/>
  <c r="AH73" i="12"/>
  <c r="R50" i="12"/>
  <c r="R146" i="12"/>
  <c r="R38" i="12"/>
  <c r="AH66" i="12"/>
  <c r="AH35" i="12"/>
  <c r="AH75" i="12"/>
  <c r="R12" i="12"/>
  <c r="R44" i="12"/>
  <c r="R140" i="12"/>
  <c r="R172" i="12"/>
  <c r="R204" i="12"/>
  <c r="AH23" i="12"/>
  <c r="AH55" i="12"/>
  <c r="AH38" i="12"/>
  <c r="R128" i="12"/>
  <c r="R160" i="12"/>
  <c r="R192" i="12"/>
  <c r="AH15" i="12"/>
  <c r="AH47" i="12"/>
  <c r="AH79" i="12"/>
  <c r="R70" i="12"/>
  <c r="R134" i="12"/>
  <c r="R198" i="12"/>
  <c r="R210" i="12"/>
  <c r="R211" i="12"/>
  <c r="R76" i="12"/>
  <c r="R108" i="12"/>
  <c r="AH69" i="12"/>
  <c r="R25" i="12"/>
  <c r="R57" i="12"/>
  <c r="R89" i="12"/>
  <c r="R121" i="12"/>
  <c r="R153" i="12"/>
  <c r="R185" i="12"/>
  <c r="R217" i="12"/>
  <c r="AH10" i="12"/>
  <c r="AH58" i="12"/>
  <c r="R178" i="12"/>
  <c r="R11" i="12"/>
  <c r="R43" i="12"/>
  <c r="R83" i="12"/>
  <c r="R147" i="12"/>
  <c r="AH12" i="12"/>
  <c r="AH44" i="12"/>
  <c r="R101" i="12"/>
  <c r="R46" i="12"/>
  <c r="R142" i="12"/>
  <c r="AH57" i="12"/>
  <c r="AH43" i="12"/>
  <c r="AH74" i="12"/>
  <c r="R59" i="12"/>
  <c r="R18" i="12"/>
  <c r="R114" i="12"/>
  <c r="R37" i="12"/>
  <c r="R22" i="12"/>
  <c r="R182" i="12"/>
  <c r="AH25" i="12"/>
  <c r="R82" i="12"/>
  <c r="AH18" i="12"/>
  <c r="AH37" i="12"/>
  <c r="AH51" i="12"/>
  <c r="AH21" i="12"/>
  <c r="AH54" i="12"/>
  <c r="AH82" i="12"/>
  <c r="R155" i="12"/>
  <c r="R165" i="12"/>
  <c r="R67" i="12"/>
  <c r="R115" i="12"/>
  <c r="AH28" i="12"/>
  <c r="AH106" i="12"/>
  <c r="AH210" i="12"/>
  <c r="AH107" i="12"/>
  <c r="AH93" i="12"/>
  <c r="AH131" i="12"/>
  <c r="AH87" i="12"/>
  <c r="AH159" i="12"/>
  <c r="AH96" i="12"/>
  <c r="AH89" i="12"/>
  <c r="R26" i="12"/>
  <c r="R123" i="12"/>
  <c r="R90" i="12"/>
  <c r="AH172" i="12"/>
  <c r="R103" i="12"/>
  <c r="R135" i="12"/>
  <c r="R167" i="12"/>
  <c r="AH70" i="12"/>
  <c r="R136" i="12"/>
  <c r="R168" i="12"/>
  <c r="R200" i="12"/>
  <c r="R33" i="12"/>
  <c r="R65" i="12"/>
  <c r="R97" i="12"/>
  <c r="R129" i="12"/>
  <c r="R161" i="12"/>
  <c r="R193" i="12"/>
  <c r="AH26" i="12"/>
  <c r="AH122" i="12"/>
  <c r="AH170" i="12"/>
  <c r="S177" i="12"/>
  <c r="AH123" i="12"/>
  <c r="AH179" i="12"/>
  <c r="AH13" i="12"/>
  <c r="AH109" i="12"/>
  <c r="AH95" i="12"/>
  <c r="AH90" i="12"/>
  <c r="AH178" i="12"/>
  <c r="AH173" i="12"/>
  <c r="AH11" i="12"/>
  <c r="AH147" i="12"/>
  <c r="AH77" i="12"/>
  <c r="R84" i="12"/>
  <c r="R148" i="12"/>
  <c r="R180" i="12"/>
  <c r="R212" i="12"/>
  <c r="AH101" i="12"/>
  <c r="AH205" i="12"/>
  <c r="AH103" i="12"/>
  <c r="AH135" i="12"/>
  <c r="AH167" i="12"/>
  <c r="AH199" i="12"/>
  <c r="R14" i="12"/>
  <c r="R78" i="12"/>
  <c r="R110" i="12"/>
  <c r="R174" i="12"/>
  <c r="R206" i="12"/>
  <c r="AH181" i="12"/>
  <c r="AH191" i="12"/>
  <c r="AH128" i="12"/>
  <c r="R109" i="12"/>
  <c r="AH211" i="12"/>
  <c r="R77" i="12"/>
  <c r="AH204" i="12"/>
  <c r="R199" i="12"/>
  <c r="R104" i="12"/>
  <c r="O91" i="12"/>
  <c r="AH104" i="12"/>
  <c r="AH136" i="12"/>
  <c r="AH168" i="12"/>
  <c r="AH200" i="12"/>
  <c r="AH33" i="12"/>
  <c r="AH65" i="12"/>
  <c r="AH97" i="12"/>
  <c r="AH129" i="12"/>
  <c r="AH161" i="12"/>
  <c r="AH193" i="12"/>
  <c r="R34" i="12"/>
  <c r="R130" i="12"/>
  <c r="R186" i="12"/>
  <c r="R139" i="12"/>
  <c r="R187" i="12"/>
  <c r="R45" i="12"/>
  <c r="R141" i="12"/>
  <c r="R202" i="12"/>
  <c r="R213" i="12"/>
  <c r="R19" i="12"/>
  <c r="R51" i="12"/>
  <c r="R99" i="12"/>
  <c r="R171" i="12"/>
  <c r="R117" i="12"/>
  <c r="AH20" i="12"/>
  <c r="AH52" i="12"/>
  <c r="AH84" i="12"/>
  <c r="AH116" i="12"/>
  <c r="AH148" i="12"/>
  <c r="AH180" i="12"/>
  <c r="AH212" i="12"/>
  <c r="R21" i="12"/>
  <c r="R125" i="12"/>
  <c r="R7" i="12"/>
  <c r="R39" i="12"/>
  <c r="R71" i="12"/>
  <c r="R111" i="12"/>
  <c r="R143" i="12"/>
  <c r="R175" i="12"/>
  <c r="R207" i="12"/>
  <c r="AH14" i="12"/>
  <c r="AH46" i="12"/>
  <c r="AH78" i="12"/>
  <c r="AH110" i="12"/>
  <c r="AH142" i="12"/>
  <c r="AH174" i="12"/>
  <c r="AH206" i="12"/>
  <c r="AH162" i="12"/>
  <c r="AH133" i="12"/>
  <c r="R122" i="12"/>
  <c r="AH102" i="12"/>
  <c r="O155" i="12"/>
  <c r="R9" i="12"/>
  <c r="R41" i="12"/>
  <c r="R73" i="12"/>
  <c r="R105" i="12"/>
  <c r="R137" i="12"/>
  <c r="R169" i="12"/>
  <c r="R201" i="12"/>
  <c r="AH34" i="12"/>
  <c r="AH130" i="12"/>
  <c r="AH186" i="12"/>
  <c r="AH59" i="12"/>
  <c r="AH139" i="12"/>
  <c r="AH187" i="12"/>
  <c r="AH45" i="12"/>
  <c r="AH141" i="12"/>
  <c r="AH114" i="12"/>
  <c r="AH202" i="12"/>
  <c r="AH213" i="12"/>
  <c r="AH19" i="12"/>
  <c r="AH99" i="12"/>
  <c r="AH171" i="12"/>
  <c r="AH117" i="12"/>
  <c r="R28" i="12"/>
  <c r="R60" i="12"/>
  <c r="R92" i="12"/>
  <c r="R124" i="12"/>
  <c r="R156" i="12"/>
  <c r="R188" i="12"/>
  <c r="AH125" i="12"/>
  <c r="AH7" i="12"/>
  <c r="AH39" i="12"/>
  <c r="AH71" i="12"/>
  <c r="AH111" i="12"/>
  <c r="AH143" i="12"/>
  <c r="AH175" i="12"/>
  <c r="AH207" i="12"/>
  <c r="R54" i="12"/>
  <c r="R86" i="12"/>
  <c r="R118" i="12"/>
  <c r="R150" i="12"/>
  <c r="R214" i="12"/>
  <c r="AH154" i="12"/>
  <c r="AH163" i="12"/>
  <c r="AH189" i="12"/>
  <c r="AH197" i="12"/>
  <c r="AH192" i="12"/>
  <c r="AH166" i="12"/>
  <c r="O61" i="12"/>
  <c r="AH112" i="12"/>
  <c r="AH144" i="12"/>
  <c r="AH176" i="12"/>
  <c r="AH208" i="12"/>
  <c r="AH105" i="12"/>
  <c r="AH137" i="12"/>
  <c r="AH169" i="12"/>
  <c r="AH201" i="12"/>
  <c r="R98" i="12"/>
  <c r="R194" i="12"/>
  <c r="R91" i="12"/>
  <c r="R42" i="12"/>
  <c r="R138" i="12"/>
  <c r="R218" i="12"/>
  <c r="R85" i="12"/>
  <c r="R219" i="12"/>
  <c r="R27" i="12"/>
  <c r="R195" i="12"/>
  <c r="AH60" i="12"/>
  <c r="AH92" i="12"/>
  <c r="AH124" i="12"/>
  <c r="AH156" i="12"/>
  <c r="AH188" i="12"/>
  <c r="R53" i="12"/>
  <c r="R149" i="12"/>
  <c r="R15" i="12"/>
  <c r="R47" i="12"/>
  <c r="R79" i="12"/>
  <c r="AH22" i="12"/>
  <c r="AH86" i="12"/>
  <c r="AH118" i="12"/>
  <c r="AH150" i="12"/>
  <c r="AH182" i="12"/>
  <c r="AH214" i="12"/>
  <c r="AH127" i="12"/>
  <c r="AH160" i="12"/>
  <c r="AH121" i="12"/>
  <c r="AH153" i="12"/>
  <c r="AH185" i="12"/>
  <c r="AH217" i="12"/>
  <c r="R13" i="12"/>
  <c r="R173" i="12"/>
  <c r="AH76" i="12"/>
  <c r="AH108" i="12"/>
  <c r="AH140" i="12"/>
  <c r="R205" i="12"/>
  <c r="AH134" i="12"/>
  <c r="O139" i="12"/>
  <c r="R17" i="12"/>
  <c r="R49" i="12"/>
  <c r="R81" i="12"/>
  <c r="R113" i="12"/>
  <c r="R145" i="12"/>
  <c r="R177" i="12"/>
  <c r="R209" i="12"/>
  <c r="AH50" i="12"/>
  <c r="AH98" i="12"/>
  <c r="AH146" i="12"/>
  <c r="AH194" i="12"/>
  <c r="AH91" i="12"/>
  <c r="AH155" i="12"/>
  <c r="AH203" i="12"/>
  <c r="AH61" i="12"/>
  <c r="AH165" i="12"/>
  <c r="AH42" i="12"/>
  <c r="AH138" i="12"/>
  <c r="AH218" i="12"/>
  <c r="AH219" i="12"/>
  <c r="AH27" i="12"/>
  <c r="AH67" i="12"/>
  <c r="AH115" i="12"/>
  <c r="AH195" i="12"/>
  <c r="AH157" i="12"/>
  <c r="R36" i="12"/>
  <c r="R68" i="12"/>
  <c r="R100" i="12"/>
  <c r="R132" i="12"/>
  <c r="R164" i="12"/>
  <c r="R196" i="12"/>
  <c r="AH53" i="12"/>
  <c r="AH149" i="12"/>
  <c r="AH119" i="12"/>
  <c r="AH151" i="12"/>
  <c r="AH183" i="12"/>
  <c r="AH215" i="12"/>
  <c r="R30" i="12"/>
  <c r="R62" i="12"/>
  <c r="R94" i="12"/>
  <c r="R126" i="12"/>
  <c r="R158" i="12"/>
  <c r="R190" i="12"/>
  <c r="AH198" i="12"/>
  <c r="O88" i="12"/>
  <c r="O51" i="12"/>
  <c r="O39" i="12"/>
  <c r="AH24" i="12"/>
  <c r="AH56" i="12"/>
  <c r="AH88" i="12"/>
  <c r="AH120" i="12"/>
  <c r="AH152" i="12"/>
  <c r="AH184" i="12"/>
  <c r="AH216" i="12"/>
  <c r="AH17" i="12"/>
  <c r="AH49" i="12"/>
  <c r="AH81" i="12"/>
  <c r="AH113" i="12"/>
  <c r="AH145" i="12"/>
  <c r="AH177" i="12"/>
  <c r="AH209" i="12"/>
  <c r="R10" i="12"/>
  <c r="R58" i="12"/>
  <c r="R106" i="12"/>
  <c r="R154" i="12"/>
  <c r="R107" i="12"/>
  <c r="R93" i="12"/>
  <c r="R189" i="12"/>
  <c r="R66" i="12"/>
  <c r="R162" i="12"/>
  <c r="R35" i="12"/>
  <c r="R75" i="12"/>
  <c r="R131" i="12"/>
  <c r="R29" i="12"/>
  <c r="AH36" i="12"/>
  <c r="AH68" i="12"/>
  <c r="AH100" i="12"/>
  <c r="AH132" i="12"/>
  <c r="AH164" i="12"/>
  <c r="AH196" i="12"/>
  <c r="R69" i="12"/>
  <c r="R181" i="12"/>
  <c r="R23" i="12"/>
  <c r="R55" i="12"/>
  <c r="R87" i="12"/>
  <c r="S174" i="12"/>
  <c r="AH30" i="12"/>
  <c r="AH62" i="12"/>
  <c r="AH94" i="12"/>
  <c r="AH126" i="12"/>
  <c r="AH158" i="12"/>
  <c r="AH190" i="12"/>
  <c r="O27" i="12"/>
  <c r="O47" i="12"/>
  <c r="O123" i="12"/>
  <c r="O67" i="12"/>
  <c r="O10" i="12"/>
  <c r="O29" i="12"/>
  <c r="O125" i="12"/>
  <c r="O102" i="12"/>
  <c r="O188" i="12"/>
  <c r="O21" i="12"/>
  <c r="O62" i="12"/>
  <c r="H169" i="10"/>
  <c r="O85" i="12"/>
  <c r="H189" i="10"/>
  <c r="AN189" i="3" s="1"/>
  <c r="O54" i="12"/>
  <c r="O109" i="12"/>
  <c r="O103" i="12"/>
  <c r="O35" i="12"/>
  <c r="O43" i="12"/>
  <c r="O129" i="12"/>
  <c r="O141" i="12"/>
  <c r="O38" i="12"/>
  <c r="O77" i="12"/>
  <c r="O69" i="12"/>
  <c r="O216" i="12"/>
  <c r="O101" i="12"/>
  <c r="O117" i="12"/>
  <c r="H217" i="10"/>
  <c r="BO217" i="3" s="1"/>
  <c r="O173" i="12"/>
  <c r="H179" i="10"/>
  <c r="AN179" i="3" s="1"/>
  <c r="H202" i="10"/>
  <c r="AN202" i="3" s="1"/>
  <c r="O165" i="12"/>
  <c r="O200" i="12"/>
  <c r="O204" i="12"/>
  <c r="H186" i="10"/>
  <c r="AN186" i="3" s="1"/>
  <c r="AN208" i="3"/>
  <c r="BO208" i="3"/>
  <c r="AN169" i="3"/>
  <c r="BO169" i="3"/>
  <c r="AN196" i="3"/>
  <c r="BO196" i="3"/>
  <c r="AN200" i="3"/>
  <c r="BO200" i="3"/>
  <c r="AN192" i="3"/>
  <c r="BO192" i="3"/>
  <c r="H193" i="10"/>
  <c r="BN193" i="3"/>
  <c r="AN170" i="3"/>
  <c r="BO170" i="3"/>
  <c r="AN207" i="3"/>
  <c r="BO207" i="3"/>
  <c r="H214" i="10"/>
  <c r="BN214" i="3"/>
  <c r="H205" i="10"/>
  <c r="BN205" i="3"/>
  <c r="H209" i="10"/>
  <c r="BN209" i="3"/>
  <c r="AN185" i="3"/>
  <c r="BO185" i="3"/>
  <c r="H190" i="10"/>
  <c r="BN190" i="3"/>
  <c r="AN182" i="3"/>
  <c r="BO182" i="3"/>
  <c r="AN195" i="3"/>
  <c r="BO195" i="3"/>
  <c r="O185" i="12"/>
  <c r="AN204" i="3"/>
  <c r="BO204" i="3"/>
  <c r="H213" i="10"/>
  <c r="BN213" i="3"/>
  <c r="AN212" i="3"/>
  <c r="BO212" i="3"/>
  <c r="H194" i="10"/>
  <c r="BN194" i="3"/>
  <c r="H201" i="10"/>
  <c r="BN201" i="3"/>
  <c r="H210" i="10"/>
  <c r="BN210" i="3"/>
  <c r="AN174" i="3"/>
  <c r="BO174" i="3"/>
  <c r="AN188" i="3"/>
  <c r="BO188" i="3"/>
  <c r="AN191" i="3"/>
  <c r="BO191" i="3"/>
  <c r="AN215" i="3"/>
  <c r="BO215" i="3"/>
  <c r="BO189" i="3"/>
  <c r="AN203" i="3"/>
  <c r="BO203" i="3"/>
  <c r="AN211" i="3"/>
  <c r="BO211" i="3"/>
  <c r="AN219" i="3"/>
  <c r="BO219" i="3"/>
  <c r="AN199" i="3"/>
  <c r="BO199" i="3"/>
  <c r="AN173" i="3"/>
  <c r="BO173" i="3"/>
  <c r="AN216" i="3"/>
  <c r="BO216" i="3"/>
  <c r="H206" i="10"/>
  <c r="BN206" i="3"/>
  <c r="S216" i="6"/>
  <c r="O33" i="12"/>
  <c r="O174" i="12"/>
  <c r="O217" i="12"/>
  <c r="O197" i="12"/>
  <c r="O212" i="12"/>
  <c r="O113" i="12"/>
  <c r="O97" i="12"/>
  <c r="O98" i="12"/>
  <c r="O205" i="12"/>
  <c r="O182" i="12"/>
  <c r="O183" i="12"/>
  <c r="O213" i="12"/>
  <c r="O166" i="12"/>
  <c r="O81" i="12"/>
  <c r="O175" i="12"/>
  <c r="O161" i="12"/>
  <c r="O171" i="12"/>
  <c r="O114" i="12"/>
  <c r="O169" i="12"/>
  <c r="O177" i="12"/>
  <c r="O192" i="12"/>
  <c r="O201" i="12"/>
  <c r="O49" i="12"/>
  <c r="O145" i="12"/>
  <c r="O186" i="12"/>
  <c r="O208" i="12"/>
  <c r="O209" i="12"/>
  <c r="O82" i="12"/>
  <c r="H198" i="10"/>
  <c r="H178" i="10"/>
  <c r="I118" i="11"/>
  <c r="H163" i="10" s="1"/>
  <c r="AZ167" i="3"/>
  <c r="I121" i="11"/>
  <c r="AZ170" i="3"/>
  <c r="S171" i="12" s="1"/>
  <c r="I120" i="11"/>
  <c r="AZ169" i="3"/>
  <c r="I123" i="11"/>
  <c r="AZ172" i="3"/>
  <c r="S172" i="12" s="1"/>
  <c r="H172" i="10"/>
  <c r="H171" i="10"/>
  <c r="H187" i="10"/>
  <c r="H218" i="10"/>
  <c r="H197" i="10"/>
  <c r="H184" i="10"/>
  <c r="H177" i="10"/>
  <c r="H167" i="10"/>
  <c r="H165" i="10"/>
  <c r="H180" i="10"/>
  <c r="H175" i="10"/>
  <c r="H181" i="10"/>
  <c r="H183" i="10"/>
  <c r="H176" i="10"/>
  <c r="S170" i="12" l="1"/>
  <c r="S173" i="12"/>
  <c r="BO202" i="3"/>
  <c r="P203" i="12" s="1"/>
  <c r="BO179" i="3"/>
  <c r="P216" i="12"/>
  <c r="BO186" i="3"/>
  <c r="P186" i="12" s="1"/>
  <c r="P217" i="12"/>
  <c r="AN217" i="3"/>
  <c r="P204" i="12"/>
  <c r="P170" i="12"/>
  <c r="P174" i="12"/>
  <c r="AN210" i="3"/>
  <c r="BO210" i="3"/>
  <c r="P211" i="12" s="1"/>
  <c r="P200" i="12"/>
  <c r="AN197" i="3"/>
  <c r="BO197" i="3"/>
  <c r="P197" i="12" s="1"/>
  <c r="AN209" i="3"/>
  <c r="BO209" i="3"/>
  <c r="P209" i="12" s="1"/>
  <c r="AN183" i="3"/>
  <c r="BO183" i="3"/>
  <c r="P183" i="12" s="1"/>
  <c r="AN181" i="3"/>
  <c r="BO181" i="3"/>
  <c r="AN218" i="3"/>
  <c r="BO218" i="3"/>
  <c r="P218" i="12" s="1"/>
  <c r="AN213" i="3"/>
  <c r="BO213" i="3"/>
  <c r="P213" i="12" s="1"/>
  <c r="P196" i="12"/>
  <c r="AN193" i="3"/>
  <c r="BO193" i="3"/>
  <c r="P193" i="12" s="1"/>
  <c r="AN175" i="3"/>
  <c r="BO175" i="3"/>
  <c r="P175" i="12" s="1"/>
  <c r="AN205" i="3"/>
  <c r="BO205" i="3"/>
  <c r="P205" i="12" s="1"/>
  <c r="AN180" i="3"/>
  <c r="BO180" i="3"/>
  <c r="AN171" i="3"/>
  <c r="BO171" i="3"/>
  <c r="P171" i="12" s="1"/>
  <c r="AN201" i="3"/>
  <c r="BO201" i="3"/>
  <c r="P201" i="12" s="1"/>
  <c r="P192" i="12"/>
  <c r="AN176" i="3"/>
  <c r="BO176" i="3"/>
  <c r="P189" i="12"/>
  <c r="AN190" i="3"/>
  <c r="BO190" i="3"/>
  <c r="P190" i="12" s="1"/>
  <c r="AN214" i="3"/>
  <c r="BO214" i="3"/>
  <c r="AN163" i="3"/>
  <c r="BO163" i="3"/>
  <c r="AN178" i="3"/>
  <c r="BO178" i="3"/>
  <c r="P208" i="12"/>
  <c r="AN184" i="3"/>
  <c r="BO184" i="3"/>
  <c r="AN187" i="3"/>
  <c r="BO187" i="3"/>
  <c r="AN165" i="3"/>
  <c r="BO165" i="3"/>
  <c r="AN172" i="3"/>
  <c r="BO172" i="3"/>
  <c r="AN167" i="3"/>
  <c r="BO167" i="3"/>
  <c r="AN206" i="3"/>
  <c r="BO206" i="3"/>
  <c r="AN194" i="3"/>
  <c r="BO194" i="3"/>
  <c r="P195" i="12" s="1"/>
  <c r="AN177" i="3"/>
  <c r="BO177" i="3"/>
  <c r="AN198" i="3"/>
  <c r="BO198" i="3"/>
  <c r="P212" i="12"/>
  <c r="I119" i="11"/>
  <c r="AZ168" i="3"/>
  <c r="S168" i="12" s="1"/>
  <c r="I116" i="11"/>
  <c r="AZ165" i="3"/>
  <c r="I117" i="11"/>
  <c r="AZ166" i="3"/>
  <c r="S166" i="12" s="1"/>
  <c r="H166" i="10"/>
  <c r="H168" i="10"/>
  <c r="I114" i="11"/>
  <c r="AZ163" i="3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6" i="8"/>
  <c r="AJ6" i="3" s="1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AI7" i="3"/>
  <c r="L219" i="8"/>
  <c r="K7" i="8"/>
  <c r="K8" i="8"/>
  <c r="O8" i="8" s="1"/>
  <c r="T8" i="8" s="1"/>
  <c r="K9" i="8"/>
  <c r="O9" i="8" s="1"/>
  <c r="T9" i="8" s="1"/>
  <c r="K10" i="8"/>
  <c r="K11" i="8"/>
  <c r="O11" i="8" s="1"/>
  <c r="T11" i="8" s="1"/>
  <c r="K12" i="8"/>
  <c r="O12" i="8" s="1"/>
  <c r="T12" i="8" s="1"/>
  <c r="K13" i="8"/>
  <c r="O13" i="8" s="1"/>
  <c r="T13" i="8" s="1"/>
  <c r="K14" i="8"/>
  <c r="O14" i="8" s="1"/>
  <c r="T14" i="8" s="1"/>
  <c r="K15" i="8"/>
  <c r="K16" i="8"/>
  <c r="O16" i="8" s="1"/>
  <c r="T16" i="8" s="1"/>
  <c r="K17" i="8"/>
  <c r="K18" i="8"/>
  <c r="K19" i="8"/>
  <c r="O19" i="8" s="1"/>
  <c r="T19" i="8" s="1"/>
  <c r="K20" i="8"/>
  <c r="O20" i="8" s="1"/>
  <c r="T20" i="8" s="1"/>
  <c r="K21" i="8"/>
  <c r="K22" i="8"/>
  <c r="O22" i="8" s="1"/>
  <c r="T22" i="8" s="1"/>
  <c r="K23" i="8"/>
  <c r="K24" i="8"/>
  <c r="O24" i="8" s="1"/>
  <c r="T24" i="8" s="1"/>
  <c r="K25" i="8"/>
  <c r="O25" i="8" s="1"/>
  <c r="T25" i="8" s="1"/>
  <c r="K26" i="8"/>
  <c r="K27" i="8"/>
  <c r="O27" i="8" s="1"/>
  <c r="T27" i="8" s="1"/>
  <c r="K28" i="8"/>
  <c r="O28" i="8" s="1"/>
  <c r="T28" i="8" s="1"/>
  <c r="K29" i="8"/>
  <c r="O29" i="8" s="1"/>
  <c r="T29" i="8" s="1"/>
  <c r="K30" i="8"/>
  <c r="O30" i="8" s="1"/>
  <c r="T30" i="8" s="1"/>
  <c r="K31" i="8"/>
  <c r="K32" i="8"/>
  <c r="O32" i="8" s="1"/>
  <c r="T32" i="8" s="1"/>
  <c r="K33" i="8"/>
  <c r="O33" i="8" s="1"/>
  <c r="T33" i="8" s="1"/>
  <c r="K34" i="8"/>
  <c r="K35" i="8"/>
  <c r="O35" i="8" s="1"/>
  <c r="T35" i="8" s="1"/>
  <c r="K36" i="8"/>
  <c r="O36" i="8" s="1"/>
  <c r="T36" i="8" s="1"/>
  <c r="K37" i="8"/>
  <c r="O37" i="8" s="1"/>
  <c r="T37" i="8" s="1"/>
  <c r="K38" i="8"/>
  <c r="O38" i="8" s="1"/>
  <c r="T38" i="8" s="1"/>
  <c r="K39" i="8"/>
  <c r="O39" i="8" s="1"/>
  <c r="T39" i="8" s="1"/>
  <c r="K40" i="8"/>
  <c r="O40" i="8" s="1"/>
  <c r="T40" i="8" s="1"/>
  <c r="K41" i="8"/>
  <c r="O41" i="8" s="1"/>
  <c r="T41" i="8" s="1"/>
  <c r="K42" i="8"/>
  <c r="K43" i="8"/>
  <c r="O43" i="8" s="1"/>
  <c r="T43" i="8" s="1"/>
  <c r="K44" i="8"/>
  <c r="O44" i="8" s="1"/>
  <c r="T44" i="8" s="1"/>
  <c r="K45" i="8"/>
  <c r="O45" i="8" s="1"/>
  <c r="T45" i="8" s="1"/>
  <c r="K46" i="8"/>
  <c r="O46" i="8" s="1"/>
  <c r="T46" i="8" s="1"/>
  <c r="K47" i="8"/>
  <c r="K48" i="8"/>
  <c r="O48" i="8" s="1"/>
  <c r="T48" i="8" s="1"/>
  <c r="K49" i="8"/>
  <c r="O49" i="8" s="1"/>
  <c r="T49" i="8" s="1"/>
  <c r="K50" i="8"/>
  <c r="K51" i="8"/>
  <c r="O51" i="8" s="1"/>
  <c r="T51" i="8" s="1"/>
  <c r="K52" i="8"/>
  <c r="O52" i="8" s="1"/>
  <c r="T52" i="8" s="1"/>
  <c r="K53" i="8"/>
  <c r="O53" i="8" s="1"/>
  <c r="T53" i="8" s="1"/>
  <c r="K54" i="8"/>
  <c r="O54" i="8" s="1"/>
  <c r="T54" i="8" s="1"/>
  <c r="K55" i="8"/>
  <c r="K56" i="8"/>
  <c r="O56" i="8" s="1"/>
  <c r="T56" i="8" s="1"/>
  <c r="K57" i="8"/>
  <c r="K58" i="8"/>
  <c r="K59" i="8"/>
  <c r="O59" i="8" s="1"/>
  <c r="T59" i="8" s="1"/>
  <c r="K60" i="8"/>
  <c r="O60" i="8" s="1"/>
  <c r="T60" i="8" s="1"/>
  <c r="K61" i="8"/>
  <c r="O61" i="8" s="1"/>
  <c r="T61" i="8" s="1"/>
  <c r="K62" i="8"/>
  <c r="O62" i="8" s="1"/>
  <c r="T62" i="8" s="1"/>
  <c r="K63" i="8"/>
  <c r="K64" i="8"/>
  <c r="O64" i="8" s="1"/>
  <c r="T64" i="8" s="1"/>
  <c r="K65" i="8"/>
  <c r="O65" i="8" s="1"/>
  <c r="T65" i="8" s="1"/>
  <c r="K66" i="8"/>
  <c r="K67" i="8"/>
  <c r="O67" i="8" s="1"/>
  <c r="T67" i="8" s="1"/>
  <c r="K68" i="8"/>
  <c r="O68" i="8" s="1"/>
  <c r="T68" i="8" s="1"/>
  <c r="K69" i="8"/>
  <c r="K70" i="8"/>
  <c r="O70" i="8" s="1"/>
  <c r="T70" i="8" s="1"/>
  <c r="K71" i="8"/>
  <c r="K72" i="8"/>
  <c r="O72" i="8" s="1"/>
  <c r="T72" i="8" s="1"/>
  <c r="K73" i="8"/>
  <c r="O73" i="8" s="1"/>
  <c r="T73" i="8" s="1"/>
  <c r="K74" i="8"/>
  <c r="K75" i="8"/>
  <c r="O75" i="8" s="1"/>
  <c r="T75" i="8" s="1"/>
  <c r="K76" i="8"/>
  <c r="O76" i="8" s="1"/>
  <c r="T76" i="8" s="1"/>
  <c r="K77" i="8"/>
  <c r="O77" i="8" s="1"/>
  <c r="T77" i="8" s="1"/>
  <c r="K78" i="8"/>
  <c r="O78" i="8" s="1"/>
  <c r="T78" i="8" s="1"/>
  <c r="K79" i="8"/>
  <c r="O79" i="8" s="1"/>
  <c r="T79" i="8" s="1"/>
  <c r="K80" i="8"/>
  <c r="O80" i="8" s="1"/>
  <c r="T80" i="8" s="1"/>
  <c r="K81" i="8"/>
  <c r="O81" i="8" s="1"/>
  <c r="T81" i="8" s="1"/>
  <c r="K82" i="8"/>
  <c r="K83" i="8"/>
  <c r="O83" i="8" s="1"/>
  <c r="T83" i="8" s="1"/>
  <c r="K84" i="8"/>
  <c r="O84" i="8" s="1"/>
  <c r="T84" i="8" s="1"/>
  <c r="K85" i="8"/>
  <c r="K86" i="8"/>
  <c r="O86" i="8" s="1"/>
  <c r="T86" i="8" s="1"/>
  <c r="K87" i="8"/>
  <c r="K88" i="8"/>
  <c r="O88" i="8" s="1"/>
  <c r="T88" i="8" s="1"/>
  <c r="K89" i="8"/>
  <c r="O89" i="8" s="1"/>
  <c r="T89" i="8" s="1"/>
  <c r="K90" i="8"/>
  <c r="K91" i="8"/>
  <c r="O91" i="8" s="1"/>
  <c r="T91" i="8" s="1"/>
  <c r="K92" i="8"/>
  <c r="O92" i="8" s="1"/>
  <c r="T92" i="8" s="1"/>
  <c r="K93" i="8"/>
  <c r="O93" i="8" s="1"/>
  <c r="T93" i="8" s="1"/>
  <c r="K94" i="8"/>
  <c r="K95" i="8"/>
  <c r="O95" i="8" s="1"/>
  <c r="T95" i="8" s="1"/>
  <c r="K96" i="8"/>
  <c r="O96" i="8" s="1"/>
  <c r="T96" i="8" s="1"/>
  <c r="K97" i="8"/>
  <c r="O97" i="8" s="1"/>
  <c r="T97" i="8" s="1"/>
  <c r="K98" i="8"/>
  <c r="K99" i="8"/>
  <c r="O99" i="8" s="1"/>
  <c r="T99" i="8" s="1"/>
  <c r="K100" i="8"/>
  <c r="O100" i="8" s="1"/>
  <c r="T100" i="8" s="1"/>
  <c r="K101" i="8"/>
  <c r="O101" i="8" s="1"/>
  <c r="T101" i="8" s="1"/>
  <c r="K102" i="8"/>
  <c r="K103" i="8"/>
  <c r="K104" i="8"/>
  <c r="O104" i="8" s="1"/>
  <c r="T104" i="8" s="1"/>
  <c r="K105" i="8"/>
  <c r="O105" i="8" s="1"/>
  <c r="T105" i="8" s="1"/>
  <c r="K106" i="8"/>
  <c r="K107" i="8"/>
  <c r="O107" i="8" s="1"/>
  <c r="T107" i="8" s="1"/>
  <c r="K108" i="8"/>
  <c r="O108" i="8" s="1"/>
  <c r="T108" i="8" s="1"/>
  <c r="K109" i="8"/>
  <c r="O109" i="8" s="1"/>
  <c r="T109" i="8" s="1"/>
  <c r="K110" i="8"/>
  <c r="K111" i="8"/>
  <c r="O111" i="8" s="1"/>
  <c r="T111" i="8" s="1"/>
  <c r="K112" i="8"/>
  <c r="O112" i="8" s="1"/>
  <c r="T112" i="8" s="1"/>
  <c r="K113" i="8"/>
  <c r="O113" i="8" s="1"/>
  <c r="T113" i="8" s="1"/>
  <c r="K114" i="8"/>
  <c r="K115" i="8"/>
  <c r="O115" i="8" s="1"/>
  <c r="T115" i="8" s="1"/>
  <c r="K116" i="8"/>
  <c r="O116" i="8" s="1"/>
  <c r="T116" i="8" s="1"/>
  <c r="K117" i="8"/>
  <c r="O117" i="8" s="1"/>
  <c r="T117" i="8" s="1"/>
  <c r="K118" i="8"/>
  <c r="K119" i="8"/>
  <c r="K120" i="8"/>
  <c r="O120" i="8" s="1"/>
  <c r="T120" i="8" s="1"/>
  <c r="K121" i="8"/>
  <c r="O121" i="8" s="1"/>
  <c r="T121" i="8" s="1"/>
  <c r="K122" i="8"/>
  <c r="K123" i="8"/>
  <c r="O123" i="8" s="1"/>
  <c r="T123" i="8" s="1"/>
  <c r="K124" i="8"/>
  <c r="O124" i="8" s="1"/>
  <c r="T124" i="8" s="1"/>
  <c r="K125" i="8"/>
  <c r="O125" i="8" s="1"/>
  <c r="T125" i="8" s="1"/>
  <c r="K126" i="8"/>
  <c r="K127" i="8"/>
  <c r="O127" i="8" s="1"/>
  <c r="T127" i="8" s="1"/>
  <c r="K128" i="8"/>
  <c r="O128" i="8" s="1"/>
  <c r="T128" i="8" s="1"/>
  <c r="K129" i="8"/>
  <c r="O129" i="8" s="1"/>
  <c r="T129" i="8" s="1"/>
  <c r="K130" i="8"/>
  <c r="K131" i="8"/>
  <c r="O131" i="8" s="1"/>
  <c r="T131" i="8" s="1"/>
  <c r="K132" i="8"/>
  <c r="O132" i="8" s="1"/>
  <c r="T132" i="8" s="1"/>
  <c r="K133" i="8"/>
  <c r="O133" i="8" s="1"/>
  <c r="T133" i="8" s="1"/>
  <c r="K134" i="8"/>
  <c r="K135" i="8"/>
  <c r="K136" i="8"/>
  <c r="O136" i="8" s="1"/>
  <c r="T136" i="8" s="1"/>
  <c r="K137" i="8"/>
  <c r="O137" i="8" s="1"/>
  <c r="T137" i="8" s="1"/>
  <c r="K138" i="8"/>
  <c r="K139" i="8"/>
  <c r="O139" i="8" s="1"/>
  <c r="T139" i="8" s="1"/>
  <c r="K140" i="8"/>
  <c r="O140" i="8" s="1"/>
  <c r="T140" i="8" s="1"/>
  <c r="K141" i="8"/>
  <c r="O141" i="8" s="1"/>
  <c r="T141" i="8" s="1"/>
  <c r="K142" i="8"/>
  <c r="K143" i="8"/>
  <c r="O143" i="8" s="1"/>
  <c r="T143" i="8" s="1"/>
  <c r="K144" i="8"/>
  <c r="O144" i="8" s="1"/>
  <c r="T144" i="8" s="1"/>
  <c r="K145" i="8"/>
  <c r="O145" i="8" s="1"/>
  <c r="T145" i="8" s="1"/>
  <c r="K146" i="8"/>
  <c r="K147" i="8"/>
  <c r="O147" i="8" s="1"/>
  <c r="T147" i="8" s="1"/>
  <c r="K148" i="8"/>
  <c r="O148" i="8" s="1"/>
  <c r="T148" i="8" s="1"/>
  <c r="K149" i="8"/>
  <c r="O149" i="8" s="1"/>
  <c r="T149" i="8" s="1"/>
  <c r="K150" i="8"/>
  <c r="K151" i="8"/>
  <c r="K152" i="8"/>
  <c r="O152" i="8" s="1"/>
  <c r="T152" i="8" s="1"/>
  <c r="K153" i="8"/>
  <c r="O153" i="8" s="1"/>
  <c r="T153" i="8" s="1"/>
  <c r="K154" i="8"/>
  <c r="K155" i="8"/>
  <c r="O155" i="8" s="1"/>
  <c r="T155" i="8" s="1"/>
  <c r="K156" i="8"/>
  <c r="O156" i="8" s="1"/>
  <c r="T156" i="8" s="1"/>
  <c r="K157" i="8"/>
  <c r="O157" i="8" s="1"/>
  <c r="T157" i="8" s="1"/>
  <c r="K158" i="8"/>
  <c r="K159" i="8"/>
  <c r="O159" i="8" s="1"/>
  <c r="T159" i="8" s="1"/>
  <c r="K160" i="8"/>
  <c r="O160" i="8" s="1"/>
  <c r="T160" i="8" s="1"/>
  <c r="K161" i="8"/>
  <c r="O161" i="8" s="1"/>
  <c r="T161" i="8" s="1"/>
  <c r="K162" i="8"/>
  <c r="K163" i="8"/>
  <c r="O163" i="8" s="1"/>
  <c r="T163" i="8" s="1"/>
  <c r="K164" i="8"/>
  <c r="O164" i="8" s="1"/>
  <c r="T164" i="8" s="1"/>
  <c r="K165" i="8"/>
  <c r="O165" i="8" s="1"/>
  <c r="T165" i="8" s="1"/>
  <c r="K166" i="8"/>
  <c r="K167" i="8"/>
  <c r="K168" i="8"/>
  <c r="O168" i="8" s="1"/>
  <c r="T168" i="8" s="1"/>
  <c r="K169" i="8"/>
  <c r="O169" i="8" s="1"/>
  <c r="T169" i="8" s="1"/>
  <c r="K170" i="8"/>
  <c r="K171" i="8"/>
  <c r="O171" i="8" s="1"/>
  <c r="T171" i="8" s="1"/>
  <c r="K172" i="8"/>
  <c r="O172" i="8" s="1"/>
  <c r="T172" i="8" s="1"/>
  <c r="K173" i="8"/>
  <c r="O173" i="8" s="1"/>
  <c r="T173" i="8" s="1"/>
  <c r="K174" i="8"/>
  <c r="K175" i="8"/>
  <c r="O175" i="8" s="1"/>
  <c r="T175" i="8" s="1"/>
  <c r="K176" i="8"/>
  <c r="O176" i="8" s="1"/>
  <c r="T176" i="8" s="1"/>
  <c r="K177" i="8"/>
  <c r="O177" i="8" s="1"/>
  <c r="T177" i="8" s="1"/>
  <c r="K178" i="8"/>
  <c r="K179" i="8"/>
  <c r="O179" i="8" s="1"/>
  <c r="T179" i="8" s="1"/>
  <c r="K180" i="8"/>
  <c r="O180" i="8" s="1"/>
  <c r="T180" i="8" s="1"/>
  <c r="K181" i="8"/>
  <c r="O181" i="8" s="1"/>
  <c r="T181" i="8" s="1"/>
  <c r="K182" i="8"/>
  <c r="K183" i="8"/>
  <c r="K184" i="8"/>
  <c r="O184" i="8" s="1"/>
  <c r="T184" i="8" s="1"/>
  <c r="K185" i="8"/>
  <c r="O185" i="8" s="1"/>
  <c r="T185" i="8" s="1"/>
  <c r="K186" i="8"/>
  <c r="K187" i="8"/>
  <c r="O187" i="8" s="1"/>
  <c r="T187" i="8" s="1"/>
  <c r="K188" i="8"/>
  <c r="O188" i="8" s="1"/>
  <c r="T188" i="8" s="1"/>
  <c r="K189" i="8"/>
  <c r="O189" i="8" s="1"/>
  <c r="T189" i="8" s="1"/>
  <c r="K190" i="8"/>
  <c r="K191" i="8"/>
  <c r="O191" i="8" s="1"/>
  <c r="T191" i="8" s="1"/>
  <c r="K192" i="8"/>
  <c r="O192" i="8" s="1"/>
  <c r="T192" i="8" s="1"/>
  <c r="K193" i="8"/>
  <c r="O193" i="8" s="1"/>
  <c r="T193" i="8" s="1"/>
  <c r="K194" i="8"/>
  <c r="K195" i="8"/>
  <c r="O195" i="8" s="1"/>
  <c r="T195" i="8" s="1"/>
  <c r="K196" i="8"/>
  <c r="O196" i="8" s="1"/>
  <c r="T196" i="8" s="1"/>
  <c r="K197" i="8"/>
  <c r="O197" i="8" s="1"/>
  <c r="T197" i="8" s="1"/>
  <c r="K198" i="8"/>
  <c r="K199" i="8"/>
  <c r="K200" i="8"/>
  <c r="O200" i="8" s="1"/>
  <c r="T200" i="8" s="1"/>
  <c r="K201" i="8"/>
  <c r="O201" i="8" s="1"/>
  <c r="T201" i="8" s="1"/>
  <c r="K202" i="8"/>
  <c r="K203" i="8"/>
  <c r="O203" i="8" s="1"/>
  <c r="T203" i="8" s="1"/>
  <c r="K204" i="8"/>
  <c r="O204" i="8" s="1"/>
  <c r="T204" i="8" s="1"/>
  <c r="K205" i="8"/>
  <c r="O205" i="8" s="1"/>
  <c r="T205" i="8" s="1"/>
  <c r="K206" i="8"/>
  <c r="K207" i="8"/>
  <c r="O207" i="8" s="1"/>
  <c r="T207" i="8" s="1"/>
  <c r="K208" i="8"/>
  <c r="O208" i="8" s="1"/>
  <c r="T208" i="8" s="1"/>
  <c r="K209" i="8"/>
  <c r="O209" i="8" s="1"/>
  <c r="T209" i="8" s="1"/>
  <c r="K210" i="8"/>
  <c r="K211" i="8"/>
  <c r="O211" i="8" s="1"/>
  <c r="T211" i="8" s="1"/>
  <c r="K212" i="8"/>
  <c r="O212" i="8" s="1"/>
  <c r="T212" i="8" s="1"/>
  <c r="K213" i="8"/>
  <c r="O213" i="8" s="1"/>
  <c r="T213" i="8" s="1"/>
  <c r="K214" i="8"/>
  <c r="K215" i="8"/>
  <c r="K216" i="8"/>
  <c r="O216" i="8" s="1"/>
  <c r="T216" i="8" s="1"/>
  <c r="K217" i="8"/>
  <c r="O217" i="8" s="1"/>
  <c r="T217" i="8" s="1"/>
  <c r="K218" i="8"/>
  <c r="K219" i="8"/>
  <c r="O219" i="8" s="1"/>
  <c r="K6" i="8"/>
  <c r="O6" i="8" s="1"/>
  <c r="T6" i="8" s="1"/>
  <c r="I7" i="8"/>
  <c r="P7" i="8" s="1"/>
  <c r="I8" i="8"/>
  <c r="I9" i="8"/>
  <c r="I10" i="8"/>
  <c r="P10" i="8" s="1"/>
  <c r="I11" i="8"/>
  <c r="I12" i="8"/>
  <c r="I13" i="8"/>
  <c r="P13" i="8" s="1"/>
  <c r="I14" i="8"/>
  <c r="P14" i="8" s="1"/>
  <c r="I15" i="8"/>
  <c r="P15" i="8" s="1"/>
  <c r="I16" i="8"/>
  <c r="P16" i="8" s="1"/>
  <c r="I17" i="8"/>
  <c r="I18" i="8"/>
  <c r="P18" i="8" s="1"/>
  <c r="I19" i="8"/>
  <c r="P19" i="8" s="1"/>
  <c r="I20" i="8"/>
  <c r="I21" i="8"/>
  <c r="P21" i="8" s="1"/>
  <c r="I22" i="8"/>
  <c r="P22" i="8" s="1"/>
  <c r="I23" i="8"/>
  <c r="P23" i="8" s="1"/>
  <c r="I24" i="8"/>
  <c r="I25" i="8"/>
  <c r="I26" i="8"/>
  <c r="P26" i="8" s="1"/>
  <c r="I27" i="8"/>
  <c r="P27" i="8" s="1"/>
  <c r="I28" i="8"/>
  <c r="I29" i="8"/>
  <c r="P29" i="8" s="1"/>
  <c r="I30" i="8"/>
  <c r="P30" i="8" s="1"/>
  <c r="I31" i="8"/>
  <c r="P31" i="8" s="1"/>
  <c r="I32" i="8"/>
  <c r="I33" i="8"/>
  <c r="I34" i="8"/>
  <c r="I35" i="8"/>
  <c r="P35" i="8" s="1"/>
  <c r="I36" i="8"/>
  <c r="I37" i="8"/>
  <c r="P37" i="8" s="1"/>
  <c r="I38" i="8"/>
  <c r="P38" i="8" s="1"/>
  <c r="I39" i="8"/>
  <c r="P39" i="8" s="1"/>
  <c r="I40" i="8"/>
  <c r="I41" i="8"/>
  <c r="I42" i="8"/>
  <c r="P42" i="8" s="1"/>
  <c r="I43" i="8"/>
  <c r="I44" i="8"/>
  <c r="I45" i="8"/>
  <c r="P45" i="8" s="1"/>
  <c r="I46" i="8"/>
  <c r="P46" i="8" s="1"/>
  <c r="I47" i="8"/>
  <c r="P47" i="8" s="1"/>
  <c r="I48" i="8"/>
  <c r="I49" i="8"/>
  <c r="I50" i="8"/>
  <c r="P50" i="8" s="1"/>
  <c r="I51" i="8"/>
  <c r="P51" i="8" s="1"/>
  <c r="I52" i="8"/>
  <c r="I53" i="8"/>
  <c r="P53" i="8" s="1"/>
  <c r="I54" i="8"/>
  <c r="P54" i="8" s="1"/>
  <c r="I55" i="8"/>
  <c r="P55" i="8" s="1"/>
  <c r="I56" i="8"/>
  <c r="I57" i="8"/>
  <c r="I58" i="8"/>
  <c r="P58" i="8" s="1"/>
  <c r="I59" i="8"/>
  <c r="I60" i="8"/>
  <c r="I61" i="8"/>
  <c r="P61" i="8" s="1"/>
  <c r="I62" i="8"/>
  <c r="P62" i="8" s="1"/>
  <c r="I63" i="8"/>
  <c r="P63" i="8" s="1"/>
  <c r="I64" i="8"/>
  <c r="I65" i="8"/>
  <c r="I66" i="8"/>
  <c r="P66" i="8" s="1"/>
  <c r="I67" i="8"/>
  <c r="P67" i="8" s="1"/>
  <c r="I68" i="8"/>
  <c r="I69" i="8"/>
  <c r="P69" i="8" s="1"/>
  <c r="I70" i="8"/>
  <c r="P70" i="8" s="1"/>
  <c r="I71" i="8"/>
  <c r="P71" i="8" s="1"/>
  <c r="I72" i="8"/>
  <c r="I73" i="8"/>
  <c r="I74" i="8"/>
  <c r="P74" i="8" s="1"/>
  <c r="I75" i="8"/>
  <c r="I76" i="8"/>
  <c r="I77" i="8"/>
  <c r="P77" i="8" s="1"/>
  <c r="I78" i="8"/>
  <c r="P78" i="8" s="1"/>
  <c r="I79" i="8"/>
  <c r="P79" i="8" s="1"/>
  <c r="I80" i="8"/>
  <c r="P80" i="8" s="1"/>
  <c r="I81" i="8"/>
  <c r="I82" i="8"/>
  <c r="P82" i="8" s="1"/>
  <c r="I83" i="8"/>
  <c r="P83" i="8" s="1"/>
  <c r="I84" i="8"/>
  <c r="I85" i="8"/>
  <c r="P85" i="8" s="1"/>
  <c r="I86" i="8"/>
  <c r="P86" i="8" s="1"/>
  <c r="I87" i="8"/>
  <c r="P87" i="8" s="1"/>
  <c r="I88" i="8"/>
  <c r="I89" i="8"/>
  <c r="I90" i="8"/>
  <c r="P90" i="8" s="1"/>
  <c r="I91" i="8"/>
  <c r="P91" i="8" s="1"/>
  <c r="I92" i="8"/>
  <c r="I93" i="8"/>
  <c r="P93" i="8" s="1"/>
  <c r="I94" i="8"/>
  <c r="P94" i="8" s="1"/>
  <c r="I95" i="8"/>
  <c r="P95" i="8" s="1"/>
  <c r="I96" i="8"/>
  <c r="I97" i="8"/>
  <c r="I98" i="8"/>
  <c r="I99" i="8"/>
  <c r="P99" i="8" s="1"/>
  <c r="I100" i="8"/>
  <c r="I101" i="8"/>
  <c r="P101" i="8" s="1"/>
  <c r="I102" i="8"/>
  <c r="P102" i="8" s="1"/>
  <c r="I103" i="8"/>
  <c r="P103" i="8" s="1"/>
  <c r="I104" i="8"/>
  <c r="I105" i="8"/>
  <c r="I106" i="8"/>
  <c r="P106" i="8" s="1"/>
  <c r="I107" i="8"/>
  <c r="I108" i="8"/>
  <c r="I109" i="8"/>
  <c r="P109" i="8" s="1"/>
  <c r="I110" i="8"/>
  <c r="P110" i="8" s="1"/>
  <c r="I111" i="8"/>
  <c r="P111" i="8" s="1"/>
  <c r="I112" i="8"/>
  <c r="I113" i="8"/>
  <c r="I114" i="8"/>
  <c r="P114" i="8" s="1"/>
  <c r="I115" i="8"/>
  <c r="P115" i="8" s="1"/>
  <c r="I116" i="8"/>
  <c r="I117" i="8"/>
  <c r="P117" i="8" s="1"/>
  <c r="I118" i="8"/>
  <c r="P118" i="8" s="1"/>
  <c r="I119" i="8"/>
  <c r="P119" i="8" s="1"/>
  <c r="I120" i="8"/>
  <c r="I121" i="8"/>
  <c r="I122" i="8"/>
  <c r="P122" i="8" s="1"/>
  <c r="I123" i="8"/>
  <c r="I124" i="8"/>
  <c r="I125" i="8"/>
  <c r="P125" i="8" s="1"/>
  <c r="I126" i="8"/>
  <c r="P126" i="8" s="1"/>
  <c r="I127" i="8"/>
  <c r="P127" i="8" s="1"/>
  <c r="I128" i="8"/>
  <c r="I129" i="8"/>
  <c r="I130" i="8"/>
  <c r="P130" i="8" s="1"/>
  <c r="I131" i="8"/>
  <c r="P131" i="8" s="1"/>
  <c r="I132" i="8"/>
  <c r="I133" i="8"/>
  <c r="P133" i="8" s="1"/>
  <c r="I134" i="8"/>
  <c r="P134" i="8" s="1"/>
  <c r="I135" i="8"/>
  <c r="P135" i="8" s="1"/>
  <c r="I136" i="8"/>
  <c r="I137" i="8"/>
  <c r="I138" i="8"/>
  <c r="P138" i="8" s="1"/>
  <c r="I139" i="8"/>
  <c r="I140" i="8"/>
  <c r="I141" i="8"/>
  <c r="P141" i="8" s="1"/>
  <c r="I142" i="8"/>
  <c r="P142" i="8" s="1"/>
  <c r="I143" i="8"/>
  <c r="P143" i="8" s="1"/>
  <c r="I144" i="8"/>
  <c r="I145" i="8"/>
  <c r="I146" i="8"/>
  <c r="P146" i="8" s="1"/>
  <c r="I147" i="8"/>
  <c r="P147" i="8" s="1"/>
  <c r="I148" i="8"/>
  <c r="I149" i="8"/>
  <c r="P149" i="8" s="1"/>
  <c r="I150" i="8"/>
  <c r="P150" i="8" s="1"/>
  <c r="I151" i="8"/>
  <c r="P151" i="8" s="1"/>
  <c r="I152" i="8"/>
  <c r="I153" i="8"/>
  <c r="I154" i="8"/>
  <c r="P154" i="8" s="1"/>
  <c r="I155" i="8"/>
  <c r="I156" i="8"/>
  <c r="I157" i="8"/>
  <c r="P157" i="8" s="1"/>
  <c r="I158" i="8"/>
  <c r="P158" i="8" s="1"/>
  <c r="I159" i="8"/>
  <c r="P159" i="8" s="1"/>
  <c r="I160" i="8"/>
  <c r="I161" i="8"/>
  <c r="I162" i="8"/>
  <c r="I163" i="8"/>
  <c r="P163" i="8" s="1"/>
  <c r="I164" i="8"/>
  <c r="I165" i="8"/>
  <c r="P165" i="8" s="1"/>
  <c r="I166" i="8"/>
  <c r="P166" i="8" s="1"/>
  <c r="I167" i="8"/>
  <c r="P167" i="8" s="1"/>
  <c r="I168" i="8"/>
  <c r="I169" i="8"/>
  <c r="I170" i="8"/>
  <c r="P170" i="8" s="1"/>
  <c r="I171" i="8"/>
  <c r="P171" i="8" s="1"/>
  <c r="I172" i="8"/>
  <c r="I173" i="8"/>
  <c r="P173" i="8" s="1"/>
  <c r="I174" i="8"/>
  <c r="P174" i="8" s="1"/>
  <c r="I175" i="8"/>
  <c r="P175" i="8" s="1"/>
  <c r="I176" i="8"/>
  <c r="I177" i="8"/>
  <c r="I178" i="8"/>
  <c r="P178" i="8" s="1"/>
  <c r="I179" i="8"/>
  <c r="P179" i="8" s="1"/>
  <c r="I180" i="8"/>
  <c r="I181" i="8"/>
  <c r="P181" i="8" s="1"/>
  <c r="I182" i="8"/>
  <c r="P182" i="8" s="1"/>
  <c r="I183" i="8"/>
  <c r="P183" i="8" s="1"/>
  <c r="I184" i="8"/>
  <c r="I185" i="8"/>
  <c r="I186" i="8"/>
  <c r="P186" i="8" s="1"/>
  <c r="I187" i="8"/>
  <c r="P187" i="8" s="1"/>
  <c r="I188" i="8"/>
  <c r="I189" i="8"/>
  <c r="P189" i="8" s="1"/>
  <c r="I190" i="8"/>
  <c r="P190" i="8" s="1"/>
  <c r="I191" i="8"/>
  <c r="P191" i="8" s="1"/>
  <c r="I192" i="8"/>
  <c r="I193" i="8"/>
  <c r="I194" i="8"/>
  <c r="P194" i="8" s="1"/>
  <c r="I195" i="8"/>
  <c r="P195" i="8" s="1"/>
  <c r="I196" i="8"/>
  <c r="I197" i="8"/>
  <c r="P197" i="8" s="1"/>
  <c r="I198" i="8"/>
  <c r="P198" i="8" s="1"/>
  <c r="I199" i="8"/>
  <c r="P199" i="8" s="1"/>
  <c r="I200" i="8"/>
  <c r="I201" i="8"/>
  <c r="I202" i="8"/>
  <c r="P202" i="8" s="1"/>
  <c r="I203" i="8"/>
  <c r="P203" i="8" s="1"/>
  <c r="I204" i="8"/>
  <c r="I205" i="8"/>
  <c r="P205" i="8" s="1"/>
  <c r="I206" i="8"/>
  <c r="P206" i="8" s="1"/>
  <c r="I207" i="8"/>
  <c r="P207" i="8" s="1"/>
  <c r="I208" i="8"/>
  <c r="I209" i="8"/>
  <c r="I210" i="8"/>
  <c r="P210" i="8" s="1"/>
  <c r="I211" i="8"/>
  <c r="P211" i="8" s="1"/>
  <c r="I212" i="8"/>
  <c r="I213" i="8"/>
  <c r="P213" i="8" s="1"/>
  <c r="I214" i="8"/>
  <c r="P214" i="8" s="1"/>
  <c r="I215" i="8"/>
  <c r="P215" i="8" s="1"/>
  <c r="I216" i="8"/>
  <c r="I217" i="8"/>
  <c r="I218" i="8"/>
  <c r="P218" i="8" s="1"/>
  <c r="I219" i="8"/>
  <c r="P219" i="8" s="1"/>
  <c r="I6" i="8"/>
  <c r="G7" i="8"/>
  <c r="Q7" i="8" s="1"/>
  <c r="AG7" i="3" s="1"/>
  <c r="G8" i="8"/>
  <c r="Q8" i="8" s="1"/>
  <c r="AG8" i="3" s="1"/>
  <c r="G9" i="8"/>
  <c r="Q9" i="8" s="1"/>
  <c r="AG9" i="3" s="1"/>
  <c r="G10" i="8"/>
  <c r="Q10" i="8" s="1"/>
  <c r="AG10" i="3" s="1"/>
  <c r="G11" i="8"/>
  <c r="G12" i="8"/>
  <c r="Q12" i="8" s="1"/>
  <c r="AG12" i="3" s="1"/>
  <c r="G13" i="8"/>
  <c r="Q13" i="8" s="1"/>
  <c r="AG13" i="3" s="1"/>
  <c r="G14" i="8"/>
  <c r="G15" i="8"/>
  <c r="Q15" i="8" s="1"/>
  <c r="AG15" i="3" s="1"/>
  <c r="G16" i="8"/>
  <c r="Q16" i="8" s="1"/>
  <c r="AG16" i="3" s="1"/>
  <c r="G17" i="8"/>
  <c r="Q17" i="8" s="1"/>
  <c r="AG17" i="3" s="1"/>
  <c r="G18" i="8"/>
  <c r="G19" i="8"/>
  <c r="G20" i="8"/>
  <c r="Q20" i="8" s="1"/>
  <c r="AG20" i="3" s="1"/>
  <c r="G21" i="8"/>
  <c r="Q21" i="8" s="1"/>
  <c r="AG21" i="3" s="1"/>
  <c r="G22" i="8"/>
  <c r="G23" i="8"/>
  <c r="Q23" i="8" s="1"/>
  <c r="AG23" i="3" s="1"/>
  <c r="G24" i="8"/>
  <c r="Q24" i="8" s="1"/>
  <c r="AG24" i="3" s="1"/>
  <c r="G25" i="8"/>
  <c r="G26" i="8"/>
  <c r="Q26" i="8" s="1"/>
  <c r="AG26" i="3" s="1"/>
  <c r="G27" i="8"/>
  <c r="G28" i="8"/>
  <c r="Q28" i="8" s="1"/>
  <c r="AG28" i="3" s="1"/>
  <c r="G29" i="8"/>
  <c r="Q29" i="8" s="1"/>
  <c r="AG29" i="3" s="1"/>
  <c r="G30" i="8"/>
  <c r="G31" i="8"/>
  <c r="Q31" i="8" s="1"/>
  <c r="AG31" i="3" s="1"/>
  <c r="G32" i="8"/>
  <c r="Q32" i="8" s="1"/>
  <c r="AG32" i="3" s="1"/>
  <c r="G33" i="8"/>
  <c r="Q33" i="8" s="1"/>
  <c r="AG33" i="3" s="1"/>
  <c r="G34" i="8"/>
  <c r="G35" i="8"/>
  <c r="G36" i="8"/>
  <c r="Q36" i="8" s="1"/>
  <c r="AG36" i="3" s="1"/>
  <c r="G37" i="8"/>
  <c r="Q37" i="8" s="1"/>
  <c r="AG37" i="3" s="1"/>
  <c r="G38" i="8"/>
  <c r="G39" i="8"/>
  <c r="Q39" i="8" s="1"/>
  <c r="AG39" i="3" s="1"/>
  <c r="G40" i="8"/>
  <c r="Q40" i="8" s="1"/>
  <c r="AG40" i="3" s="1"/>
  <c r="G41" i="8"/>
  <c r="Q41" i="8" s="1"/>
  <c r="AG41" i="3" s="1"/>
  <c r="G42" i="8"/>
  <c r="Q42" i="8" s="1"/>
  <c r="AG42" i="3" s="1"/>
  <c r="G43" i="8"/>
  <c r="Q43" i="8" s="1"/>
  <c r="AG43" i="3" s="1"/>
  <c r="G44" i="8"/>
  <c r="Q44" i="8" s="1"/>
  <c r="AG44" i="3" s="1"/>
  <c r="G45" i="8"/>
  <c r="Q45" i="8" s="1"/>
  <c r="AG45" i="3" s="1"/>
  <c r="G46" i="8"/>
  <c r="G47" i="8"/>
  <c r="Q47" i="8" s="1"/>
  <c r="AG47" i="3" s="1"/>
  <c r="G48" i="8"/>
  <c r="Q48" i="8" s="1"/>
  <c r="AG48" i="3" s="1"/>
  <c r="G49" i="8"/>
  <c r="Q49" i="8" s="1"/>
  <c r="AG49" i="3" s="1"/>
  <c r="G50" i="8"/>
  <c r="Q50" i="8" s="1"/>
  <c r="AG50" i="3" s="1"/>
  <c r="G51" i="8"/>
  <c r="Q51" i="8" s="1"/>
  <c r="AG51" i="3" s="1"/>
  <c r="G52" i="8"/>
  <c r="Q52" i="8" s="1"/>
  <c r="AG52" i="3" s="1"/>
  <c r="G53" i="8"/>
  <c r="Q53" i="8" s="1"/>
  <c r="AG53" i="3" s="1"/>
  <c r="G54" i="8"/>
  <c r="G55" i="8"/>
  <c r="Q55" i="8" s="1"/>
  <c r="AG55" i="3" s="1"/>
  <c r="G56" i="8"/>
  <c r="Q56" i="8" s="1"/>
  <c r="AG56" i="3" s="1"/>
  <c r="G57" i="8"/>
  <c r="Q57" i="8" s="1"/>
  <c r="AG57" i="3" s="1"/>
  <c r="G58" i="8"/>
  <c r="Q58" i="8" s="1"/>
  <c r="AG58" i="3" s="1"/>
  <c r="G59" i="8"/>
  <c r="Q59" i="8" s="1"/>
  <c r="AG59" i="3" s="1"/>
  <c r="G60" i="8"/>
  <c r="G61" i="8"/>
  <c r="Q61" i="8" s="1"/>
  <c r="AG61" i="3" s="1"/>
  <c r="G62" i="8"/>
  <c r="G63" i="8"/>
  <c r="Q63" i="8" s="1"/>
  <c r="AG63" i="3" s="1"/>
  <c r="G64" i="8"/>
  <c r="Q64" i="8" s="1"/>
  <c r="AG64" i="3" s="1"/>
  <c r="G65" i="8"/>
  <c r="Q65" i="8" s="1"/>
  <c r="AG65" i="3" s="1"/>
  <c r="G66" i="8"/>
  <c r="Q66" i="8" s="1"/>
  <c r="AG66" i="3" s="1"/>
  <c r="G67" i="8"/>
  <c r="Q67" i="8" s="1"/>
  <c r="AG67" i="3" s="1"/>
  <c r="G68" i="8"/>
  <c r="Q68" i="8" s="1"/>
  <c r="AG68" i="3" s="1"/>
  <c r="G69" i="8"/>
  <c r="Q69" i="8" s="1"/>
  <c r="AG69" i="3" s="1"/>
  <c r="G70" i="8"/>
  <c r="G71" i="8"/>
  <c r="Q71" i="8" s="1"/>
  <c r="AG71" i="3" s="1"/>
  <c r="G72" i="8"/>
  <c r="Q72" i="8" s="1"/>
  <c r="AG72" i="3" s="1"/>
  <c r="G73" i="8"/>
  <c r="Q73" i="8" s="1"/>
  <c r="AG73" i="3" s="1"/>
  <c r="G74" i="8"/>
  <c r="Q74" i="8" s="1"/>
  <c r="AG74" i="3" s="1"/>
  <c r="G75" i="8"/>
  <c r="G76" i="8"/>
  <c r="Q76" i="8" s="1"/>
  <c r="AG76" i="3" s="1"/>
  <c r="G77" i="8"/>
  <c r="Q77" i="8" s="1"/>
  <c r="AG77" i="3" s="1"/>
  <c r="G78" i="8"/>
  <c r="G79" i="8"/>
  <c r="Q79" i="8" s="1"/>
  <c r="AG79" i="3" s="1"/>
  <c r="G80" i="8"/>
  <c r="Q80" i="8" s="1"/>
  <c r="AG80" i="3" s="1"/>
  <c r="G81" i="8"/>
  <c r="Q81" i="8" s="1"/>
  <c r="AG81" i="3" s="1"/>
  <c r="G82" i="8"/>
  <c r="Q82" i="8" s="1"/>
  <c r="AG82" i="3" s="1"/>
  <c r="G83" i="8"/>
  <c r="Q83" i="8" s="1"/>
  <c r="AG83" i="3" s="1"/>
  <c r="G84" i="8"/>
  <c r="G85" i="8"/>
  <c r="Q85" i="8" s="1"/>
  <c r="AG85" i="3" s="1"/>
  <c r="G86" i="8"/>
  <c r="G87" i="8"/>
  <c r="Q87" i="8" s="1"/>
  <c r="AG87" i="3" s="1"/>
  <c r="G88" i="8"/>
  <c r="Q88" i="8" s="1"/>
  <c r="AG88" i="3" s="1"/>
  <c r="G89" i="8"/>
  <c r="Q89" i="8" s="1"/>
  <c r="AG89" i="3" s="1"/>
  <c r="G90" i="8"/>
  <c r="Q90" i="8" s="1"/>
  <c r="AG90" i="3" s="1"/>
  <c r="G91" i="8"/>
  <c r="Q91" i="8" s="1"/>
  <c r="AG91" i="3" s="1"/>
  <c r="G92" i="8"/>
  <c r="Q92" i="8" s="1"/>
  <c r="AG92" i="3" s="1"/>
  <c r="G93" i="8"/>
  <c r="Q93" i="8" s="1"/>
  <c r="AG93" i="3" s="1"/>
  <c r="G94" i="8"/>
  <c r="G95" i="8"/>
  <c r="Q95" i="8" s="1"/>
  <c r="AG95" i="3" s="1"/>
  <c r="G96" i="8"/>
  <c r="Q96" i="8" s="1"/>
  <c r="AG96" i="3" s="1"/>
  <c r="G97" i="8"/>
  <c r="Q97" i="8" s="1"/>
  <c r="AG97" i="3" s="1"/>
  <c r="G98" i="8"/>
  <c r="Q98" i="8" s="1"/>
  <c r="AG98" i="3" s="1"/>
  <c r="G99" i="8"/>
  <c r="G100" i="8"/>
  <c r="Q100" i="8" s="1"/>
  <c r="AG100" i="3" s="1"/>
  <c r="G101" i="8"/>
  <c r="Q101" i="8" s="1"/>
  <c r="AG101" i="3" s="1"/>
  <c r="G102" i="8"/>
  <c r="G103" i="8"/>
  <c r="Q103" i="8" s="1"/>
  <c r="AG103" i="3" s="1"/>
  <c r="G104" i="8"/>
  <c r="Q104" i="8" s="1"/>
  <c r="AG104" i="3" s="1"/>
  <c r="G105" i="8"/>
  <c r="Q105" i="8" s="1"/>
  <c r="AG105" i="3" s="1"/>
  <c r="G106" i="8"/>
  <c r="G107" i="8"/>
  <c r="Q107" i="8" s="1"/>
  <c r="AG107" i="3" s="1"/>
  <c r="G108" i="8"/>
  <c r="Q108" i="8" s="1"/>
  <c r="AG108" i="3" s="1"/>
  <c r="G109" i="8"/>
  <c r="Q109" i="8" s="1"/>
  <c r="AG109" i="3" s="1"/>
  <c r="G110" i="8"/>
  <c r="G111" i="8"/>
  <c r="Q111" i="8" s="1"/>
  <c r="AG111" i="3" s="1"/>
  <c r="G112" i="8"/>
  <c r="Q112" i="8" s="1"/>
  <c r="AG112" i="3" s="1"/>
  <c r="G113" i="8"/>
  <c r="Q113" i="8" s="1"/>
  <c r="AG113" i="3" s="1"/>
  <c r="G114" i="8"/>
  <c r="Q114" i="8" s="1"/>
  <c r="AG114" i="3" s="1"/>
  <c r="G115" i="8"/>
  <c r="Q115" i="8" s="1"/>
  <c r="AG115" i="3" s="1"/>
  <c r="G116" i="8"/>
  <c r="Q116" i="8" s="1"/>
  <c r="AG116" i="3" s="1"/>
  <c r="G117" i="8"/>
  <c r="Q117" i="8" s="1"/>
  <c r="AG117" i="3" s="1"/>
  <c r="G118" i="8"/>
  <c r="G119" i="8"/>
  <c r="Q119" i="8" s="1"/>
  <c r="AG119" i="3" s="1"/>
  <c r="G120" i="8"/>
  <c r="Q120" i="8" s="1"/>
  <c r="AG120" i="3" s="1"/>
  <c r="G121" i="8"/>
  <c r="Q121" i="8" s="1"/>
  <c r="AG121" i="3" s="1"/>
  <c r="G122" i="8"/>
  <c r="Q122" i="8" s="1"/>
  <c r="AG122" i="3" s="1"/>
  <c r="G123" i="8"/>
  <c r="Q123" i="8" s="1"/>
  <c r="AG123" i="3" s="1"/>
  <c r="G124" i="8"/>
  <c r="Q124" i="8" s="1"/>
  <c r="AG124" i="3" s="1"/>
  <c r="G125" i="8"/>
  <c r="G126" i="8"/>
  <c r="G127" i="8"/>
  <c r="Q127" i="8" s="1"/>
  <c r="AG127" i="3" s="1"/>
  <c r="G128" i="8"/>
  <c r="Q128" i="8" s="1"/>
  <c r="AG128" i="3" s="1"/>
  <c r="G129" i="8"/>
  <c r="Q129" i="8" s="1"/>
  <c r="AG129" i="3" s="1"/>
  <c r="G130" i="8"/>
  <c r="Q130" i="8" s="1"/>
  <c r="AG130" i="3" s="1"/>
  <c r="G131" i="8"/>
  <c r="G132" i="8"/>
  <c r="Q132" i="8" s="1"/>
  <c r="AG132" i="3" s="1"/>
  <c r="G133" i="8"/>
  <c r="Q133" i="8" s="1"/>
  <c r="AG133" i="3" s="1"/>
  <c r="G134" i="8"/>
  <c r="G135" i="8"/>
  <c r="Q135" i="8" s="1"/>
  <c r="AG135" i="3" s="1"/>
  <c r="G136" i="8"/>
  <c r="Q136" i="8" s="1"/>
  <c r="AG136" i="3" s="1"/>
  <c r="G137" i="8"/>
  <c r="Q137" i="8" s="1"/>
  <c r="AG137" i="3" s="1"/>
  <c r="G138" i="8"/>
  <c r="Q138" i="8" s="1"/>
  <c r="AG138" i="3" s="1"/>
  <c r="G139" i="8"/>
  <c r="Q139" i="8" s="1"/>
  <c r="AG139" i="3" s="1"/>
  <c r="G140" i="8"/>
  <c r="Q140" i="8" s="1"/>
  <c r="AG140" i="3" s="1"/>
  <c r="G141" i="8"/>
  <c r="Q141" i="8" s="1"/>
  <c r="AG141" i="3" s="1"/>
  <c r="G142" i="8"/>
  <c r="G143" i="8"/>
  <c r="Q143" i="8" s="1"/>
  <c r="AG143" i="3" s="1"/>
  <c r="G144" i="8"/>
  <c r="Q144" i="8" s="1"/>
  <c r="AG144" i="3" s="1"/>
  <c r="G145" i="8"/>
  <c r="Q145" i="8" s="1"/>
  <c r="AG145" i="3" s="1"/>
  <c r="G146" i="8"/>
  <c r="Q146" i="8" s="1"/>
  <c r="AG146" i="3" s="1"/>
  <c r="G147" i="8"/>
  <c r="Q147" i="8" s="1"/>
  <c r="AG147" i="3" s="1"/>
  <c r="G148" i="8"/>
  <c r="Q148" i="8" s="1"/>
  <c r="AG148" i="3" s="1"/>
  <c r="G149" i="8"/>
  <c r="Q149" i="8" s="1"/>
  <c r="AG149" i="3" s="1"/>
  <c r="G150" i="8"/>
  <c r="G151" i="8"/>
  <c r="Q151" i="8" s="1"/>
  <c r="AG151" i="3" s="1"/>
  <c r="G152" i="8"/>
  <c r="Q152" i="8" s="1"/>
  <c r="AG152" i="3" s="1"/>
  <c r="G153" i="8"/>
  <c r="Q153" i="8" s="1"/>
  <c r="AG153" i="3" s="1"/>
  <c r="G154" i="8"/>
  <c r="Q154" i="8" s="1"/>
  <c r="AG154" i="3" s="1"/>
  <c r="G155" i="8"/>
  <c r="Q155" i="8" s="1"/>
  <c r="AG155" i="3" s="1"/>
  <c r="G156" i="8"/>
  <c r="Q156" i="8" s="1"/>
  <c r="AG156" i="3" s="1"/>
  <c r="G157" i="8"/>
  <c r="Q157" i="8" s="1"/>
  <c r="AG157" i="3" s="1"/>
  <c r="G158" i="8"/>
  <c r="G159" i="8"/>
  <c r="Q159" i="8" s="1"/>
  <c r="AG159" i="3" s="1"/>
  <c r="G160" i="8"/>
  <c r="Q160" i="8" s="1"/>
  <c r="AG160" i="3" s="1"/>
  <c r="G161" i="8"/>
  <c r="Q161" i="8" s="1"/>
  <c r="AG161" i="3" s="1"/>
  <c r="G162" i="8"/>
  <c r="Q162" i="8" s="1"/>
  <c r="AG162" i="3" s="1"/>
  <c r="G163" i="8"/>
  <c r="Q163" i="8" s="1"/>
  <c r="AG163" i="3" s="1"/>
  <c r="G164" i="8"/>
  <c r="Q164" i="8" s="1"/>
  <c r="AG164" i="3" s="1"/>
  <c r="G165" i="8"/>
  <c r="Q165" i="8" s="1"/>
  <c r="AG165" i="3" s="1"/>
  <c r="G166" i="8"/>
  <c r="G167" i="8"/>
  <c r="Q167" i="8" s="1"/>
  <c r="AG167" i="3" s="1"/>
  <c r="G168" i="8"/>
  <c r="Q168" i="8" s="1"/>
  <c r="AG168" i="3" s="1"/>
  <c r="G169" i="8"/>
  <c r="Q169" i="8" s="1"/>
  <c r="AG169" i="3" s="1"/>
  <c r="G170" i="8"/>
  <c r="Q170" i="8" s="1"/>
  <c r="AG170" i="3" s="1"/>
  <c r="G171" i="8"/>
  <c r="Q171" i="8" s="1"/>
  <c r="AG171" i="3" s="1"/>
  <c r="G172" i="8"/>
  <c r="Q172" i="8" s="1"/>
  <c r="AG172" i="3" s="1"/>
  <c r="G173" i="8"/>
  <c r="Q173" i="8" s="1"/>
  <c r="AG173" i="3" s="1"/>
  <c r="G174" i="8"/>
  <c r="G175" i="8"/>
  <c r="Q175" i="8" s="1"/>
  <c r="AG175" i="3" s="1"/>
  <c r="G176" i="8"/>
  <c r="Q176" i="8" s="1"/>
  <c r="AG176" i="3" s="1"/>
  <c r="G177" i="8"/>
  <c r="Q177" i="8" s="1"/>
  <c r="AG177" i="3" s="1"/>
  <c r="G178" i="8"/>
  <c r="Q178" i="8" s="1"/>
  <c r="AG178" i="3" s="1"/>
  <c r="G179" i="8"/>
  <c r="Q179" i="8" s="1"/>
  <c r="AG179" i="3" s="1"/>
  <c r="G180" i="8"/>
  <c r="Q180" i="8" s="1"/>
  <c r="AG180" i="3" s="1"/>
  <c r="G181" i="8"/>
  <c r="Q181" i="8" s="1"/>
  <c r="AG181" i="3" s="1"/>
  <c r="G182" i="8"/>
  <c r="G183" i="8"/>
  <c r="Q183" i="8" s="1"/>
  <c r="AG183" i="3" s="1"/>
  <c r="G184" i="8"/>
  <c r="Q184" i="8" s="1"/>
  <c r="AG184" i="3" s="1"/>
  <c r="G185" i="8"/>
  <c r="Q185" i="8" s="1"/>
  <c r="AG185" i="3" s="1"/>
  <c r="G186" i="8"/>
  <c r="Q186" i="8" s="1"/>
  <c r="AG186" i="3" s="1"/>
  <c r="G187" i="8"/>
  <c r="Q187" i="8" s="1"/>
  <c r="AG187" i="3" s="1"/>
  <c r="G188" i="8"/>
  <c r="Q188" i="8" s="1"/>
  <c r="AG188" i="3" s="1"/>
  <c r="G189" i="8"/>
  <c r="Q189" i="8" s="1"/>
  <c r="AG189" i="3" s="1"/>
  <c r="G190" i="8"/>
  <c r="G191" i="8"/>
  <c r="Q191" i="8" s="1"/>
  <c r="AG191" i="3" s="1"/>
  <c r="G192" i="8"/>
  <c r="Q192" i="8" s="1"/>
  <c r="AG192" i="3" s="1"/>
  <c r="G193" i="8"/>
  <c r="Q193" i="8" s="1"/>
  <c r="AG193" i="3" s="1"/>
  <c r="G194" i="8"/>
  <c r="Q194" i="8" s="1"/>
  <c r="AG194" i="3" s="1"/>
  <c r="G195" i="8"/>
  <c r="Q195" i="8" s="1"/>
  <c r="AG195" i="3" s="1"/>
  <c r="G196" i="8"/>
  <c r="Q196" i="8" s="1"/>
  <c r="AG196" i="3" s="1"/>
  <c r="G197" i="8"/>
  <c r="Q197" i="8" s="1"/>
  <c r="AG197" i="3" s="1"/>
  <c r="G198" i="8"/>
  <c r="G199" i="8"/>
  <c r="Q199" i="8" s="1"/>
  <c r="AG199" i="3" s="1"/>
  <c r="G200" i="8"/>
  <c r="Q200" i="8" s="1"/>
  <c r="AG200" i="3" s="1"/>
  <c r="G201" i="8"/>
  <c r="Q201" i="8" s="1"/>
  <c r="AG201" i="3" s="1"/>
  <c r="G202" i="8"/>
  <c r="Q202" i="8" s="1"/>
  <c r="AG202" i="3" s="1"/>
  <c r="G203" i="8"/>
  <c r="Q203" i="8" s="1"/>
  <c r="AG203" i="3" s="1"/>
  <c r="G204" i="8"/>
  <c r="Q204" i="8" s="1"/>
  <c r="AG204" i="3" s="1"/>
  <c r="G205" i="8"/>
  <c r="Q205" i="8" s="1"/>
  <c r="AG205" i="3" s="1"/>
  <c r="G206" i="8"/>
  <c r="G207" i="8"/>
  <c r="Q207" i="8" s="1"/>
  <c r="AG207" i="3" s="1"/>
  <c r="G208" i="8"/>
  <c r="Q208" i="8" s="1"/>
  <c r="AG208" i="3" s="1"/>
  <c r="G209" i="8"/>
  <c r="Q209" i="8" s="1"/>
  <c r="AG209" i="3" s="1"/>
  <c r="G210" i="8"/>
  <c r="Q210" i="8" s="1"/>
  <c r="AG210" i="3" s="1"/>
  <c r="G211" i="8"/>
  <c r="Q211" i="8" s="1"/>
  <c r="AG211" i="3" s="1"/>
  <c r="G212" i="8"/>
  <c r="Q212" i="8" s="1"/>
  <c r="AG212" i="3" s="1"/>
  <c r="G213" i="8"/>
  <c r="Q213" i="8" s="1"/>
  <c r="AG213" i="3" s="1"/>
  <c r="G214" i="8"/>
  <c r="G215" i="8"/>
  <c r="Q215" i="8" s="1"/>
  <c r="AG215" i="3" s="1"/>
  <c r="G216" i="8"/>
  <c r="Q216" i="8" s="1"/>
  <c r="AG216" i="3" s="1"/>
  <c r="G217" i="8"/>
  <c r="Q217" i="8" s="1"/>
  <c r="AG217" i="3" s="1"/>
  <c r="G218" i="8"/>
  <c r="Q218" i="8" s="1"/>
  <c r="AG218" i="3" s="1"/>
  <c r="G219" i="8"/>
  <c r="Q219" i="8" s="1"/>
  <c r="AG219" i="3" s="1"/>
  <c r="G6" i="8"/>
  <c r="Q6" i="8" s="1"/>
  <c r="AG6" i="3" s="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6" i="8"/>
  <c r="O218" i="8"/>
  <c r="T218" i="8" s="1"/>
  <c r="Q11" i="8"/>
  <c r="AG11" i="3" s="1"/>
  <c r="Q14" i="8"/>
  <c r="AG14" i="3" s="1"/>
  <c r="Q18" i="8"/>
  <c r="AG18" i="3" s="1"/>
  <c r="Q19" i="8"/>
  <c r="AG19" i="3" s="1"/>
  <c r="Q22" i="8"/>
  <c r="AG22" i="3" s="1"/>
  <c r="Q25" i="8"/>
  <c r="AG25" i="3" s="1"/>
  <c r="Q27" i="8"/>
  <c r="AG27" i="3" s="1"/>
  <c r="Q30" i="8"/>
  <c r="AG30" i="3" s="1"/>
  <c r="Q34" i="8"/>
  <c r="AG34" i="3" s="1"/>
  <c r="Q35" i="8"/>
  <c r="AG35" i="3" s="1"/>
  <c r="Q38" i="8"/>
  <c r="AG38" i="3" s="1"/>
  <c r="Q46" i="8"/>
  <c r="AG46" i="3" s="1"/>
  <c r="Q54" i="8"/>
  <c r="AG54" i="3" s="1"/>
  <c r="Q60" i="8"/>
  <c r="AG60" i="3" s="1"/>
  <c r="Q62" i="8"/>
  <c r="AG62" i="3" s="1"/>
  <c r="Q70" i="8"/>
  <c r="AG70" i="3" s="1"/>
  <c r="Q75" i="8"/>
  <c r="AG75" i="3" s="1"/>
  <c r="Q78" i="8"/>
  <c r="AG78" i="3" s="1"/>
  <c r="Q84" i="8"/>
  <c r="AG84" i="3" s="1"/>
  <c r="Q86" i="8"/>
  <c r="AG86" i="3" s="1"/>
  <c r="Q94" i="8"/>
  <c r="AG94" i="3" s="1"/>
  <c r="Q99" i="8"/>
  <c r="AG99" i="3" s="1"/>
  <c r="Q102" i="8"/>
  <c r="AG102" i="3" s="1"/>
  <c r="Q106" i="8"/>
  <c r="AG106" i="3" s="1"/>
  <c r="Q110" i="8"/>
  <c r="AG110" i="3" s="1"/>
  <c r="Q118" i="8"/>
  <c r="AG118" i="3" s="1"/>
  <c r="Q125" i="8"/>
  <c r="AG125" i="3" s="1"/>
  <c r="Q126" i="8"/>
  <c r="AG126" i="3" s="1"/>
  <c r="Q131" i="8"/>
  <c r="AG131" i="3" s="1"/>
  <c r="Q134" i="8"/>
  <c r="AG134" i="3" s="1"/>
  <c r="Q142" i="8"/>
  <c r="AG142" i="3" s="1"/>
  <c r="Q150" i="8"/>
  <c r="AG150" i="3" s="1"/>
  <c r="Q158" i="8"/>
  <c r="AG158" i="3" s="1"/>
  <c r="Q166" i="8"/>
  <c r="AG166" i="3" s="1"/>
  <c r="Q174" i="8"/>
  <c r="AG174" i="3" s="1"/>
  <c r="Q182" i="8"/>
  <c r="AG182" i="3" s="1"/>
  <c r="Q190" i="8"/>
  <c r="AG190" i="3" s="1"/>
  <c r="Q198" i="8"/>
  <c r="AG198" i="3" s="1"/>
  <c r="Q206" i="8"/>
  <c r="AG206" i="3" s="1"/>
  <c r="Q214" i="8"/>
  <c r="AG214" i="3" s="1"/>
  <c r="D7" i="9"/>
  <c r="D8" i="9"/>
  <c r="S8" i="8" s="1"/>
  <c r="AH8" i="3" s="1"/>
  <c r="D9" i="9"/>
  <c r="D10" i="9"/>
  <c r="D11" i="9"/>
  <c r="D12" i="9"/>
  <c r="D13" i="9"/>
  <c r="D14" i="9"/>
  <c r="D15" i="9"/>
  <c r="D16" i="9"/>
  <c r="S16" i="8" s="1"/>
  <c r="AH16" i="3" s="1"/>
  <c r="D17" i="9"/>
  <c r="D18" i="9"/>
  <c r="D19" i="9"/>
  <c r="D20" i="9"/>
  <c r="D21" i="9"/>
  <c r="D22" i="9"/>
  <c r="D23" i="9"/>
  <c r="D24" i="9"/>
  <c r="S24" i="8" s="1"/>
  <c r="AH24" i="3" s="1"/>
  <c r="D25" i="9"/>
  <c r="D26" i="9"/>
  <c r="D27" i="9"/>
  <c r="D28" i="9"/>
  <c r="D29" i="9"/>
  <c r="D30" i="9"/>
  <c r="D31" i="9"/>
  <c r="D32" i="9"/>
  <c r="S32" i="8" s="1"/>
  <c r="AH32" i="3" s="1"/>
  <c r="D33" i="9"/>
  <c r="D34" i="9"/>
  <c r="D35" i="9"/>
  <c r="D36" i="9"/>
  <c r="D37" i="9"/>
  <c r="D38" i="9"/>
  <c r="D39" i="9"/>
  <c r="D40" i="9"/>
  <c r="S40" i="8" s="1"/>
  <c r="AH40" i="3" s="1"/>
  <c r="D41" i="9"/>
  <c r="D42" i="9"/>
  <c r="D43" i="9"/>
  <c r="D44" i="9"/>
  <c r="D45" i="9"/>
  <c r="D46" i="9"/>
  <c r="D47" i="9"/>
  <c r="D48" i="9"/>
  <c r="S48" i="8" s="1"/>
  <c r="AH48" i="3" s="1"/>
  <c r="D49" i="9"/>
  <c r="D50" i="9"/>
  <c r="D51" i="9"/>
  <c r="D52" i="9"/>
  <c r="D53" i="9"/>
  <c r="D54" i="9"/>
  <c r="D55" i="9"/>
  <c r="D56" i="9"/>
  <c r="S56" i="8" s="1"/>
  <c r="AH56" i="3" s="1"/>
  <c r="D57" i="9"/>
  <c r="D58" i="9"/>
  <c r="D59" i="9"/>
  <c r="D60" i="9"/>
  <c r="D61" i="9"/>
  <c r="D62" i="9"/>
  <c r="D63" i="9"/>
  <c r="D64" i="9"/>
  <c r="S64" i="8" s="1"/>
  <c r="AH64" i="3" s="1"/>
  <c r="D65" i="9"/>
  <c r="D66" i="9"/>
  <c r="D67" i="9"/>
  <c r="D68" i="9"/>
  <c r="D69" i="9"/>
  <c r="D70" i="9"/>
  <c r="D71" i="9"/>
  <c r="D72" i="9"/>
  <c r="S72" i="8" s="1"/>
  <c r="AH72" i="3" s="1"/>
  <c r="D73" i="9"/>
  <c r="D74" i="9"/>
  <c r="D75" i="9"/>
  <c r="D76" i="9"/>
  <c r="D77" i="9"/>
  <c r="D78" i="9"/>
  <c r="D79" i="9"/>
  <c r="D80" i="9"/>
  <c r="S80" i="8" s="1"/>
  <c r="AH80" i="3" s="1"/>
  <c r="D81" i="9"/>
  <c r="D82" i="9"/>
  <c r="D83" i="9"/>
  <c r="D84" i="9"/>
  <c r="D85" i="9"/>
  <c r="D86" i="9"/>
  <c r="D87" i="9"/>
  <c r="D88" i="9"/>
  <c r="S88" i="8" s="1"/>
  <c r="AH88" i="3" s="1"/>
  <c r="D89" i="9"/>
  <c r="D90" i="9"/>
  <c r="D91" i="9"/>
  <c r="D92" i="9"/>
  <c r="D93" i="9"/>
  <c r="D94" i="9"/>
  <c r="D95" i="9"/>
  <c r="D96" i="9"/>
  <c r="S96" i="8" s="1"/>
  <c r="AH96" i="3" s="1"/>
  <c r="D97" i="9"/>
  <c r="D98" i="9"/>
  <c r="D99" i="9"/>
  <c r="D100" i="9"/>
  <c r="D101" i="9"/>
  <c r="D102" i="9"/>
  <c r="D103" i="9"/>
  <c r="D104" i="9"/>
  <c r="S104" i="8" s="1"/>
  <c r="AH104" i="3" s="1"/>
  <c r="D105" i="9"/>
  <c r="D106" i="9"/>
  <c r="D107" i="9"/>
  <c r="D108" i="9"/>
  <c r="D109" i="9"/>
  <c r="D110" i="9"/>
  <c r="D111" i="9"/>
  <c r="D112" i="9"/>
  <c r="S112" i="8" s="1"/>
  <c r="AH112" i="3" s="1"/>
  <c r="D113" i="9"/>
  <c r="D114" i="9"/>
  <c r="D115" i="9"/>
  <c r="D116" i="9"/>
  <c r="D117" i="9"/>
  <c r="D118" i="9"/>
  <c r="D119" i="9"/>
  <c r="D120" i="9"/>
  <c r="S120" i="8" s="1"/>
  <c r="AH120" i="3" s="1"/>
  <c r="D121" i="9"/>
  <c r="D122" i="9"/>
  <c r="D123" i="9"/>
  <c r="D124" i="9"/>
  <c r="D125" i="9"/>
  <c r="D126" i="9"/>
  <c r="D127" i="9"/>
  <c r="D128" i="9"/>
  <c r="S128" i="8" s="1"/>
  <c r="AH128" i="3" s="1"/>
  <c r="D129" i="9"/>
  <c r="D130" i="9"/>
  <c r="D131" i="9"/>
  <c r="D132" i="9"/>
  <c r="D133" i="9"/>
  <c r="D134" i="9"/>
  <c r="D135" i="9"/>
  <c r="D136" i="9"/>
  <c r="S136" i="8" s="1"/>
  <c r="AH136" i="3" s="1"/>
  <c r="D137" i="9"/>
  <c r="D138" i="9"/>
  <c r="D139" i="9"/>
  <c r="D140" i="9"/>
  <c r="D141" i="9"/>
  <c r="D142" i="9"/>
  <c r="D143" i="9"/>
  <c r="D144" i="9"/>
  <c r="S144" i="8" s="1"/>
  <c r="AH144" i="3" s="1"/>
  <c r="D145" i="9"/>
  <c r="D146" i="9"/>
  <c r="D147" i="9"/>
  <c r="D148" i="9"/>
  <c r="D149" i="9"/>
  <c r="D150" i="9"/>
  <c r="D151" i="9"/>
  <c r="D152" i="9"/>
  <c r="S152" i="8" s="1"/>
  <c r="AH152" i="3" s="1"/>
  <c r="D153" i="9"/>
  <c r="D154" i="9"/>
  <c r="D155" i="9"/>
  <c r="D156" i="9"/>
  <c r="D157" i="9"/>
  <c r="D158" i="9"/>
  <c r="D159" i="9"/>
  <c r="D160" i="9"/>
  <c r="S160" i="8" s="1"/>
  <c r="AH160" i="3" s="1"/>
  <c r="D161" i="9"/>
  <c r="D162" i="9"/>
  <c r="D163" i="9"/>
  <c r="D164" i="9"/>
  <c r="D165" i="9"/>
  <c r="D166" i="9"/>
  <c r="D167" i="9"/>
  <c r="D168" i="9"/>
  <c r="S168" i="8" s="1"/>
  <c r="AH168" i="3" s="1"/>
  <c r="D169" i="9"/>
  <c r="D170" i="9"/>
  <c r="D171" i="9"/>
  <c r="D172" i="9"/>
  <c r="D173" i="9"/>
  <c r="D174" i="9"/>
  <c r="D175" i="9"/>
  <c r="D176" i="9"/>
  <c r="S176" i="8" s="1"/>
  <c r="AH176" i="3" s="1"/>
  <c r="D177" i="9"/>
  <c r="D178" i="9"/>
  <c r="D179" i="9"/>
  <c r="D180" i="9"/>
  <c r="D181" i="9"/>
  <c r="D182" i="9"/>
  <c r="D183" i="9"/>
  <c r="D184" i="9"/>
  <c r="S184" i="8" s="1"/>
  <c r="AH184" i="3" s="1"/>
  <c r="D185" i="9"/>
  <c r="D186" i="9"/>
  <c r="D187" i="9"/>
  <c r="D188" i="9"/>
  <c r="D189" i="9"/>
  <c r="D190" i="9"/>
  <c r="D191" i="9"/>
  <c r="D192" i="9"/>
  <c r="S192" i="8" s="1"/>
  <c r="AH192" i="3" s="1"/>
  <c r="D193" i="9"/>
  <c r="D194" i="9"/>
  <c r="D195" i="9"/>
  <c r="D196" i="9"/>
  <c r="D197" i="9"/>
  <c r="D198" i="9"/>
  <c r="D199" i="9"/>
  <c r="D200" i="9"/>
  <c r="S200" i="8" s="1"/>
  <c r="AH200" i="3" s="1"/>
  <c r="D201" i="9"/>
  <c r="D202" i="9"/>
  <c r="D203" i="9"/>
  <c r="D204" i="9"/>
  <c r="D205" i="9"/>
  <c r="D206" i="9"/>
  <c r="D207" i="9"/>
  <c r="D208" i="9"/>
  <c r="S208" i="8" s="1"/>
  <c r="AH208" i="3" s="1"/>
  <c r="D209" i="9"/>
  <c r="D210" i="9"/>
  <c r="D211" i="9"/>
  <c r="D212" i="9"/>
  <c r="D213" i="9"/>
  <c r="D214" i="9"/>
  <c r="D215" i="9"/>
  <c r="D216" i="9"/>
  <c r="S216" i="8" s="1"/>
  <c r="AH216" i="3" s="1"/>
  <c r="D217" i="9"/>
  <c r="D218" i="9"/>
  <c r="D6" i="9"/>
  <c r="P8" i="8"/>
  <c r="P9" i="8"/>
  <c r="P11" i="8"/>
  <c r="P12" i="8"/>
  <c r="P17" i="8"/>
  <c r="P20" i="8"/>
  <c r="P24" i="8"/>
  <c r="P25" i="8"/>
  <c r="P28" i="8"/>
  <c r="P32" i="8"/>
  <c r="P33" i="8"/>
  <c r="P34" i="8"/>
  <c r="P36" i="8"/>
  <c r="P40" i="8"/>
  <c r="P41" i="8"/>
  <c r="P43" i="8"/>
  <c r="P44" i="8"/>
  <c r="P48" i="8"/>
  <c r="P49" i="8"/>
  <c r="P52" i="8"/>
  <c r="P56" i="8"/>
  <c r="P57" i="8"/>
  <c r="P59" i="8"/>
  <c r="P60" i="8"/>
  <c r="P64" i="8"/>
  <c r="P65" i="8"/>
  <c r="P68" i="8"/>
  <c r="P72" i="8"/>
  <c r="P73" i="8"/>
  <c r="P75" i="8"/>
  <c r="P76" i="8"/>
  <c r="P81" i="8"/>
  <c r="P84" i="8"/>
  <c r="P88" i="8"/>
  <c r="P89" i="8"/>
  <c r="P92" i="8"/>
  <c r="P96" i="8"/>
  <c r="P97" i="8"/>
  <c r="P98" i="8"/>
  <c r="P100" i="8"/>
  <c r="P104" i="8"/>
  <c r="P105" i="8"/>
  <c r="P107" i="8"/>
  <c r="P108" i="8"/>
  <c r="P112" i="8"/>
  <c r="P113" i="8"/>
  <c r="P116" i="8"/>
  <c r="P120" i="8"/>
  <c r="P121" i="8"/>
  <c r="P123" i="8"/>
  <c r="P124" i="8"/>
  <c r="P128" i="8"/>
  <c r="P129" i="8"/>
  <c r="P132" i="8"/>
  <c r="P136" i="8"/>
  <c r="P137" i="8"/>
  <c r="P139" i="8"/>
  <c r="P140" i="8"/>
  <c r="P144" i="8"/>
  <c r="P145" i="8"/>
  <c r="P148" i="8"/>
  <c r="P152" i="8"/>
  <c r="P153" i="8"/>
  <c r="P155" i="8"/>
  <c r="P156" i="8"/>
  <c r="P160" i="8"/>
  <c r="P161" i="8"/>
  <c r="P162" i="8"/>
  <c r="P164" i="8"/>
  <c r="P168" i="8"/>
  <c r="P169" i="8"/>
  <c r="P172" i="8"/>
  <c r="P176" i="8"/>
  <c r="P177" i="8"/>
  <c r="P180" i="8"/>
  <c r="P184" i="8"/>
  <c r="P185" i="8"/>
  <c r="P188" i="8"/>
  <c r="P192" i="8"/>
  <c r="P193" i="8"/>
  <c r="P196" i="8"/>
  <c r="P200" i="8"/>
  <c r="P201" i="8"/>
  <c r="P204" i="8"/>
  <c r="P208" i="8"/>
  <c r="P209" i="8"/>
  <c r="P212" i="8"/>
  <c r="P216" i="8"/>
  <c r="P217" i="8"/>
  <c r="P6" i="8"/>
  <c r="T219" i="8"/>
  <c r="O7" i="8"/>
  <c r="T7" i="8" s="1"/>
  <c r="O10" i="8"/>
  <c r="T10" i="8" s="1"/>
  <c r="O15" i="8"/>
  <c r="T15" i="8" s="1"/>
  <c r="O17" i="8"/>
  <c r="T17" i="8" s="1"/>
  <c r="O18" i="8"/>
  <c r="T18" i="8" s="1"/>
  <c r="O21" i="8"/>
  <c r="T21" i="8" s="1"/>
  <c r="O23" i="8"/>
  <c r="T23" i="8" s="1"/>
  <c r="O26" i="8"/>
  <c r="T26" i="8" s="1"/>
  <c r="O31" i="8"/>
  <c r="T31" i="8" s="1"/>
  <c r="O34" i="8"/>
  <c r="T34" i="8" s="1"/>
  <c r="O42" i="8"/>
  <c r="T42" i="8" s="1"/>
  <c r="O47" i="8"/>
  <c r="T47" i="8" s="1"/>
  <c r="O50" i="8"/>
  <c r="T50" i="8" s="1"/>
  <c r="O55" i="8"/>
  <c r="T55" i="8" s="1"/>
  <c r="O57" i="8"/>
  <c r="T57" i="8" s="1"/>
  <c r="O58" i="8"/>
  <c r="T58" i="8" s="1"/>
  <c r="O63" i="8"/>
  <c r="T63" i="8" s="1"/>
  <c r="O66" i="8"/>
  <c r="T66" i="8" s="1"/>
  <c r="O69" i="8"/>
  <c r="T69" i="8" s="1"/>
  <c r="O71" i="8"/>
  <c r="T71" i="8" s="1"/>
  <c r="O74" i="8"/>
  <c r="T74" i="8" s="1"/>
  <c r="O82" i="8"/>
  <c r="T82" i="8" s="1"/>
  <c r="O85" i="8"/>
  <c r="T85" i="8" s="1"/>
  <c r="O87" i="8"/>
  <c r="T87" i="8" s="1"/>
  <c r="O90" i="8"/>
  <c r="T90" i="8" s="1"/>
  <c r="O94" i="8"/>
  <c r="T94" i="8" s="1"/>
  <c r="O98" i="8"/>
  <c r="T98" i="8" s="1"/>
  <c r="O102" i="8"/>
  <c r="T102" i="8" s="1"/>
  <c r="O103" i="8"/>
  <c r="T103" i="8" s="1"/>
  <c r="O106" i="8"/>
  <c r="T106" i="8" s="1"/>
  <c r="O110" i="8"/>
  <c r="T110" i="8" s="1"/>
  <c r="O114" i="8"/>
  <c r="T114" i="8" s="1"/>
  <c r="O118" i="8"/>
  <c r="T118" i="8" s="1"/>
  <c r="O119" i="8"/>
  <c r="T119" i="8" s="1"/>
  <c r="O122" i="8"/>
  <c r="T122" i="8" s="1"/>
  <c r="O126" i="8"/>
  <c r="T126" i="8" s="1"/>
  <c r="O130" i="8"/>
  <c r="T130" i="8" s="1"/>
  <c r="O134" i="8"/>
  <c r="T134" i="8" s="1"/>
  <c r="O135" i="8"/>
  <c r="T135" i="8" s="1"/>
  <c r="O138" i="8"/>
  <c r="T138" i="8" s="1"/>
  <c r="O142" i="8"/>
  <c r="T142" i="8" s="1"/>
  <c r="O146" i="8"/>
  <c r="T146" i="8" s="1"/>
  <c r="O150" i="8"/>
  <c r="T150" i="8" s="1"/>
  <c r="O151" i="8"/>
  <c r="T151" i="8" s="1"/>
  <c r="O154" i="8"/>
  <c r="T154" i="8" s="1"/>
  <c r="O158" i="8"/>
  <c r="T158" i="8" s="1"/>
  <c r="O162" i="8"/>
  <c r="T162" i="8" s="1"/>
  <c r="O166" i="8"/>
  <c r="T166" i="8" s="1"/>
  <c r="O167" i="8"/>
  <c r="T167" i="8" s="1"/>
  <c r="O170" i="8"/>
  <c r="T170" i="8" s="1"/>
  <c r="O174" i="8"/>
  <c r="T174" i="8" s="1"/>
  <c r="O178" i="8"/>
  <c r="T178" i="8" s="1"/>
  <c r="O182" i="8"/>
  <c r="T182" i="8" s="1"/>
  <c r="O183" i="8"/>
  <c r="T183" i="8" s="1"/>
  <c r="O186" i="8"/>
  <c r="T186" i="8" s="1"/>
  <c r="O190" i="8"/>
  <c r="T190" i="8" s="1"/>
  <c r="O194" i="8"/>
  <c r="T194" i="8" s="1"/>
  <c r="O198" i="8"/>
  <c r="T198" i="8" s="1"/>
  <c r="O199" i="8"/>
  <c r="T199" i="8" s="1"/>
  <c r="O202" i="8"/>
  <c r="T202" i="8" s="1"/>
  <c r="O206" i="8"/>
  <c r="T206" i="8" s="1"/>
  <c r="O210" i="8"/>
  <c r="T210" i="8" s="1"/>
  <c r="O214" i="8"/>
  <c r="T214" i="8" s="1"/>
  <c r="O215" i="8"/>
  <c r="T215" i="8" s="1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N22" i="3"/>
  <c r="O22" i="3"/>
  <c r="P22" i="3"/>
  <c r="Q22" i="3"/>
  <c r="R22" i="3"/>
  <c r="S22" i="3"/>
  <c r="N23" i="3"/>
  <c r="O23" i="3"/>
  <c r="P23" i="3"/>
  <c r="Q23" i="3"/>
  <c r="R23" i="3"/>
  <c r="S23" i="3"/>
  <c r="N24" i="3"/>
  <c r="O24" i="3"/>
  <c r="P24" i="3"/>
  <c r="Q24" i="3"/>
  <c r="R24" i="3"/>
  <c r="S24" i="3"/>
  <c r="N25" i="3"/>
  <c r="O25" i="3"/>
  <c r="P25" i="3"/>
  <c r="Q25" i="3"/>
  <c r="R25" i="3"/>
  <c r="S25" i="3"/>
  <c r="N26" i="3"/>
  <c r="O26" i="3"/>
  <c r="P26" i="3"/>
  <c r="Q26" i="3"/>
  <c r="R26" i="3"/>
  <c r="S26" i="3"/>
  <c r="N27" i="3"/>
  <c r="O27" i="3"/>
  <c r="P27" i="3"/>
  <c r="Q27" i="3"/>
  <c r="R27" i="3"/>
  <c r="S27" i="3"/>
  <c r="N28" i="3"/>
  <c r="O28" i="3"/>
  <c r="P28" i="3"/>
  <c r="Q28" i="3"/>
  <c r="R28" i="3"/>
  <c r="S28" i="3"/>
  <c r="N29" i="3"/>
  <c r="O29" i="3"/>
  <c r="P29" i="3"/>
  <c r="Q29" i="3"/>
  <c r="R29" i="3"/>
  <c r="S29" i="3"/>
  <c r="N30" i="3"/>
  <c r="O30" i="3"/>
  <c r="P30" i="3"/>
  <c r="Q30" i="3"/>
  <c r="R30" i="3"/>
  <c r="S30" i="3"/>
  <c r="N31" i="3"/>
  <c r="O31" i="3"/>
  <c r="P31" i="3"/>
  <c r="Q31" i="3"/>
  <c r="R31" i="3"/>
  <c r="S31" i="3"/>
  <c r="N32" i="3"/>
  <c r="O32" i="3"/>
  <c r="P32" i="3"/>
  <c r="Q32" i="3"/>
  <c r="R32" i="3"/>
  <c r="S32" i="3"/>
  <c r="N33" i="3"/>
  <c r="O33" i="3"/>
  <c r="P33" i="3"/>
  <c r="Q33" i="3"/>
  <c r="R33" i="3"/>
  <c r="S33" i="3"/>
  <c r="N34" i="3"/>
  <c r="O34" i="3"/>
  <c r="P34" i="3"/>
  <c r="Q34" i="3"/>
  <c r="R34" i="3"/>
  <c r="S34" i="3"/>
  <c r="N35" i="3"/>
  <c r="O35" i="3"/>
  <c r="P35" i="3"/>
  <c r="Q35" i="3"/>
  <c r="R35" i="3"/>
  <c r="S35" i="3"/>
  <c r="N36" i="3"/>
  <c r="O36" i="3"/>
  <c r="P36" i="3"/>
  <c r="Q36" i="3"/>
  <c r="R36" i="3"/>
  <c r="S36" i="3"/>
  <c r="N37" i="3"/>
  <c r="O37" i="3"/>
  <c r="P37" i="3"/>
  <c r="Q37" i="3"/>
  <c r="R37" i="3"/>
  <c r="S37" i="3"/>
  <c r="N38" i="3"/>
  <c r="O38" i="3"/>
  <c r="P38" i="3"/>
  <c r="Q38" i="3"/>
  <c r="R38" i="3"/>
  <c r="S38" i="3"/>
  <c r="N39" i="3"/>
  <c r="O39" i="3"/>
  <c r="P39" i="3"/>
  <c r="Q39" i="3"/>
  <c r="R39" i="3"/>
  <c r="S39" i="3"/>
  <c r="N40" i="3"/>
  <c r="O40" i="3"/>
  <c r="P40" i="3"/>
  <c r="Q40" i="3"/>
  <c r="R40" i="3"/>
  <c r="S40" i="3"/>
  <c r="N41" i="3"/>
  <c r="O41" i="3"/>
  <c r="P41" i="3"/>
  <c r="Q41" i="3"/>
  <c r="R41" i="3"/>
  <c r="S41" i="3"/>
  <c r="N42" i="3"/>
  <c r="O42" i="3"/>
  <c r="P42" i="3"/>
  <c r="Q42" i="3"/>
  <c r="R42" i="3"/>
  <c r="S42" i="3"/>
  <c r="N43" i="3"/>
  <c r="O43" i="3"/>
  <c r="P43" i="3"/>
  <c r="Q43" i="3"/>
  <c r="R43" i="3"/>
  <c r="S43" i="3"/>
  <c r="N44" i="3"/>
  <c r="O44" i="3"/>
  <c r="P44" i="3"/>
  <c r="Q44" i="3"/>
  <c r="R44" i="3"/>
  <c r="S44" i="3"/>
  <c r="N45" i="3"/>
  <c r="O45" i="3"/>
  <c r="P45" i="3"/>
  <c r="Q45" i="3"/>
  <c r="R45" i="3"/>
  <c r="S45" i="3"/>
  <c r="N46" i="3"/>
  <c r="O46" i="3"/>
  <c r="P46" i="3"/>
  <c r="Q46" i="3"/>
  <c r="R46" i="3"/>
  <c r="S46" i="3"/>
  <c r="N47" i="3"/>
  <c r="O47" i="3"/>
  <c r="P47" i="3"/>
  <c r="Q47" i="3"/>
  <c r="R47" i="3"/>
  <c r="S47" i="3"/>
  <c r="N48" i="3"/>
  <c r="O48" i="3"/>
  <c r="P48" i="3"/>
  <c r="Q48" i="3"/>
  <c r="R48" i="3"/>
  <c r="S48" i="3"/>
  <c r="N49" i="3"/>
  <c r="O49" i="3"/>
  <c r="P49" i="3"/>
  <c r="Q49" i="3"/>
  <c r="R49" i="3"/>
  <c r="S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O6" i="3"/>
  <c r="P6" i="3"/>
  <c r="Q6" i="3"/>
  <c r="R6" i="3"/>
  <c r="S6" i="3"/>
  <c r="N6" i="3"/>
  <c r="V220" i="7"/>
  <c r="U220" i="7"/>
  <c r="T220" i="7"/>
  <c r="S220" i="7"/>
  <c r="R220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A220" i="7"/>
  <c r="V219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A219" i="7"/>
  <c r="V218" i="7"/>
  <c r="U218" i="7"/>
  <c r="T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A218" i="7"/>
  <c r="V217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A217" i="7"/>
  <c r="V216" i="7"/>
  <c r="U216" i="7"/>
  <c r="R219" i="3" s="1"/>
  <c r="T216" i="7"/>
  <c r="Q219" i="3" s="1"/>
  <c r="S216" i="7"/>
  <c r="R216" i="7"/>
  <c r="O219" i="3" s="1"/>
  <c r="Q216" i="7"/>
  <c r="N219" i="3" s="1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A216" i="7"/>
  <c r="V215" i="7"/>
  <c r="U215" i="7"/>
  <c r="R218" i="3" s="1"/>
  <c r="T215" i="7"/>
  <c r="S215" i="7"/>
  <c r="P218" i="3" s="1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A215" i="7"/>
  <c r="V214" i="7"/>
  <c r="S217" i="3" s="1"/>
  <c r="U214" i="7"/>
  <c r="R217" i="3" s="1"/>
  <c r="T214" i="7"/>
  <c r="S214" i="7"/>
  <c r="P217" i="3" s="1"/>
  <c r="R214" i="7"/>
  <c r="Q214" i="7"/>
  <c r="N217" i="3" s="1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A214" i="7"/>
  <c r="V213" i="7"/>
  <c r="U213" i="7"/>
  <c r="T213" i="7"/>
  <c r="Q216" i="3" s="1"/>
  <c r="S213" i="7"/>
  <c r="P216" i="3" s="1"/>
  <c r="R213" i="7"/>
  <c r="O216" i="3" s="1"/>
  <c r="Q213" i="7"/>
  <c r="N216" i="3" s="1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A213" i="7"/>
  <c r="V212" i="7"/>
  <c r="S215" i="3" s="1"/>
  <c r="U212" i="7"/>
  <c r="T212" i="7"/>
  <c r="Q215" i="3" s="1"/>
  <c r="S212" i="7"/>
  <c r="P215" i="3" s="1"/>
  <c r="R212" i="7"/>
  <c r="O215" i="3" s="1"/>
  <c r="Q212" i="7"/>
  <c r="N215" i="3" s="1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A212" i="7"/>
  <c r="V211" i="7"/>
  <c r="S214" i="3" s="1"/>
  <c r="U211" i="7"/>
  <c r="AD215" i="7" s="1"/>
  <c r="T211" i="7"/>
  <c r="Q214" i="3" s="1"/>
  <c r="S211" i="7"/>
  <c r="P214" i="3" s="1"/>
  <c r="R211" i="7"/>
  <c r="O214" i="3" s="1"/>
  <c r="Q211" i="7"/>
  <c r="N214" i="3" s="1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A211" i="7"/>
  <c r="V210" i="7"/>
  <c r="U210" i="7"/>
  <c r="R213" i="3" s="1"/>
  <c r="T210" i="7"/>
  <c r="Q213" i="3" s="1"/>
  <c r="S210" i="7"/>
  <c r="P213" i="3" s="1"/>
  <c r="R210" i="7"/>
  <c r="O213" i="3" s="1"/>
  <c r="Q210" i="7"/>
  <c r="N213" i="3" s="1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A210" i="7"/>
  <c r="V209" i="7"/>
  <c r="S212" i="3" s="1"/>
  <c r="U209" i="7"/>
  <c r="R212" i="3" s="1"/>
  <c r="T209" i="7"/>
  <c r="Q212" i="3" s="1"/>
  <c r="S209" i="7"/>
  <c r="P212" i="3" s="1"/>
  <c r="R209" i="7"/>
  <c r="O212" i="3" s="1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A209" i="7"/>
  <c r="V208" i="7"/>
  <c r="S211" i="3" s="1"/>
  <c r="U208" i="7"/>
  <c r="R211" i="3" s="1"/>
  <c r="T208" i="7"/>
  <c r="S208" i="7"/>
  <c r="P211" i="3" s="1"/>
  <c r="R208" i="7"/>
  <c r="O211" i="3" s="1"/>
  <c r="Q208" i="7"/>
  <c r="N211" i="3" s="1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A208" i="7"/>
  <c r="V207" i="7"/>
  <c r="S210" i="3" s="1"/>
  <c r="U207" i="7"/>
  <c r="R210" i="3" s="1"/>
  <c r="T207" i="7"/>
  <c r="Q210" i="3" s="1"/>
  <c r="S207" i="7"/>
  <c r="P210" i="3" s="1"/>
  <c r="R207" i="7"/>
  <c r="Q207" i="7"/>
  <c r="N210" i="3" s="1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A207" i="7"/>
  <c r="V206" i="7"/>
  <c r="S209" i="3" s="1"/>
  <c r="U206" i="7"/>
  <c r="R209" i="3" s="1"/>
  <c r="T206" i="7"/>
  <c r="S206" i="7"/>
  <c r="R206" i="7"/>
  <c r="O209" i="3" s="1"/>
  <c r="Q206" i="7"/>
  <c r="N209" i="3" s="1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A206" i="7"/>
  <c r="V205" i="7"/>
  <c r="U205" i="7"/>
  <c r="R208" i="3" s="1"/>
  <c r="T205" i="7"/>
  <c r="Q208" i="3" s="1"/>
  <c r="S205" i="7"/>
  <c r="P208" i="3" s="1"/>
  <c r="R205" i="7"/>
  <c r="O208" i="3" s="1"/>
  <c r="Q205" i="7"/>
  <c r="N208" i="3" s="1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A205" i="7"/>
  <c r="V204" i="7"/>
  <c r="S207" i="3" s="1"/>
  <c r="U204" i="7"/>
  <c r="T204" i="7"/>
  <c r="Q207" i="3" s="1"/>
  <c r="S204" i="7"/>
  <c r="P207" i="3" s="1"/>
  <c r="R204" i="7"/>
  <c r="O207" i="3" s="1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A204" i="7"/>
  <c r="V203" i="7"/>
  <c r="S206" i="3" s="1"/>
  <c r="U203" i="7"/>
  <c r="R206" i="3" s="1"/>
  <c r="T203" i="7"/>
  <c r="S203" i="7"/>
  <c r="P206" i="3" s="1"/>
  <c r="R203" i="7"/>
  <c r="Q203" i="7"/>
  <c r="N206" i="3" s="1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A203" i="7"/>
  <c r="V202" i="7"/>
  <c r="U202" i="7"/>
  <c r="R205" i="3" s="1"/>
  <c r="T202" i="7"/>
  <c r="Q205" i="3" s="1"/>
  <c r="S202" i="7"/>
  <c r="R202" i="7"/>
  <c r="O205" i="3" s="1"/>
  <c r="Q202" i="7"/>
  <c r="N205" i="3" s="1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A202" i="7"/>
  <c r="V201" i="7"/>
  <c r="U201" i="7"/>
  <c r="R204" i="3" s="1"/>
  <c r="T201" i="7"/>
  <c r="Q204" i="3" s="1"/>
  <c r="S201" i="7"/>
  <c r="P204" i="3" s="1"/>
  <c r="R201" i="7"/>
  <c r="Q201" i="7"/>
  <c r="N204" i="3" s="1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A201" i="7"/>
  <c r="V200" i="7"/>
  <c r="S203" i="3" s="1"/>
  <c r="U200" i="7"/>
  <c r="R203" i="3" s="1"/>
  <c r="T200" i="7"/>
  <c r="Q203" i="3" s="1"/>
  <c r="S200" i="7"/>
  <c r="P203" i="3" s="1"/>
  <c r="R200" i="7"/>
  <c r="O203" i="3" s="1"/>
  <c r="Q200" i="7"/>
  <c r="N203" i="3" s="1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A200" i="7"/>
  <c r="V199" i="7"/>
  <c r="U199" i="7"/>
  <c r="R202" i="3" s="1"/>
  <c r="T199" i="7"/>
  <c r="Q202" i="3" s="1"/>
  <c r="S199" i="7"/>
  <c r="R199" i="7"/>
  <c r="O202" i="3" s="1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A199" i="7"/>
  <c r="V198" i="7"/>
  <c r="S201" i="3" s="1"/>
  <c r="U198" i="7"/>
  <c r="T198" i="7"/>
  <c r="Q201" i="3" s="1"/>
  <c r="S198" i="7"/>
  <c r="P201" i="3" s="1"/>
  <c r="R198" i="7"/>
  <c r="Q198" i="7"/>
  <c r="N201" i="3" s="1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X202" i="7" s="1"/>
  <c r="A198" i="7"/>
  <c r="V197" i="7"/>
  <c r="S200" i="3" s="1"/>
  <c r="U197" i="7"/>
  <c r="R200" i="3" s="1"/>
  <c r="T197" i="7"/>
  <c r="Q200" i="3" s="1"/>
  <c r="S197" i="7"/>
  <c r="R197" i="7"/>
  <c r="O200" i="3" s="1"/>
  <c r="Q197" i="7"/>
  <c r="N200" i="3" s="1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A197" i="7"/>
  <c r="V196" i="7"/>
  <c r="AE200" i="7" s="1"/>
  <c r="U196" i="7"/>
  <c r="R199" i="3" s="1"/>
  <c r="T196" i="7"/>
  <c r="S196" i="7"/>
  <c r="R196" i="7"/>
  <c r="Q196" i="7"/>
  <c r="N199" i="3" s="1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A196" i="7"/>
  <c r="V195" i="7"/>
  <c r="S198" i="3" s="1"/>
  <c r="U195" i="7"/>
  <c r="R198" i="3" s="1"/>
  <c r="T195" i="7"/>
  <c r="Q198" i="3" s="1"/>
  <c r="S195" i="7"/>
  <c r="P198" i="3" s="1"/>
  <c r="R195" i="7"/>
  <c r="O198" i="3" s="1"/>
  <c r="Q195" i="7"/>
  <c r="N198" i="3" s="1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A195" i="7"/>
  <c r="V194" i="7"/>
  <c r="S197" i="3" s="1"/>
  <c r="U194" i="7"/>
  <c r="R197" i="3" s="1"/>
  <c r="T194" i="7"/>
  <c r="Q197" i="3" s="1"/>
  <c r="S194" i="7"/>
  <c r="P197" i="3" s="1"/>
  <c r="R194" i="7"/>
  <c r="O197" i="3" s="1"/>
  <c r="Q194" i="7"/>
  <c r="N197" i="3" s="1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A194" i="7"/>
  <c r="V193" i="7"/>
  <c r="S196" i="3" s="1"/>
  <c r="U193" i="7"/>
  <c r="T193" i="7"/>
  <c r="S193" i="7"/>
  <c r="P196" i="3" s="1"/>
  <c r="R193" i="7"/>
  <c r="O196" i="3" s="1"/>
  <c r="Q193" i="7"/>
  <c r="N196" i="3" s="1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A193" i="7"/>
  <c r="V192" i="7"/>
  <c r="S195" i="3" s="1"/>
  <c r="U192" i="7"/>
  <c r="R195" i="3" s="1"/>
  <c r="T192" i="7"/>
  <c r="Q195" i="3" s="1"/>
  <c r="S192" i="7"/>
  <c r="R192" i="7"/>
  <c r="O195" i="3" s="1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A192" i="7"/>
  <c r="V191" i="7"/>
  <c r="U191" i="7"/>
  <c r="R194" i="3" s="1"/>
  <c r="T191" i="7"/>
  <c r="S191" i="7"/>
  <c r="P194" i="3" s="1"/>
  <c r="R191" i="7"/>
  <c r="Q191" i="7"/>
  <c r="N194" i="3" s="1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A191" i="7"/>
  <c r="V190" i="7"/>
  <c r="S193" i="3" s="1"/>
  <c r="U190" i="7"/>
  <c r="T190" i="7"/>
  <c r="Q193" i="3" s="1"/>
  <c r="S190" i="7"/>
  <c r="R190" i="7"/>
  <c r="O193" i="3" s="1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A190" i="7"/>
  <c r="V189" i="7"/>
  <c r="U189" i="7"/>
  <c r="T189" i="7"/>
  <c r="S189" i="7"/>
  <c r="R189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A189" i="7"/>
  <c r="V188" i="7"/>
  <c r="U188" i="7"/>
  <c r="T188" i="7"/>
  <c r="Q191" i="3" s="1"/>
  <c r="S188" i="7"/>
  <c r="P191" i="3" s="1"/>
  <c r="R188" i="7"/>
  <c r="Q188" i="7"/>
  <c r="N191" i="3" s="1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A188" i="7"/>
  <c r="V187" i="7"/>
  <c r="S190" i="3" s="1"/>
  <c r="U187" i="7"/>
  <c r="R190" i="3" s="1"/>
  <c r="T187" i="7"/>
  <c r="S187" i="7"/>
  <c r="P190" i="3" s="1"/>
  <c r="R187" i="7"/>
  <c r="O190" i="3" s="1"/>
  <c r="Q187" i="7"/>
  <c r="N190" i="3" s="1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A187" i="7"/>
  <c r="V186" i="7"/>
  <c r="S189" i="3" s="1"/>
  <c r="U186" i="7"/>
  <c r="T186" i="7"/>
  <c r="S186" i="7"/>
  <c r="P189" i="3" s="1"/>
  <c r="R186" i="7"/>
  <c r="O189" i="3" s="1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A186" i="7"/>
  <c r="V185" i="7"/>
  <c r="U185" i="7"/>
  <c r="T185" i="7"/>
  <c r="Q188" i="3" s="1"/>
  <c r="S185" i="7"/>
  <c r="P188" i="3" s="1"/>
  <c r="R185" i="7"/>
  <c r="Q185" i="7"/>
  <c r="N188" i="3" s="1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A185" i="7"/>
  <c r="V184" i="7"/>
  <c r="U184" i="7"/>
  <c r="R187" i="3" s="1"/>
  <c r="T184" i="7"/>
  <c r="Q187" i="3" s="1"/>
  <c r="S184" i="7"/>
  <c r="R184" i="7"/>
  <c r="O187" i="3" s="1"/>
  <c r="Q184" i="7"/>
  <c r="N187" i="3" s="1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A184" i="7"/>
  <c r="AJ183" i="7"/>
  <c r="AJ184" i="7" s="1"/>
  <c r="AJ185" i="7" s="1"/>
  <c r="AJ186" i="7" s="1"/>
  <c r="AJ187" i="7" s="1"/>
  <c r="AJ188" i="7" s="1"/>
  <c r="AJ189" i="7" s="1"/>
  <c r="AJ190" i="7" s="1"/>
  <c r="AJ191" i="7" s="1"/>
  <c r="AJ192" i="7" s="1"/>
  <c r="AJ193" i="7" s="1"/>
  <c r="AJ194" i="7" s="1"/>
  <c r="AJ195" i="7" s="1"/>
  <c r="AJ196" i="7" s="1"/>
  <c r="AJ197" i="7" s="1"/>
  <c r="AJ198" i="7" s="1"/>
  <c r="AJ199" i="7" s="1"/>
  <c r="AJ200" i="7" s="1"/>
  <c r="AJ201" i="7" s="1"/>
  <c r="AJ202" i="7" s="1"/>
  <c r="AJ203" i="7" s="1"/>
  <c r="AJ204" i="7" s="1"/>
  <c r="AJ205" i="7" s="1"/>
  <c r="AJ206" i="7" s="1"/>
  <c r="AJ207" i="7" s="1"/>
  <c r="AJ208" i="7" s="1"/>
  <c r="AJ209" i="7" s="1"/>
  <c r="AJ210" i="7" s="1"/>
  <c r="AJ211" i="7" s="1"/>
  <c r="AJ212" i="7" s="1"/>
  <c r="AJ213" i="7" s="1"/>
  <c r="AJ214" i="7" s="1"/>
  <c r="AJ215" i="7" s="1"/>
  <c r="AJ216" i="7" s="1"/>
  <c r="AJ217" i="7" s="1"/>
  <c r="AJ218" i="7" s="1"/>
  <c r="AJ219" i="7" s="1"/>
  <c r="AJ220" i="7" s="1"/>
  <c r="AJ221" i="7" s="1"/>
  <c r="AJ222" i="7" s="1"/>
  <c r="AJ223" i="7" s="1"/>
  <c r="AJ224" i="7" s="1"/>
  <c r="AJ225" i="7" s="1"/>
  <c r="V183" i="7"/>
  <c r="S186" i="3" s="1"/>
  <c r="U183" i="7"/>
  <c r="R186" i="3" s="1"/>
  <c r="T183" i="7"/>
  <c r="S183" i="7"/>
  <c r="R183" i="7"/>
  <c r="O186" i="3" s="1"/>
  <c r="Q183" i="7"/>
  <c r="N186" i="3" s="1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A183" i="7"/>
  <c r="V182" i="7"/>
  <c r="S185" i="3" s="1"/>
  <c r="U182" i="7"/>
  <c r="R185" i="3" s="1"/>
  <c r="T182" i="7"/>
  <c r="S182" i="7"/>
  <c r="P185" i="3" s="1"/>
  <c r="R182" i="7"/>
  <c r="O185" i="3" s="1"/>
  <c r="Q182" i="7"/>
  <c r="N185" i="3" s="1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A182" i="7"/>
  <c r="V181" i="7"/>
  <c r="U181" i="7"/>
  <c r="R184" i="3" s="1"/>
  <c r="T181" i="7"/>
  <c r="S181" i="7"/>
  <c r="R181" i="7"/>
  <c r="O184" i="3" s="1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A181" i="7"/>
  <c r="V180" i="7"/>
  <c r="S183" i="3" s="1"/>
  <c r="U180" i="7"/>
  <c r="T180" i="7"/>
  <c r="Q183" i="3" s="1"/>
  <c r="S180" i="7"/>
  <c r="R180" i="7"/>
  <c r="Q180" i="7"/>
  <c r="N183" i="3" s="1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A180" i="7"/>
  <c r="V179" i="7"/>
  <c r="U179" i="7"/>
  <c r="T179" i="7"/>
  <c r="S179" i="7"/>
  <c r="P182" i="3" s="1"/>
  <c r="R179" i="7"/>
  <c r="O182" i="3" s="1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A179" i="7"/>
  <c r="V178" i="7"/>
  <c r="S181" i="3" s="1"/>
  <c r="U178" i="7"/>
  <c r="R181" i="3" s="1"/>
  <c r="T178" i="7"/>
  <c r="Q181" i="3" s="1"/>
  <c r="S178" i="7"/>
  <c r="R178" i="7"/>
  <c r="O181" i="3" s="1"/>
  <c r="Q178" i="7"/>
  <c r="N181" i="3" s="1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A178" i="7"/>
  <c r="V177" i="7"/>
  <c r="S180" i="3" s="1"/>
  <c r="U177" i="7"/>
  <c r="R180" i="3" s="1"/>
  <c r="T177" i="7"/>
  <c r="Q180" i="3" s="1"/>
  <c r="S177" i="7"/>
  <c r="P180" i="3" s="1"/>
  <c r="R177" i="7"/>
  <c r="Q177" i="7"/>
  <c r="N180" i="3" s="1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A177" i="7"/>
  <c r="V176" i="7"/>
  <c r="S179" i="3" s="1"/>
  <c r="U176" i="7"/>
  <c r="R179" i="3" s="1"/>
  <c r="T176" i="7"/>
  <c r="Q179" i="3" s="1"/>
  <c r="S176" i="7"/>
  <c r="P179" i="3" s="1"/>
  <c r="R176" i="7"/>
  <c r="O179" i="3" s="1"/>
  <c r="Q176" i="7"/>
  <c r="N179" i="3" s="1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A176" i="7"/>
  <c r="V175" i="7"/>
  <c r="S178" i="3" s="1"/>
  <c r="U175" i="7"/>
  <c r="R178" i="3" s="1"/>
  <c r="T175" i="7"/>
  <c r="Q178" i="3" s="1"/>
  <c r="S175" i="7"/>
  <c r="P178" i="3" s="1"/>
  <c r="R175" i="7"/>
  <c r="O178" i="3" s="1"/>
  <c r="Q175" i="7"/>
  <c r="N178" i="3" s="1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A175" i="7"/>
  <c r="V174" i="7"/>
  <c r="S177" i="3" s="1"/>
  <c r="U174" i="7"/>
  <c r="R177" i="3" s="1"/>
  <c r="T174" i="7"/>
  <c r="Q177" i="3" s="1"/>
  <c r="S174" i="7"/>
  <c r="P177" i="3" s="1"/>
  <c r="R174" i="7"/>
  <c r="O177" i="3" s="1"/>
  <c r="Q174" i="7"/>
  <c r="N177" i="3" s="1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A174" i="7"/>
  <c r="V173" i="7"/>
  <c r="S176" i="3" s="1"/>
  <c r="U173" i="7"/>
  <c r="R176" i="3" s="1"/>
  <c r="T173" i="7"/>
  <c r="Q176" i="3" s="1"/>
  <c r="S173" i="7"/>
  <c r="P176" i="3" s="1"/>
  <c r="R173" i="7"/>
  <c r="O176" i="3" s="1"/>
  <c r="Q173" i="7"/>
  <c r="N176" i="3" s="1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A173" i="7"/>
  <c r="V172" i="7"/>
  <c r="U172" i="7"/>
  <c r="T172" i="7"/>
  <c r="Q175" i="3" s="1"/>
  <c r="S172" i="7"/>
  <c r="P175" i="3" s="1"/>
  <c r="R172" i="7"/>
  <c r="O175" i="3" s="1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A172" i="7"/>
  <c r="V171" i="7"/>
  <c r="S174" i="3" s="1"/>
  <c r="U171" i="7"/>
  <c r="R174" i="3" s="1"/>
  <c r="T171" i="7"/>
  <c r="S171" i="7"/>
  <c r="P174" i="3" s="1"/>
  <c r="R171" i="7"/>
  <c r="O174" i="3" s="1"/>
  <c r="Q171" i="7"/>
  <c r="N174" i="3" s="1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A171" i="7"/>
  <c r="V170" i="7"/>
  <c r="S173" i="3" s="1"/>
  <c r="U170" i="7"/>
  <c r="R173" i="3" s="1"/>
  <c r="T170" i="7"/>
  <c r="Q173" i="3" s="1"/>
  <c r="S170" i="7"/>
  <c r="P173" i="3" s="1"/>
  <c r="R170" i="7"/>
  <c r="O173" i="3" s="1"/>
  <c r="Q170" i="7"/>
  <c r="N173" i="3" s="1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A170" i="7"/>
  <c r="V169" i="7"/>
  <c r="U169" i="7"/>
  <c r="R172" i="3" s="1"/>
  <c r="T169" i="7"/>
  <c r="Q172" i="3" s="1"/>
  <c r="S169" i="7"/>
  <c r="R169" i="7"/>
  <c r="Q169" i="7"/>
  <c r="N172" i="3" s="1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A169" i="7"/>
  <c r="V168" i="7"/>
  <c r="S171" i="3" s="1"/>
  <c r="U168" i="7"/>
  <c r="R171" i="3" s="1"/>
  <c r="T168" i="7"/>
  <c r="Q171" i="3" s="1"/>
  <c r="S168" i="7"/>
  <c r="AB172" i="7" s="1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A168" i="7"/>
  <c r="V167" i="7"/>
  <c r="S170" i="3" s="1"/>
  <c r="U167" i="7"/>
  <c r="T167" i="7"/>
  <c r="Q170" i="3" s="1"/>
  <c r="S167" i="7"/>
  <c r="P170" i="3" s="1"/>
  <c r="R167" i="7"/>
  <c r="O170" i="3" s="1"/>
  <c r="Q167" i="7"/>
  <c r="N170" i="3" s="1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A167" i="7"/>
  <c r="V166" i="7"/>
  <c r="S169" i="3" s="1"/>
  <c r="U166" i="7"/>
  <c r="R169" i="3" s="1"/>
  <c r="T166" i="7"/>
  <c r="Q169" i="3" s="1"/>
  <c r="S166" i="7"/>
  <c r="R166" i="7"/>
  <c r="O169" i="3" s="1"/>
  <c r="Q166" i="7"/>
  <c r="N169" i="3" s="1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A166" i="7"/>
  <c r="V165" i="7"/>
  <c r="U165" i="7"/>
  <c r="R168" i="3" s="1"/>
  <c r="T165" i="7"/>
  <c r="Q168" i="3" s="1"/>
  <c r="S165" i="7"/>
  <c r="P168" i="3" s="1"/>
  <c r="R165" i="7"/>
  <c r="O168" i="3" s="1"/>
  <c r="Q165" i="7"/>
  <c r="N168" i="3" s="1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X169" i="7" s="1"/>
  <c r="A165" i="7"/>
  <c r="V164" i="7"/>
  <c r="U164" i="7"/>
  <c r="T164" i="7"/>
  <c r="Q167" i="3" s="1"/>
  <c r="S164" i="7"/>
  <c r="R164" i="7"/>
  <c r="O167" i="3" s="1"/>
  <c r="Q164" i="7"/>
  <c r="N167" i="3" s="1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A164" i="7"/>
  <c r="V163" i="7"/>
  <c r="S166" i="3" s="1"/>
  <c r="U163" i="7"/>
  <c r="R166" i="3" s="1"/>
  <c r="T163" i="7"/>
  <c r="S163" i="7"/>
  <c r="P166" i="3" s="1"/>
  <c r="R163" i="7"/>
  <c r="O166" i="3" s="1"/>
  <c r="Q163" i="7"/>
  <c r="N166" i="3" s="1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A163" i="7"/>
  <c r="V162" i="7"/>
  <c r="S165" i="3" s="1"/>
  <c r="U162" i="7"/>
  <c r="R165" i="3" s="1"/>
  <c r="T162" i="7"/>
  <c r="Q165" i="3" s="1"/>
  <c r="S162" i="7"/>
  <c r="R162" i="7"/>
  <c r="O165" i="3" s="1"/>
  <c r="Q162" i="7"/>
  <c r="N165" i="3" s="1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A162" i="7"/>
  <c r="V161" i="7"/>
  <c r="S164" i="3" s="1"/>
  <c r="U161" i="7"/>
  <c r="R164" i="3" s="1"/>
  <c r="T161" i="7"/>
  <c r="Q164" i="3" s="1"/>
  <c r="S161" i="7"/>
  <c r="R161" i="7"/>
  <c r="Q161" i="7"/>
  <c r="N164" i="3" s="1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A161" i="7"/>
  <c r="V160" i="7"/>
  <c r="U160" i="7"/>
  <c r="R163" i="3" s="1"/>
  <c r="T160" i="7"/>
  <c r="Q163" i="3" s="1"/>
  <c r="S160" i="7"/>
  <c r="P163" i="3" s="1"/>
  <c r="R160" i="7"/>
  <c r="O163" i="3" s="1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A160" i="7"/>
  <c r="V159" i="7"/>
  <c r="U159" i="7"/>
  <c r="R162" i="3" s="1"/>
  <c r="T159" i="7"/>
  <c r="Q162" i="3" s="1"/>
  <c r="S159" i="7"/>
  <c r="R159" i="7"/>
  <c r="O162" i="3" s="1"/>
  <c r="Q159" i="7"/>
  <c r="N162" i="3" s="1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X163" i="7" s="1"/>
  <c r="A159" i="7"/>
  <c r="V158" i="7"/>
  <c r="S161" i="3" s="1"/>
  <c r="U158" i="7"/>
  <c r="R161" i="3" s="1"/>
  <c r="T158" i="7"/>
  <c r="S158" i="7"/>
  <c r="P161" i="3" s="1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A158" i="7"/>
  <c r="V157" i="7"/>
  <c r="U157" i="7"/>
  <c r="R160" i="3" s="1"/>
  <c r="T157" i="7"/>
  <c r="S157" i="7"/>
  <c r="R157" i="7"/>
  <c r="O160" i="3" s="1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A157" i="7"/>
  <c r="V156" i="7"/>
  <c r="S159" i="3" s="1"/>
  <c r="U156" i="7"/>
  <c r="T156" i="7"/>
  <c r="Q159" i="3" s="1"/>
  <c r="S156" i="7"/>
  <c r="P159" i="3" s="1"/>
  <c r="R156" i="7"/>
  <c r="O159" i="3" s="1"/>
  <c r="Q156" i="7"/>
  <c r="N159" i="3" s="1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A156" i="7"/>
  <c r="V155" i="7"/>
  <c r="U155" i="7"/>
  <c r="T155" i="7"/>
  <c r="S155" i="7"/>
  <c r="P158" i="3" s="1"/>
  <c r="R155" i="7"/>
  <c r="O158" i="3" s="1"/>
  <c r="Q155" i="7"/>
  <c r="N158" i="3" s="1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A155" i="7"/>
  <c r="V154" i="7"/>
  <c r="S157" i="3" s="1"/>
  <c r="U154" i="7"/>
  <c r="R157" i="3" s="1"/>
  <c r="T154" i="7"/>
  <c r="S154" i="7"/>
  <c r="R154" i="7"/>
  <c r="O157" i="3" s="1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A154" i="7"/>
  <c r="V153" i="7"/>
  <c r="S156" i="3" s="1"/>
  <c r="U153" i="7"/>
  <c r="AD157" i="7" s="1"/>
  <c r="T153" i="7"/>
  <c r="S153" i="7"/>
  <c r="R153" i="7"/>
  <c r="AA157" i="7" s="1"/>
  <c r="Q153" i="7"/>
  <c r="N156" i="3" s="1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A153" i="7"/>
  <c r="V152" i="7"/>
  <c r="S155" i="3" s="1"/>
  <c r="U152" i="7"/>
  <c r="R155" i="3" s="1"/>
  <c r="T152" i="7"/>
  <c r="Q155" i="3" s="1"/>
  <c r="S152" i="7"/>
  <c r="P155" i="3" s="1"/>
  <c r="R152" i="7"/>
  <c r="Q152" i="7"/>
  <c r="N155" i="3" s="1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A152" i="7"/>
  <c r="V151" i="7"/>
  <c r="U151" i="7"/>
  <c r="R154" i="3" s="1"/>
  <c r="T151" i="7"/>
  <c r="Q154" i="3" s="1"/>
  <c r="S151" i="7"/>
  <c r="R151" i="7"/>
  <c r="Q151" i="7"/>
  <c r="N154" i="3" s="1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A151" i="7"/>
  <c r="V150" i="7"/>
  <c r="S153" i="3" s="1"/>
  <c r="U150" i="7"/>
  <c r="T150" i="7"/>
  <c r="Q153" i="3" s="1"/>
  <c r="S150" i="7"/>
  <c r="P153" i="3" s="1"/>
  <c r="R150" i="7"/>
  <c r="O153" i="3" s="1"/>
  <c r="Q150" i="7"/>
  <c r="N153" i="3" s="1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A150" i="7"/>
  <c r="V149" i="7"/>
  <c r="U149" i="7"/>
  <c r="R152" i="3" s="1"/>
  <c r="T149" i="7"/>
  <c r="S149" i="7"/>
  <c r="P152" i="3" s="1"/>
  <c r="R149" i="7"/>
  <c r="O152" i="3" s="1"/>
  <c r="Q149" i="7"/>
  <c r="N152" i="3" s="1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A149" i="7"/>
  <c r="V148" i="7"/>
  <c r="S151" i="3" s="1"/>
  <c r="U148" i="7"/>
  <c r="T148" i="7"/>
  <c r="Q151" i="3" s="1"/>
  <c r="S148" i="7"/>
  <c r="P151" i="3" s="1"/>
  <c r="R148" i="7"/>
  <c r="O151" i="3" s="1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A148" i="7"/>
  <c r="V147" i="7"/>
  <c r="S150" i="3" s="1"/>
  <c r="U147" i="7"/>
  <c r="R150" i="3" s="1"/>
  <c r="T147" i="7"/>
  <c r="S147" i="7"/>
  <c r="P150" i="3" s="1"/>
  <c r="R147" i="7"/>
  <c r="Q147" i="7"/>
  <c r="N150" i="3" s="1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A147" i="7"/>
  <c r="V146" i="7"/>
  <c r="U146" i="7"/>
  <c r="R149" i="3" s="1"/>
  <c r="T146" i="7"/>
  <c r="Q149" i="3" s="1"/>
  <c r="S146" i="7"/>
  <c r="R146" i="7"/>
  <c r="O149" i="3" s="1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A146" i="7"/>
  <c r="V145" i="7"/>
  <c r="S148" i="3" s="1"/>
  <c r="U145" i="7"/>
  <c r="R148" i="3" s="1"/>
  <c r="T145" i="7"/>
  <c r="Q148" i="3" s="1"/>
  <c r="S145" i="7"/>
  <c r="R145" i="7"/>
  <c r="Q145" i="7"/>
  <c r="N148" i="3" s="1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A145" i="7"/>
  <c r="V144" i="7"/>
  <c r="S147" i="3" s="1"/>
  <c r="U144" i="7"/>
  <c r="R147" i="3" s="1"/>
  <c r="T144" i="7"/>
  <c r="Q147" i="3" s="1"/>
  <c r="S144" i="7"/>
  <c r="P147" i="3" s="1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X148" i="7" s="1"/>
  <c r="A144" i="7"/>
  <c r="V143" i="7"/>
  <c r="U143" i="7"/>
  <c r="R146" i="3" s="1"/>
  <c r="T143" i="7"/>
  <c r="Q146" i="3" s="1"/>
  <c r="S143" i="7"/>
  <c r="P146" i="3" s="1"/>
  <c r="R143" i="7"/>
  <c r="O146" i="3" s="1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A143" i="7"/>
  <c r="V142" i="7"/>
  <c r="S145" i="3" s="1"/>
  <c r="U142" i="7"/>
  <c r="T142" i="7"/>
  <c r="Q145" i="3" s="1"/>
  <c r="S142" i="7"/>
  <c r="P145" i="3" s="1"/>
  <c r="R142" i="7"/>
  <c r="O145" i="3" s="1"/>
  <c r="Q142" i="7"/>
  <c r="N145" i="3" s="1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A142" i="7"/>
  <c r="V141" i="7"/>
  <c r="U141" i="7"/>
  <c r="R144" i="3" s="1"/>
  <c r="T141" i="7"/>
  <c r="S141" i="7"/>
  <c r="P144" i="3" s="1"/>
  <c r="R141" i="7"/>
  <c r="O144" i="3" s="1"/>
  <c r="Q141" i="7"/>
  <c r="N144" i="3" s="1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A141" i="7"/>
  <c r="V140" i="7"/>
  <c r="U140" i="7"/>
  <c r="T140" i="7"/>
  <c r="Q143" i="3" s="1"/>
  <c r="S140" i="7"/>
  <c r="R140" i="7"/>
  <c r="O143" i="3" s="1"/>
  <c r="Q140" i="7"/>
  <c r="N143" i="3" s="1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140" i="7"/>
  <c r="V139" i="7"/>
  <c r="S142" i="3" s="1"/>
  <c r="U139" i="7"/>
  <c r="T139" i="7"/>
  <c r="S139" i="7"/>
  <c r="P142" i="3" s="1"/>
  <c r="R139" i="7"/>
  <c r="Q139" i="7"/>
  <c r="N142" i="3" s="1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139" i="7"/>
  <c r="V138" i="7"/>
  <c r="S141" i="3" s="1"/>
  <c r="U138" i="7"/>
  <c r="R141" i="3" s="1"/>
  <c r="T138" i="7"/>
  <c r="S138" i="7"/>
  <c r="R138" i="7"/>
  <c r="O141" i="3" s="1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138" i="7"/>
  <c r="V137" i="7"/>
  <c r="S140" i="3" s="1"/>
  <c r="U137" i="7"/>
  <c r="R140" i="3" s="1"/>
  <c r="T137" i="7"/>
  <c r="Q140" i="3" s="1"/>
  <c r="S137" i="7"/>
  <c r="R137" i="7"/>
  <c r="Q137" i="7"/>
  <c r="N140" i="3" s="1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137" i="7"/>
  <c r="V136" i="7"/>
  <c r="U136" i="7"/>
  <c r="R139" i="3" s="1"/>
  <c r="T136" i="7"/>
  <c r="Q139" i="3" s="1"/>
  <c r="S136" i="7"/>
  <c r="P139" i="3" s="1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136" i="7"/>
  <c r="V135" i="7"/>
  <c r="U135" i="7"/>
  <c r="AD139" i="7" s="1"/>
  <c r="T135" i="7"/>
  <c r="Q138" i="3" s="1"/>
  <c r="S135" i="7"/>
  <c r="P138" i="3" s="1"/>
  <c r="R135" i="7"/>
  <c r="O138" i="3" s="1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135" i="7"/>
  <c r="V134" i="7"/>
  <c r="S137" i="3" s="1"/>
  <c r="U134" i="7"/>
  <c r="T134" i="7"/>
  <c r="S134" i="7"/>
  <c r="P137" i="3" s="1"/>
  <c r="R134" i="7"/>
  <c r="O137" i="3" s="1"/>
  <c r="Q134" i="7"/>
  <c r="N137" i="3" s="1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134" i="7"/>
  <c r="V133" i="7"/>
  <c r="U133" i="7"/>
  <c r="R136" i="3" s="1"/>
  <c r="T133" i="7"/>
  <c r="S133" i="7"/>
  <c r="R133" i="7"/>
  <c r="O136" i="3" s="1"/>
  <c r="Q133" i="7"/>
  <c r="N136" i="3" s="1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133" i="7"/>
  <c r="V132" i="7"/>
  <c r="S135" i="3" s="1"/>
  <c r="U132" i="7"/>
  <c r="T132" i="7"/>
  <c r="Q135" i="3" s="1"/>
  <c r="S132" i="7"/>
  <c r="AB136" i="7" s="1"/>
  <c r="R132" i="7"/>
  <c r="Q132" i="7"/>
  <c r="N135" i="3" s="1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132" i="7"/>
  <c r="V131" i="7"/>
  <c r="S134" i="3" s="1"/>
  <c r="U131" i="7"/>
  <c r="R134" i="3" s="1"/>
  <c r="T131" i="7"/>
  <c r="S131" i="7"/>
  <c r="P134" i="3" s="1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131" i="7"/>
  <c r="V130" i="7"/>
  <c r="S133" i="3" s="1"/>
  <c r="U130" i="7"/>
  <c r="R133" i="3" s="1"/>
  <c r="T130" i="7"/>
  <c r="Q133" i="3" s="1"/>
  <c r="S130" i="7"/>
  <c r="R130" i="7"/>
  <c r="O133" i="3" s="1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130" i="7"/>
  <c r="V129" i="7"/>
  <c r="S132" i="3" s="1"/>
  <c r="U129" i="7"/>
  <c r="R132" i="3" s="1"/>
  <c r="T129" i="7"/>
  <c r="Q132" i="3" s="1"/>
  <c r="S129" i="7"/>
  <c r="P132" i="3" s="1"/>
  <c r="R129" i="7"/>
  <c r="Q129" i="7"/>
  <c r="N132" i="3" s="1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129" i="7"/>
  <c r="V128" i="7"/>
  <c r="U128" i="7"/>
  <c r="R131" i="3" s="1"/>
  <c r="T128" i="7"/>
  <c r="Q131" i="3" s="1"/>
  <c r="S128" i="7"/>
  <c r="P131" i="3" s="1"/>
  <c r="R128" i="7"/>
  <c r="O131" i="3" s="1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128" i="7"/>
  <c r="V127" i="7"/>
  <c r="U127" i="7"/>
  <c r="T127" i="7"/>
  <c r="Q130" i="3" s="1"/>
  <c r="S127" i="7"/>
  <c r="P130" i="3" s="1"/>
  <c r="R127" i="7"/>
  <c r="O130" i="3" s="1"/>
  <c r="Q127" i="7"/>
  <c r="N130" i="3" s="1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127" i="7"/>
  <c r="V126" i="7"/>
  <c r="S129" i="3" s="1"/>
  <c r="U126" i="7"/>
  <c r="T126" i="7"/>
  <c r="S126" i="7"/>
  <c r="P129" i="3" s="1"/>
  <c r="R126" i="7"/>
  <c r="O129" i="3" s="1"/>
  <c r="Q126" i="7"/>
  <c r="N129" i="3" s="1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126" i="7"/>
  <c r="V125" i="7"/>
  <c r="U125" i="7"/>
  <c r="R128" i="3" s="1"/>
  <c r="T125" i="7"/>
  <c r="S125" i="7"/>
  <c r="R125" i="7"/>
  <c r="O128" i="3" s="1"/>
  <c r="Q125" i="7"/>
  <c r="N128" i="3" s="1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125" i="7"/>
  <c r="V124" i="7"/>
  <c r="S127" i="3" s="1"/>
  <c r="U124" i="7"/>
  <c r="T124" i="7"/>
  <c r="Q127" i="3" s="1"/>
  <c r="S124" i="7"/>
  <c r="R124" i="7"/>
  <c r="Q124" i="7"/>
  <c r="N127" i="3" s="1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124" i="7"/>
  <c r="V123" i="7"/>
  <c r="S126" i="3" s="1"/>
  <c r="U123" i="7"/>
  <c r="R126" i="3" s="1"/>
  <c r="T123" i="7"/>
  <c r="S123" i="7"/>
  <c r="P126" i="3" s="1"/>
  <c r="R123" i="7"/>
  <c r="Q123" i="7"/>
  <c r="N126" i="3" s="1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123" i="7"/>
  <c r="V122" i="7"/>
  <c r="S125" i="3" s="1"/>
  <c r="U122" i="7"/>
  <c r="R125" i="3" s="1"/>
  <c r="T122" i="7"/>
  <c r="Q125" i="3" s="1"/>
  <c r="S122" i="7"/>
  <c r="R122" i="7"/>
  <c r="O125" i="3" s="1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122" i="7"/>
  <c r="V121" i="7"/>
  <c r="S124" i="3" s="1"/>
  <c r="U121" i="7"/>
  <c r="R124" i="3" s="1"/>
  <c r="T121" i="7"/>
  <c r="Q124" i="3" s="1"/>
  <c r="S121" i="7"/>
  <c r="P124" i="3" s="1"/>
  <c r="R121" i="7"/>
  <c r="Q121" i="7"/>
  <c r="N124" i="3" s="1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121" i="7"/>
  <c r="V120" i="7"/>
  <c r="U120" i="7"/>
  <c r="R123" i="3" s="1"/>
  <c r="T120" i="7"/>
  <c r="Q123" i="3" s="1"/>
  <c r="S120" i="7"/>
  <c r="P123" i="3" s="1"/>
  <c r="R120" i="7"/>
  <c r="O123" i="3" s="1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120" i="7"/>
  <c r="V119" i="7"/>
  <c r="U119" i="7"/>
  <c r="R122" i="3" s="1"/>
  <c r="T119" i="7"/>
  <c r="Q122" i="3" s="1"/>
  <c r="S119" i="7"/>
  <c r="P122" i="3" s="1"/>
  <c r="R119" i="7"/>
  <c r="O122" i="3" s="1"/>
  <c r="Q119" i="7"/>
  <c r="N122" i="3" s="1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119" i="7"/>
  <c r="V118" i="7"/>
  <c r="S121" i="3" s="1"/>
  <c r="U118" i="7"/>
  <c r="T118" i="7"/>
  <c r="Q121" i="3" s="1"/>
  <c r="S118" i="7"/>
  <c r="P121" i="3" s="1"/>
  <c r="R118" i="7"/>
  <c r="O121" i="3" s="1"/>
  <c r="Q118" i="7"/>
  <c r="N121" i="3" s="1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118" i="7"/>
  <c r="V117" i="7"/>
  <c r="U117" i="7"/>
  <c r="R120" i="3" s="1"/>
  <c r="T117" i="7"/>
  <c r="S117" i="7"/>
  <c r="R117" i="7"/>
  <c r="O120" i="3" s="1"/>
  <c r="Q117" i="7"/>
  <c r="N120" i="3" s="1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117" i="7"/>
  <c r="V116" i="7"/>
  <c r="S119" i="3" s="1"/>
  <c r="U116" i="7"/>
  <c r="T116" i="7"/>
  <c r="Q119" i="3" s="1"/>
  <c r="S116" i="7"/>
  <c r="P119" i="3" s="1"/>
  <c r="R116" i="7"/>
  <c r="O119" i="3" s="1"/>
  <c r="Q116" i="7"/>
  <c r="N119" i="3" s="1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116" i="7"/>
  <c r="V115" i="7"/>
  <c r="S118" i="3" s="1"/>
  <c r="U115" i="7"/>
  <c r="T115" i="7"/>
  <c r="S115" i="7"/>
  <c r="P118" i="3" s="1"/>
  <c r="R115" i="7"/>
  <c r="Q115" i="7"/>
  <c r="N118" i="3" s="1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115" i="7"/>
  <c r="V114" i="7"/>
  <c r="S117" i="3" s="1"/>
  <c r="U114" i="7"/>
  <c r="R117" i="3" s="1"/>
  <c r="T114" i="7"/>
  <c r="S114" i="7"/>
  <c r="R114" i="7"/>
  <c r="O117" i="3" s="1"/>
  <c r="Q114" i="7"/>
  <c r="P114" i="7"/>
  <c r="O114" i="7"/>
  <c r="N114" i="7"/>
  <c r="M114" i="7"/>
  <c r="L114" i="7"/>
  <c r="K114" i="7"/>
  <c r="J114" i="7"/>
  <c r="I114" i="7"/>
  <c r="H114" i="7"/>
  <c r="G114" i="7"/>
  <c r="E114" i="7"/>
  <c r="D114" i="7"/>
  <c r="C114" i="7"/>
  <c r="B114" i="7"/>
  <c r="A114" i="7"/>
  <c r="V113" i="7"/>
  <c r="S116" i="3" s="1"/>
  <c r="U113" i="7"/>
  <c r="T113" i="7"/>
  <c r="S113" i="7"/>
  <c r="P116" i="3" s="1"/>
  <c r="R113" i="7"/>
  <c r="O116" i="3" s="1"/>
  <c r="Q113" i="7"/>
  <c r="N116" i="3" s="1"/>
  <c r="P113" i="7"/>
  <c r="O113" i="7"/>
  <c r="N113" i="7"/>
  <c r="M113" i="7"/>
  <c r="L113" i="7"/>
  <c r="K113" i="7"/>
  <c r="J113" i="7"/>
  <c r="I113" i="7"/>
  <c r="H113" i="7"/>
  <c r="G113" i="7"/>
  <c r="E113" i="7"/>
  <c r="D113" i="7"/>
  <c r="C113" i="7"/>
  <c r="B113" i="7"/>
  <c r="A113" i="7"/>
  <c r="V112" i="7"/>
  <c r="S115" i="3" s="1"/>
  <c r="U112" i="7"/>
  <c r="R115" i="3" s="1"/>
  <c r="T112" i="7"/>
  <c r="S112" i="7"/>
  <c r="P115" i="3" s="1"/>
  <c r="R112" i="7"/>
  <c r="Q112" i="7"/>
  <c r="N115" i="3" s="1"/>
  <c r="P112" i="7"/>
  <c r="O112" i="7"/>
  <c r="N112" i="7"/>
  <c r="M112" i="7"/>
  <c r="L112" i="7"/>
  <c r="K112" i="7"/>
  <c r="J112" i="7"/>
  <c r="I112" i="7"/>
  <c r="H112" i="7"/>
  <c r="G112" i="7"/>
  <c r="E112" i="7"/>
  <c r="D112" i="7"/>
  <c r="C112" i="7"/>
  <c r="B112" i="7"/>
  <c r="A112" i="7"/>
  <c r="V111" i="7"/>
  <c r="U111" i="7"/>
  <c r="R114" i="3" s="1"/>
  <c r="T111" i="7"/>
  <c r="Q114" i="3" s="1"/>
  <c r="S111" i="7"/>
  <c r="P114" i="3" s="1"/>
  <c r="R111" i="7"/>
  <c r="O114" i="3" s="1"/>
  <c r="Q111" i="7"/>
  <c r="N114" i="3" s="1"/>
  <c r="P111" i="7"/>
  <c r="O111" i="7"/>
  <c r="N111" i="7"/>
  <c r="M111" i="7"/>
  <c r="L111" i="7"/>
  <c r="K111" i="7"/>
  <c r="J111" i="7"/>
  <c r="I111" i="7"/>
  <c r="H111" i="7"/>
  <c r="G111" i="7"/>
  <c r="E111" i="7"/>
  <c r="D111" i="7"/>
  <c r="C111" i="7"/>
  <c r="B111" i="7"/>
  <c r="A111" i="7"/>
  <c r="V110" i="7"/>
  <c r="U110" i="7"/>
  <c r="T110" i="7"/>
  <c r="Q113" i="3" s="1"/>
  <c r="S110" i="7"/>
  <c r="P113" i="3" s="1"/>
  <c r="R110" i="7"/>
  <c r="O113" i="3" s="1"/>
  <c r="Q110" i="7"/>
  <c r="P110" i="7"/>
  <c r="O110" i="7"/>
  <c r="N110" i="7"/>
  <c r="M110" i="7"/>
  <c r="L110" i="7"/>
  <c r="K110" i="7"/>
  <c r="J110" i="7"/>
  <c r="I110" i="7"/>
  <c r="H110" i="7"/>
  <c r="G110" i="7"/>
  <c r="E110" i="7"/>
  <c r="D110" i="7"/>
  <c r="C110" i="7"/>
  <c r="B110" i="7"/>
  <c r="A110" i="7"/>
  <c r="V109" i="7"/>
  <c r="U109" i="7"/>
  <c r="R112" i="3" s="1"/>
  <c r="T109" i="7"/>
  <c r="Q112" i="3" s="1"/>
  <c r="S109" i="7"/>
  <c r="P112" i="3" s="1"/>
  <c r="R109" i="7"/>
  <c r="Q109" i="7"/>
  <c r="N112" i="3" s="1"/>
  <c r="P109" i="7"/>
  <c r="O109" i="7"/>
  <c r="N109" i="7"/>
  <c r="M109" i="7"/>
  <c r="L109" i="7"/>
  <c r="K109" i="7"/>
  <c r="J109" i="7"/>
  <c r="I109" i="7"/>
  <c r="H109" i="7"/>
  <c r="G109" i="7"/>
  <c r="E109" i="7"/>
  <c r="D109" i="7"/>
  <c r="C109" i="7"/>
  <c r="B109" i="7"/>
  <c r="A109" i="7"/>
  <c r="V108" i="7"/>
  <c r="S111" i="3" s="1"/>
  <c r="U108" i="7"/>
  <c r="T108" i="7"/>
  <c r="Q111" i="3" s="1"/>
  <c r="S108" i="7"/>
  <c r="P111" i="3" s="1"/>
  <c r="R108" i="7"/>
  <c r="O111" i="3" s="1"/>
  <c r="Q108" i="7"/>
  <c r="P108" i="7"/>
  <c r="O108" i="7"/>
  <c r="N108" i="7"/>
  <c r="M108" i="7"/>
  <c r="L108" i="7"/>
  <c r="K108" i="7"/>
  <c r="J108" i="7"/>
  <c r="I108" i="7"/>
  <c r="H108" i="7"/>
  <c r="G108" i="7"/>
  <c r="E108" i="7"/>
  <c r="D108" i="7"/>
  <c r="C108" i="7"/>
  <c r="B108" i="7"/>
  <c r="A108" i="7"/>
  <c r="V107" i="7"/>
  <c r="U107" i="7"/>
  <c r="T107" i="7"/>
  <c r="Q110" i="3" s="1"/>
  <c r="S107" i="7"/>
  <c r="P110" i="3" s="1"/>
  <c r="R107" i="7"/>
  <c r="Q107" i="7"/>
  <c r="N110" i="3" s="1"/>
  <c r="P107" i="7"/>
  <c r="O107" i="7"/>
  <c r="N107" i="7"/>
  <c r="M107" i="7"/>
  <c r="L107" i="7"/>
  <c r="K107" i="7"/>
  <c r="J107" i="7"/>
  <c r="I107" i="7"/>
  <c r="H107" i="7"/>
  <c r="G107" i="7"/>
  <c r="E107" i="7"/>
  <c r="D107" i="7"/>
  <c r="C107" i="7"/>
  <c r="B107" i="7"/>
  <c r="A107" i="7"/>
  <c r="V106" i="7"/>
  <c r="S109" i="3" s="1"/>
  <c r="U106" i="7"/>
  <c r="T106" i="7"/>
  <c r="S106" i="7"/>
  <c r="P109" i="3" s="1"/>
  <c r="R106" i="7"/>
  <c r="O109" i="3" s="1"/>
  <c r="Q106" i="7"/>
  <c r="N109" i="3" s="1"/>
  <c r="P106" i="7"/>
  <c r="O106" i="7"/>
  <c r="N106" i="7"/>
  <c r="M106" i="7"/>
  <c r="L106" i="7"/>
  <c r="K106" i="7"/>
  <c r="J106" i="7"/>
  <c r="I106" i="7"/>
  <c r="H106" i="7"/>
  <c r="G106" i="7"/>
  <c r="E106" i="7"/>
  <c r="D106" i="7"/>
  <c r="C106" i="7"/>
  <c r="B106" i="7"/>
  <c r="A106" i="7"/>
  <c r="V105" i="7"/>
  <c r="S108" i="3" s="1"/>
  <c r="U105" i="7"/>
  <c r="R108" i="3" s="1"/>
  <c r="T105" i="7"/>
  <c r="S105" i="7"/>
  <c r="P108" i="3" s="1"/>
  <c r="R105" i="7"/>
  <c r="O108" i="3" s="1"/>
  <c r="Q105" i="7"/>
  <c r="P105" i="7"/>
  <c r="O105" i="7"/>
  <c r="N105" i="7"/>
  <c r="M105" i="7"/>
  <c r="L105" i="7"/>
  <c r="K105" i="7"/>
  <c r="J105" i="7"/>
  <c r="I105" i="7"/>
  <c r="H105" i="7"/>
  <c r="G105" i="7"/>
  <c r="E105" i="7"/>
  <c r="D105" i="7"/>
  <c r="C105" i="7"/>
  <c r="B105" i="7"/>
  <c r="A105" i="7"/>
  <c r="V104" i="7"/>
  <c r="S107" i="3" s="1"/>
  <c r="U104" i="7"/>
  <c r="T104" i="7"/>
  <c r="Q107" i="3" s="1"/>
  <c r="S104" i="7"/>
  <c r="R104" i="7"/>
  <c r="O107" i="3" s="1"/>
  <c r="Q104" i="7"/>
  <c r="N107" i="3" s="1"/>
  <c r="P104" i="7"/>
  <c r="O104" i="7"/>
  <c r="N104" i="7"/>
  <c r="M104" i="7"/>
  <c r="L104" i="7"/>
  <c r="K104" i="7"/>
  <c r="J104" i="7"/>
  <c r="I104" i="7"/>
  <c r="H104" i="7"/>
  <c r="G104" i="7"/>
  <c r="E104" i="7"/>
  <c r="D104" i="7"/>
  <c r="C104" i="7"/>
  <c r="B104" i="7"/>
  <c r="A104" i="7"/>
  <c r="V103" i="7"/>
  <c r="S106" i="3" s="1"/>
  <c r="U103" i="7"/>
  <c r="T103" i="7"/>
  <c r="Q106" i="3" s="1"/>
  <c r="S103" i="7"/>
  <c r="P106" i="3" s="1"/>
  <c r="R103" i="7"/>
  <c r="O106" i="3" s="1"/>
  <c r="Q103" i="7"/>
  <c r="N106" i="3" s="1"/>
  <c r="P103" i="7"/>
  <c r="O103" i="7"/>
  <c r="N103" i="7"/>
  <c r="M103" i="7"/>
  <c r="L103" i="7"/>
  <c r="K103" i="7"/>
  <c r="J103" i="7"/>
  <c r="I103" i="7"/>
  <c r="H103" i="7"/>
  <c r="G103" i="7"/>
  <c r="E103" i="7"/>
  <c r="D103" i="7"/>
  <c r="C103" i="7"/>
  <c r="B103" i="7"/>
  <c r="A103" i="7"/>
  <c r="V102" i="7"/>
  <c r="U102" i="7"/>
  <c r="R105" i="3" s="1"/>
  <c r="T102" i="7"/>
  <c r="S102" i="7"/>
  <c r="P105" i="3" s="1"/>
  <c r="R102" i="7"/>
  <c r="O105" i="3" s="1"/>
  <c r="Q102" i="7"/>
  <c r="N105" i="3" s="1"/>
  <c r="P102" i="7"/>
  <c r="O102" i="7"/>
  <c r="N102" i="7"/>
  <c r="M102" i="7"/>
  <c r="L102" i="7"/>
  <c r="K102" i="7"/>
  <c r="J102" i="7"/>
  <c r="I102" i="7"/>
  <c r="H102" i="7"/>
  <c r="G102" i="7"/>
  <c r="E102" i="7"/>
  <c r="D102" i="7"/>
  <c r="C102" i="7"/>
  <c r="B102" i="7"/>
  <c r="A102" i="7"/>
  <c r="V101" i="7"/>
  <c r="S104" i="3" s="1"/>
  <c r="U101" i="7"/>
  <c r="T101" i="7"/>
  <c r="Q104" i="3" s="1"/>
  <c r="S101" i="7"/>
  <c r="R101" i="7"/>
  <c r="O104" i="3" s="1"/>
  <c r="Q101" i="7"/>
  <c r="N104" i="3" s="1"/>
  <c r="P101" i="7"/>
  <c r="O101" i="7"/>
  <c r="N101" i="7"/>
  <c r="M101" i="7"/>
  <c r="L101" i="7"/>
  <c r="K101" i="7"/>
  <c r="J101" i="7"/>
  <c r="I101" i="7"/>
  <c r="H101" i="7"/>
  <c r="G101" i="7"/>
  <c r="E101" i="7"/>
  <c r="D101" i="7"/>
  <c r="C101" i="7"/>
  <c r="B101" i="7"/>
  <c r="A101" i="7"/>
  <c r="V100" i="7"/>
  <c r="S103" i="3" s="1"/>
  <c r="U100" i="7"/>
  <c r="R103" i="3" s="1"/>
  <c r="T100" i="7"/>
  <c r="S100" i="7"/>
  <c r="P103" i="3" s="1"/>
  <c r="R100" i="7"/>
  <c r="Q100" i="7"/>
  <c r="N103" i="3" s="1"/>
  <c r="P100" i="7"/>
  <c r="O100" i="7"/>
  <c r="N100" i="7"/>
  <c r="M100" i="7"/>
  <c r="L100" i="7"/>
  <c r="K100" i="7"/>
  <c r="J100" i="7"/>
  <c r="I100" i="7"/>
  <c r="H100" i="7"/>
  <c r="G100" i="7"/>
  <c r="E100" i="7"/>
  <c r="D100" i="7"/>
  <c r="C100" i="7"/>
  <c r="B100" i="7"/>
  <c r="A100" i="7"/>
  <c r="V99" i="7"/>
  <c r="U99" i="7"/>
  <c r="R102" i="3" s="1"/>
  <c r="T99" i="7"/>
  <c r="Q102" i="3" s="1"/>
  <c r="S99" i="7"/>
  <c r="R99" i="7"/>
  <c r="O102" i="3" s="1"/>
  <c r="Q99" i="7"/>
  <c r="N102" i="3" s="1"/>
  <c r="P99" i="7"/>
  <c r="O99" i="7"/>
  <c r="N99" i="7"/>
  <c r="M99" i="7"/>
  <c r="L99" i="7"/>
  <c r="K99" i="7"/>
  <c r="J99" i="7"/>
  <c r="I99" i="7"/>
  <c r="H99" i="7"/>
  <c r="G99" i="7"/>
  <c r="E99" i="7"/>
  <c r="D99" i="7"/>
  <c r="C99" i="7"/>
  <c r="B99" i="7"/>
  <c r="A99" i="7"/>
  <c r="V98" i="7"/>
  <c r="S101" i="3" s="1"/>
  <c r="U98" i="7"/>
  <c r="T98" i="7"/>
  <c r="Q101" i="3" s="1"/>
  <c r="S98" i="7"/>
  <c r="R98" i="7"/>
  <c r="O101" i="3" s="1"/>
  <c r="Q98" i="7"/>
  <c r="P98" i="7"/>
  <c r="O98" i="7"/>
  <c r="N98" i="7"/>
  <c r="M98" i="7"/>
  <c r="L98" i="7"/>
  <c r="K98" i="7"/>
  <c r="J98" i="7"/>
  <c r="I98" i="7"/>
  <c r="H98" i="7"/>
  <c r="G98" i="7"/>
  <c r="E98" i="7"/>
  <c r="D98" i="7"/>
  <c r="C98" i="7"/>
  <c r="B98" i="7"/>
  <c r="A98" i="7"/>
  <c r="V97" i="7"/>
  <c r="S100" i="3" s="1"/>
  <c r="U97" i="7"/>
  <c r="R100" i="3" s="1"/>
  <c r="T97" i="7"/>
  <c r="Q100" i="3" s="1"/>
  <c r="S97" i="7"/>
  <c r="P100" i="3" s="1"/>
  <c r="R97" i="7"/>
  <c r="Q97" i="7"/>
  <c r="P97" i="7"/>
  <c r="O97" i="7"/>
  <c r="N97" i="7"/>
  <c r="M97" i="7"/>
  <c r="L97" i="7"/>
  <c r="K97" i="7"/>
  <c r="J97" i="7"/>
  <c r="I97" i="7"/>
  <c r="H97" i="7"/>
  <c r="G97" i="7"/>
  <c r="E97" i="7"/>
  <c r="D97" i="7"/>
  <c r="C97" i="7"/>
  <c r="B97" i="7"/>
  <c r="A97" i="7"/>
  <c r="V96" i="7"/>
  <c r="S99" i="3" s="1"/>
  <c r="U96" i="7"/>
  <c r="R99" i="3" s="1"/>
  <c r="T96" i="7"/>
  <c r="Q99" i="3" s="1"/>
  <c r="S96" i="7"/>
  <c r="P99" i="3" s="1"/>
  <c r="R96" i="7"/>
  <c r="Q96" i="7"/>
  <c r="P96" i="7"/>
  <c r="O96" i="7"/>
  <c r="N96" i="7"/>
  <c r="M96" i="7"/>
  <c r="L96" i="7"/>
  <c r="K96" i="7"/>
  <c r="J96" i="7"/>
  <c r="I96" i="7"/>
  <c r="H96" i="7"/>
  <c r="G96" i="7"/>
  <c r="E96" i="7"/>
  <c r="D96" i="7"/>
  <c r="C96" i="7"/>
  <c r="B96" i="7"/>
  <c r="A96" i="7"/>
  <c r="V95" i="7"/>
  <c r="U95" i="7"/>
  <c r="R98" i="3" s="1"/>
  <c r="T95" i="7"/>
  <c r="Q98" i="3" s="1"/>
  <c r="S95" i="7"/>
  <c r="R95" i="7"/>
  <c r="O98" i="3" s="1"/>
  <c r="Q95" i="7"/>
  <c r="N98" i="3" s="1"/>
  <c r="P95" i="7"/>
  <c r="O95" i="7"/>
  <c r="N95" i="7"/>
  <c r="M95" i="7"/>
  <c r="L95" i="7"/>
  <c r="K95" i="7"/>
  <c r="J95" i="7"/>
  <c r="I95" i="7"/>
  <c r="H95" i="7"/>
  <c r="G95" i="7"/>
  <c r="E95" i="7"/>
  <c r="D95" i="7"/>
  <c r="C95" i="7"/>
  <c r="B95" i="7"/>
  <c r="A95" i="7"/>
  <c r="V94" i="7"/>
  <c r="U94" i="7"/>
  <c r="T94" i="7"/>
  <c r="S94" i="7"/>
  <c r="P97" i="3" s="1"/>
  <c r="R94" i="7"/>
  <c r="Q94" i="7"/>
  <c r="P94" i="7"/>
  <c r="O94" i="7"/>
  <c r="N94" i="7"/>
  <c r="M94" i="7"/>
  <c r="L94" i="7"/>
  <c r="K94" i="7"/>
  <c r="J94" i="7"/>
  <c r="I94" i="7"/>
  <c r="H94" i="7"/>
  <c r="G94" i="7"/>
  <c r="E94" i="7"/>
  <c r="D94" i="7"/>
  <c r="C94" i="7"/>
  <c r="B94" i="7"/>
  <c r="A94" i="7"/>
  <c r="V93" i="7"/>
  <c r="U93" i="7"/>
  <c r="R96" i="3" s="1"/>
  <c r="T93" i="7"/>
  <c r="S93" i="7"/>
  <c r="R93" i="7"/>
  <c r="Q93" i="7"/>
  <c r="N96" i="3" s="1"/>
  <c r="P93" i="7"/>
  <c r="O93" i="7"/>
  <c r="N93" i="7"/>
  <c r="M93" i="7"/>
  <c r="L93" i="7"/>
  <c r="K93" i="7"/>
  <c r="J93" i="7"/>
  <c r="I93" i="7"/>
  <c r="H93" i="7"/>
  <c r="G93" i="7"/>
  <c r="E93" i="7"/>
  <c r="D93" i="7"/>
  <c r="C93" i="7"/>
  <c r="B93" i="7"/>
  <c r="A93" i="7"/>
  <c r="V92" i="7"/>
  <c r="U92" i="7"/>
  <c r="T92" i="7"/>
  <c r="S92" i="7"/>
  <c r="P95" i="3" s="1"/>
  <c r="R92" i="7"/>
  <c r="Q92" i="7"/>
  <c r="P92" i="7"/>
  <c r="O92" i="7"/>
  <c r="N92" i="7"/>
  <c r="M92" i="7"/>
  <c r="L92" i="7"/>
  <c r="K92" i="7"/>
  <c r="J92" i="7"/>
  <c r="I92" i="7"/>
  <c r="H92" i="7"/>
  <c r="G92" i="7"/>
  <c r="E92" i="7"/>
  <c r="D92" i="7"/>
  <c r="C92" i="7"/>
  <c r="B92" i="7"/>
  <c r="A92" i="7"/>
  <c r="V91" i="7"/>
  <c r="U91" i="7"/>
  <c r="R94" i="3" s="1"/>
  <c r="T91" i="7"/>
  <c r="Q94" i="3" s="1"/>
  <c r="S91" i="7"/>
  <c r="R91" i="7"/>
  <c r="Q91" i="7"/>
  <c r="N94" i="3" s="1"/>
  <c r="P91" i="7"/>
  <c r="O91" i="7"/>
  <c r="N91" i="7"/>
  <c r="M91" i="7"/>
  <c r="L91" i="7"/>
  <c r="K91" i="7"/>
  <c r="J91" i="7"/>
  <c r="I91" i="7"/>
  <c r="H91" i="7"/>
  <c r="G91" i="7"/>
  <c r="E91" i="7"/>
  <c r="D91" i="7"/>
  <c r="C91" i="7"/>
  <c r="B91" i="7"/>
  <c r="A91" i="7"/>
  <c r="V90" i="7"/>
  <c r="U90" i="7"/>
  <c r="T90" i="7"/>
  <c r="S90" i="7"/>
  <c r="P93" i="3" s="1"/>
  <c r="R90" i="7"/>
  <c r="O93" i="3" s="1"/>
  <c r="Q90" i="7"/>
  <c r="P90" i="7"/>
  <c r="O90" i="7"/>
  <c r="N90" i="7"/>
  <c r="M90" i="7"/>
  <c r="L90" i="7"/>
  <c r="K90" i="7"/>
  <c r="J90" i="7"/>
  <c r="I90" i="7"/>
  <c r="H90" i="7"/>
  <c r="G90" i="7"/>
  <c r="E90" i="7"/>
  <c r="D90" i="7"/>
  <c r="C90" i="7"/>
  <c r="B90" i="7"/>
  <c r="A90" i="7"/>
  <c r="V89" i="7"/>
  <c r="U89" i="7"/>
  <c r="R92" i="3" s="1"/>
  <c r="T89" i="7"/>
  <c r="S89" i="7"/>
  <c r="R89" i="7"/>
  <c r="Q89" i="7"/>
  <c r="N92" i="3" s="1"/>
  <c r="P89" i="7"/>
  <c r="O89" i="7"/>
  <c r="N89" i="7"/>
  <c r="M89" i="7"/>
  <c r="L89" i="7"/>
  <c r="K89" i="7"/>
  <c r="J89" i="7"/>
  <c r="I89" i="7"/>
  <c r="H89" i="7"/>
  <c r="G89" i="7"/>
  <c r="E89" i="7"/>
  <c r="D89" i="7"/>
  <c r="C89" i="7"/>
  <c r="B89" i="7"/>
  <c r="A89" i="7"/>
  <c r="V88" i="7"/>
  <c r="S91" i="3" s="1"/>
  <c r="U88" i="7"/>
  <c r="T88" i="7"/>
  <c r="S88" i="7"/>
  <c r="P91" i="3" s="1"/>
  <c r="R88" i="7"/>
  <c r="Q88" i="7"/>
  <c r="P88" i="7"/>
  <c r="O88" i="7"/>
  <c r="N88" i="7"/>
  <c r="M88" i="7"/>
  <c r="L88" i="7"/>
  <c r="K88" i="7"/>
  <c r="J88" i="7"/>
  <c r="I88" i="7"/>
  <c r="H88" i="7"/>
  <c r="G88" i="7"/>
  <c r="E88" i="7"/>
  <c r="D88" i="7"/>
  <c r="C88" i="7"/>
  <c r="B88" i="7"/>
  <c r="A88" i="7"/>
  <c r="V87" i="7"/>
  <c r="U87" i="7"/>
  <c r="R90" i="3" s="1"/>
  <c r="T87" i="7"/>
  <c r="Q90" i="3" s="1"/>
  <c r="S87" i="7"/>
  <c r="R87" i="7"/>
  <c r="Q87" i="7"/>
  <c r="N90" i="3" s="1"/>
  <c r="P87" i="7"/>
  <c r="O87" i="7"/>
  <c r="N87" i="7"/>
  <c r="M87" i="7"/>
  <c r="L87" i="7"/>
  <c r="K87" i="7"/>
  <c r="J87" i="7"/>
  <c r="I87" i="7"/>
  <c r="H87" i="7"/>
  <c r="G87" i="7"/>
  <c r="E87" i="7"/>
  <c r="D87" i="7"/>
  <c r="C87" i="7"/>
  <c r="B87" i="7"/>
  <c r="A87" i="7"/>
  <c r="Z86" i="7"/>
  <c r="V86" i="7"/>
  <c r="U86" i="7"/>
  <c r="T86" i="7"/>
  <c r="S86" i="7"/>
  <c r="P89" i="3" s="1"/>
  <c r="R86" i="7"/>
  <c r="O89" i="3" s="1"/>
  <c r="P86" i="7"/>
  <c r="O86" i="7"/>
  <c r="N86" i="7"/>
  <c r="M86" i="7"/>
  <c r="L86" i="7"/>
  <c r="K86" i="7"/>
  <c r="J86" i="7"/>
  <c r="I86" i="7"/>
  <c r="H86" i="7"/>
  <c r="G86" i="7"/>
  <c r="E86" i="7"/>
  <c r="D86" i="7"/>
  <c r="C86" i="7"/>
  <c r="B86" i="7"/>
  <c r="A86" i="7"/>
  <c r="Z85" i="7"/>
  <c r="V85" i="7"/>
  <c r="U85" i="7"/>
  <c r="T85" i="7"/>
  <c r="Q88" i="3" s="1"/>
  <c r="S85" i="7"/>
  <c r="R85" i="7"/>
  <c r="P85" i="7"/>
  <c r="O85" i="7"/>
  <c r="N85" i="7"/>
  <c r="M85" i="7"/>
  <c r="L85" i="7"/>
  <c r="K85" i="7"/>
  <c r="J85" i="7"/>
  <c r="I85" i="7"/>
  <c r="H85" i="7"/>
  <c r="G85" i="7"/>
  <c r="E85" i="7"/>
  <c r="D85" i="7"/>
  <c r="C85" i="7"/>
  <c r="B85" i="7"/>
  <c r="A85" i="7"/>
  <c r="Z84" i="7"/>
  <c r="V84" i="7"/>
  <c r="U84" i="7"/>
  <c r="R87" i="3" s="1"/>
  <c r="T84" i="7"/>
  <c r="Q87" i="3" s="1"/>
  <c r="S84" i="7"/>
  <c r="R84" i="7"/>
  <c r="P84" i="7"/>
  <c r="O84" i="7"/>
  <c r="N84" i="7"/>
  <c r="M84" i="7"/>
  <c r="L84" i="7"/>
  <c r="K84" i="7"/>
  <c r="J84" i="7"/>
  <c r="I84" i="7"/>
  <c r="H84" i="7"/>
  <c r="G84" i="7"/>
  <c r="E84" i="7"/>
  <c r="D84" i="7"/>
  <c r="C84" i="7"/>
  <c r="B84" i="7"/>
  <c r="A84" i="7"/>
  <c r="Z83" i="7"/>
  <c r="V83" i="7"/>
  <c r="S86" i="3" s="1"/>
  <c r="U83" i="7"/>
  <c r="T83" i="7"/>
  <c r="S83" i="7"/>
  <c r="R83" i="7"/>
  <c r="O86" i="3" s="1"/>
  <c r="P83" i="7"/>
  <c r="O83" i="7"/>
  <c r="N83" i="7"/>
  <c r="M83" i="7"/>
  <c r="L83" i="7"/>
  <c r="K83" i="7"/>
  <c r="J83" i="7"/>
  <c r="I83" i="7"/>
  <c r="H83" i="7"/>
  <c r="G83" i="7"/>
  <c r="E83" i="7"/>
  <c r="D83" i="7"/>
  <c r="C83" i="7"/>
  <c r="B83" i="7"/>
  <c r="A83" i="7"/>
  <c r="Z82" i="7"/>
  <c r="V82" i="7"/>
  <c r="S85" i="3" s="1"/>
  <c r="U82" i="7"/>
  <c r="T82" i="7"/>
  <c r="S82" i="7"/>
  <c r="P85" i="3" s="1"/>
  <c r="R82" i="7"/>
  <c r="P82" i="7"/>
  <c r="N82" i="7"/>
  <c r="M82" i="7"/>
  <c r="L82" i="7"/>
  <c r="K82" i="7"/>
  <c r="J82" i="7"/>
  <c r="I82" i="7"/>
  <c r="H82" i="7"/>
  <c r="G82" i="7"/>
  <c r="E82" i="7"/>
  <c r="D82" i="7"/>
  <c r="C82" i="7"/>
  <c r="B82" i="7"/>
  <c r="A82" i="7"/>
  <c r="Z81" i="7"/>
  <c r="V81" i="7"/>
  <c r="U81" i="7"/>
  <c r="T81" i="7"/>
  <c r="S81" i="7"/>
  <c r="P84" i="3" s="1"/>
  <c r="R81" i="7"/>
  <c r="O84" i="3" s="1"/>
  <c r="P81" i="7"/>
  <c r="N81" i="7"/>
  <c r="M81" i="7"/>
  <c r="L81" i="7"/>
  <c r="K81" i="7"/>
  <c r="J81" i="7"/>
  <c r="I81" i="7"/>
  <c r="H81" i="7"/>
  <c r="G81" i="7"/>
  <c r="E81" i="7"/>
  <c r="D81" i="7"/>
  <c r="C81" i="7"/>
  <c r="B81" i="7"/>
  <c r="A81" i="7"/>
  <c r="Z80" i="7"/>
  <c r="V80" i="7"/>
  <c r="S83" i="3" s="1"/>
  <c r="U80" i="7"/>
  <c r="T80" i="7"/>
  <c r="S80" i="7"/>
  <c r="R80" i="7"/>
  <c r="P80" i="7"/>
  <c r="N80" i="7"/>
  <c r="M80" i="7"/>
  <c r="L80" i="7"/>
  <c r="K80" i="7"/>
  <c r="J80" i="7"/>
  <c r="I80" i="7"/>
  <c r="H80" i="7"/>
  <c r="G80" i="7"/>
  <c r="E80" i="7"/>
  <c r="D80" i="7"/>
  <c r="C80" i="7"/>
  <c r="B80" i="7"/>
  <c r="A80" i="7"/>
  <c r="Z79" i="7"/>
  <c r="V79" i="7"/>
  <c r="U79" i="7"/>
  <c r="T79" i="7"/>
  <c r="S79" i="7"/>
  <c r="P82" i="3" s="1"/>
  <c r="R79" i="7"/>
  <c r="P79" i="7"/>
  <c r="N79" i="7"/>
  <c r="M79" i="7"/>
  <c r="L79" i="7"/>
  <c r="K79" i="7"/>
  <c r="J79" i="7"/>
  <c r="I79" i="7"/>
  <c r="H79" i="7"/>
  <c r="G79" i="7"/>
  <c r="E79" i="7"/>
  <c r="D79" i="7"/>
  <c r="C79" i="7"/>
  <c r="B79" i="7"/>
  <c r="A79" i="7"/>
  <c r="Z78" i="7"/>
  <c r="V78" i="7"/>
  <c r="S81" i="3" s="1"/>
  <c r="U78" i="7"/>
  <c r="T78" i="7"/>
  <c r="S78" i="7"/>
  <c r="P81" i="3" s="1"/>
  <c r="R78" i="7"/>
  <c r="P78" i="7"/>
  <c r="N78" i="7"/>
  <c r="M78" i="7"/>
  <c r="L78" i="7"/>
  <c r="K78" i="7"/>
  <c r="J78" i="7"/>
  <c r="I78" i="7"/>
  <c r="H78" i="7"/>
  <c r="G78" i="7"/>
  <c r="E78" i="7"/>
  <c r="D78" i="7"/>
  <c r="C78" i="7"/>
  <c r="B78" i="7"/>
  <c r="A78" i="7"/>
  <c r="Z77" i="7"/>
  <c r="V77" i="7"/>
  <c r="U77" i="7"/>
  <c r="T77" i="7"/>
  <c r="S77" i="7"/>
  <c r="P80" i="3" s="1"/>
  <c r="R77" i="7"/>
  <c r="O80" i="3" s="1"/>
  <c r="P77" i="7"/>
  <c r="N77" i="7"/>
  <c r="M77" i="7"/>
  <c r="L77" i="7"/>
  <c r="K77" i="7"/>
  <c r="J77" i="7"/>
  <c r="I77" i="7"/>
  <c r="H77" i="7"/>
  <c r="G77" i="7"/>
  <c r="E77" i="7"/>
  <c r="D77" i="7"/>
  <c r="C77" i="7"/>
  <c r="B77" i="7"/>
  <c r="A77" i="7"/>
  <c r="Z76" i="7"/>
  <c r="V76" i="7"/>
  <c r="S79" i="3" s="1"/>
  <c r="U76" i="7"/>
  <c r="T76" i="7"/>
  <c r="S76" i="7"/>
  <c r="P79" i="3" s="1"/>
  <c r="R76" i="7"/>
  <c r="P76" i="7"/>
  <c r="N76" i="7"/>
  <c r="M76" i="7"/>
  <c r="L76" i="7"/>
  <c r="K76" i="7"/>
  <c r="J76" i="7"/>
  <c r="I76" i="7"/>
  <c r="H76" i="7"/>
  <c r="G76" i="7"/>
  <c r="E76" i="7"/>
  <c r="D76" i="7"/>
  <c r="C76" i="7"/>
  <c r="B76" i="7"/>
  <c r="A76" i="7"/>
  <c r="Z75" i="7"/>
  <c r="V75" i="7"/>
  <c r="U75" i="7"/>
  <c r="T75" i="7"/>
  <c r="S75" i="7"/>
  <c r="P78" i="3" s="1"/>
  <c r="R75" i="7"/>
  <c r="O78" i="3" s="1"/>
  <c r="P75" i="7"/>
  <c r="N75" i="7"/>
  <c r="M75" i="7"/>
  <c r="L75" i="7"/>
  <c r="K75" i="7"/>
  <c r="J75" i="7"/>
  <c r="I75" i="7"/>
  <c r="H75" i="7"/>
  <c r="G75" i="7"/>
  <c r="E75" i="7"/>
  <c r="D75" i="7"/>
  <c r="C75" i="7"/>
  <c r="B75" i="7"/>
  <c r="A75" i="7"/>
  <c r="Z74" i="7"/>
  <c r="V74" i="7"/>
  <c r="S77" i="3" s="1"/>
  <c r="U74" i="7"/>
  <c r="T74" i="7"/>
  <c r="S74" i="7"/>
  <c r="P77" i="3" s="1"/>
  <c r="R74" i="7"/>
  <c r="P74" i="7"/>
  <c r="N74" i="7"/>
  <c r="M74" i="7"/>
  <c r="L74" i="7"/>
  <c r="K74" i="7"/>
  <c r="J74" i="7"/>
  <c r="I74" i="7"/>
  <c r="H74" i="7"/>
  <c r="G74" i="7"/>
  <c r="E74" i="7"/>
  <c r="D74" i="7"/>
  <c r="C74" i="7"/>
  <c r="B74" i="7"/>
  <c r="A74" i="7"/>
  <c r="Z73" i="7"/>
  <c r="V73" i="7"/>
  <c r="U73" i="7"/>
  <c r="R76" i="3" s="1"/>
  <c r="T73" i="7"/>
  <c r="S73" i="7"/>
  <c r="P76" i="3" s="1"/>
  <c r="R73" i="7"/>
  <c r="O76" i="3" s="1"/>
  <c r="P73" i="7"/>
  <c r="N73" i="7"/>
  <c r="M73" i="7"/>
  <c r="L73" i="7"/>
  <c r="K73" i="7"/>
  <c r="J73" i="7"/>
  <c r="I73" i="7"/>
  <c r="H73" i="7"/>
  <c r="G73" i="7"/>
  <c r="E73" i="7"/>
  <c r="D73" i="7"/>
  <c r="C73" i="7"/>
  <c r="B73" i="7"/>
  <c r="A73" i="7"/>
  <c r="Z72" i="7"/>
  <c r="V72" i="7"/>
  <c r="S75" i="3" s="1"/>
  <c r="U72" i="7"/>
  <c r="T72" i="7"/>
  <c r="S72" i="7"/>
  <c r="R72" i="7"/>
  <c r="P72" i="7"/>
  <c r="N72" i="7"/>
  <c r="M72" i="7"/>
  <c r="L72" i="7"/>
  <c r="K72" i="7"/>
  <c r="J72" i="7"/>
  <c r="I72" i="7"/>
  <c r="H72" i="7"/>
  <c r="G72" i="7"/>
  <c r="E72" i="7"/>
  <c r="D72" i="7"/>
  <c r="C72" i="7"/>
  <c r="B72" i="7"/>
  <c r="A72" i="7"/>
  <c r="Z71" i="7"/>
  <c r="V71" i="7"/>
  <c r="U71" i="7"/>
  <c r="R74" i="3" s="1"/>
  <c r="T71" i="7"/>
  <c r="S71" i="7"/>
  <c r="P74" i="3" s="1"/>
  <c r="R71" i="7"/>
  <c r="O74" i="3" s="1"/>
  <c r="P71" i="7"/>
  <c r="N71" i="7"/>
  <c r="M71" i="7"/>
  <c r="L71" i="7"/>
  <c r="K71" i="7"/>
  <c r="J71" i="7"/>
  <c r="I71" i="7"/>
  <c r="H71" i="7"/>
  <c r="G71" i="7"/>
  <c r="E71" i="7"/>
  <c r="D71" i="7"/>
  <c r="C71" i="7"/>
  <c r="B71" i="7"/>
  <c r="A71" i="7"/>
  <c r="Z70" i="7"/>
  <c r="V70" i="7"/>
  <c r="S73" i="3" s="1"/>
  <c r="U70" i="7"/>
  <c r="R73" i="3" s="1"/>
  <c r="T70" i="7"/>
  <c r="S70" i="7"/>
  <c r="P73" i="3" s="1"/>
  <c r="R70" i="7"/>
  <c r="P70" i="7"/>
  <c r="N70" i="7"/>
  <c r="M70" i="7"/>
  <c r="L70" i="7"/>
  <c r="K70" i="7"/>
  <c r="J70" i="7"/>
  <c r="I70" i="7"/>
  <c r="H70" i="7"/>
  <c r="G70" i="7"/>
  <c r="E70" i="7"/>
  <c r="D70" i="7"/>
  <c r="C70" i="7"/>
  <c r="B70" i="7"/>
  <c r="A70" i="7"/>
  <c r="Z69" i="7"/>
  <c r="V69" i="7"/>
  <c r="U69" i="7"/>
  <c r="T69" i="7"/>
  <c r="S69" i="7"/>
  <c r="P72" i="3" s="1"/>
  <c r="R69" i="7"/>
  <c r="O72" i="3" s="1"/>
  <c r="P69" i="7"/>
  <c r="N69" i="7"/>
  <c r="M69" i="7"/>
  <c r="L69" i="7"/>
  <c r="K69" i="7"/>
  <c r="J69" i="7"/>
  <c r="I69" i="7"/>
  <c r="H69" i="7"/>
  <c r="G69" i="7"/>
  <c r="E69" i="7"/>
  <c r="D69" i="7"/>
  <c r="C69" i="7"/>
  <c r="B69" i="7"/>
  <c r="A69" i="7"/>
  <c r="Z68" i="7"/>
  <c r="V68" i="7"/>
  <c r="S71" i="3" s="1"/>
  <c r="U68" i="7"/>
  <c r="R71" i="3" s="1"/>
  <c r="T68" i="7"/>
  <c r="S68" i="7"/>
  <c r="R68" i="7"/>
  <c r="P68" i="7"/>
  <c r="N68" i="7"/>
  <c r="M68" i="7"/>
  <c r="L68" i="7"/>
  <c r="K68" i="7"/>
  <c r="J68" i="7"/>
  <c r="I68" i="7"/>
  <c r="H68" i="7"/>
  <c r="G68" i="7"/>
  <c r="E68" i="7"/>
  <c r="D68" i="7"/>
  <c r="C68" i="7"/>
  <c r="B68" i="7"/>
  <c r="A68" i="7"/>
  <c r="Z67" i="7"/>
  <c r="V67" i="7"/>
  <c r="U67" i="7"/>
  <c r="T67" i="7"/>
  <c r="S67" i="7"/>
  <c r="P70" i="3" s="1"/>
  <c r="R67" i="7"/>
  <c r="O70" i="3" s="1"/>
  <c r="P67" i="7"/>
  <c r="N67" i="7"/>
  <c r="M67" i="7"/>
  <c r="L67" i="7"/>
  <c r="K67" i="7"/>
  <c r="J67" i="7"/>
  <c r="I67" i="7"/>
  <c r="H67" i="7"/>
  <c r="G67" i="7"/>
  <c r="E67" i="7"/>
  <c r="D67" i="7"/>
  <c r="C67" i="7"/>
  <c r="B67" i="7"/>
  <c r="A67" i="7"/>
  <c r="Z66" i="7"/>
  <c r="V66" i="7"/>
  <c r="S69" i="3" s="1"/>
  <c r="U66" i="7"/>
  <c r="T66" i="7"/>
  <c r="S66" i="7"/>
  <c r="P69" i="3" s="1"/>
  <c r="R66" i="7"/>
  <c r="P66" i="7"/>
  <c r="N66" i="7"/>
  <c r="M66" i="7"/>
  <c r="L66" i="7"/>
  <c r="K66" i="7"/>
  <c r="J66" i="7"/>
  <c r="I66" i="7"/>
  <c r="H66" i="7"/>
  <c r="G66" i="7"/>
  <c r="E66" i="7"/>
  <c r="D66" i="7"/>
  <c r="C66" i="7"/>
  <c r="B66" i="7"/>
  <c r="A66" i="7"/>
  <c r="Z65" i="7"/>
  <c r="V65" i="7"/>
  <c r="U65" i="7"/>
  <c r="T65" i="7"/>
  <c r="S65" i="7"/>
  <c r="P68" i="3" s="1"/>
  <c r="R65" i="7"/>
  <c r="O68" i="3" s="1"/>
  <c r="P65" i="7"/>
  <c r="N65" i="7"/>
  <c r="M65" i="7"/>
  <c r="L65" i="7"/>
  <c r="K65" i="7"/>
  <c r="J65" i="7"/>
  <c r="I65" i="7"/>
  <c r="H65" i="7"/>
  <c r="G65" i="7"/>
  <c r="E65" i="7"/>
  <c r="D65" i="7"/>
  <c r="C65" i="7"/>
  <c r="B65" i="7"/>
  <c r="A65" i="7"/>
  <c r="Z64" i="7"/>
  <c r="V64" i="7"/>
  <c r="S67" i="3" s="1"/>
  <c r="U64" i="7"/>
  <c r="T64" i="7"/>
  <c r="S64" i="7"/>
  <c r="R64" i="7"/>
  <c r="P64" i="7"/>
  <c r="N64" i="7"/>
  <c r="M64" i="7"/>
  <c r="L64" i="7"/>
  <c r="K64" i="7"/>
  <c r="J64" i="7"/>
  <c r="I64" i="7"/>
  <c r="H64" i="7"/>
  <c r="G64" i="7"/>
  <c r="E64" i="7"/>
  <c r="D64" i="7"/>
  <c r="C64" i="7"/>
  <c r="B64" i="7"/>
  <c r="A64" i="7"/>
  <c r="Z63" i="7"/>
  <c r="V63" i="7"/>
  <c r="U63" i="7"/>
  <c r="T63" i="7"/>
  <c r="S63" i="7"/>
  <c r="P66" i="3" s="1"/>
  <c r="R63" i="7"/>
  <c r="O66" i="3" s="1"/>
  <c r="P63" i="7"/>
  <c r="N63" i="7"/>
  <c r="M63" i="7"/>
  <c r="L63" i="7"/>
  <c r="K63" i="7"/>
  <c r="J63" i="7"/>
  <c r="I63" i="7"/>
  <c r="H63" i="7"/>
  <c r="G63" i="7"/>
  <c r="E63" i="7"/>
  <c r="D63" i="7"/>
  <c r="C63" i="7"/>
  <c r="B63" i="7"/>
  <c r="A63" i="7"/>
  <c r="Z62" i="7"/>
  <c r="V62" i="7"/>
  <c r="S65" i="3" s="1"/>
  <c r="U62" i="7"/>
  <c r="T62" i="7"/>
  <c r="S62" i="7"/>
  <c r="P65" i="3" s="1"/>
  <c r="R62" i="7"/>
  <c r="P62" i="7"/>
  <c r="N62" i="7"/>
  <c r="M62" i="7"/>
  <c r="L62" i="7"/>
  <c r="K62" i="7"/>
  <c r="J62" i="7"/>
  <c r="I62" i="7"/>
  <c r="H62" i="7"/>
  <c r="G62" i="7"/>
  <c r="E62" i="7"/>
  <c r="D62" i="7"/>
  <c r="C62" i="7"/>
  <c r="B62" i="7"/>
  <c r="A62" i="7"/>
  <c r="Z61" i="7"/>
  <c r="V61" i="7"/>
  <c r="U61" i="7"/>
  <c r="T61" i="7"/>
  <c r="S61" i="7"/>
  <c r="P64" i="3" s="1"/>
  <c r="R61" i="7"/>
  <c r="O64" i="3" s="1"/>
  <c r="P61" i="7"/>
  <c r="N61" i="7"/>
  <c r="M61" i="7"/>
  <c r="L61" i="7"/>
  <c r="K61" i="7"/>
  <c r="J61" i="7"/>
  <c r="I61" i="7"/>
  <c r="H61" i="7"/>
  <c r="G61" i="7"/>
  <c r="E61" i="7"/>
  <c r="D61" i="7"/>
  <c r="C61" i="7"/>
  <c r="B61" i="7"/>
  <c r="A61" i="7"/>
  <c r="Z60" i="7"/>
  <c r="V60" i="7"/>
  <c r="S63" i="3" s="1"/>
  <c r="U60" i="7"/>
  <c r="T60" i="7"/>
  <c r="S60" i="7"/>
  <c r="P63" i="3" s="1"/>
  <c r="R60" i="7"/>
  <c r="P60" i="7"/>
  <c r="N60" i="7"/>
  <c r="M60" i="7"/>
  <c r="L60" i="7"/>
  <c r="K60" i="7"/>
  <c r="J60" i="7"/>
  <c r="I60" i="7"/>
  <c r="H60" i="7"/>
  <c r="G60" i="7"/>
  <c r="E60" i="7"/>
  <c r="D60" i="7"/>
  <c r="C60" i="7"/>
  <c r="B60" i="7"/>
  <c r="A60" i="7"/>
  <c r="Z59" i="7"/>
  <c r="V59" i="7"/>
  <c r="U59" i="7"/>
  <c r="T59" i="7"/>
  <c r="S59" i="7"/>
  <c r="P62" i="3" s="1"/>
  <c r="R59" i="7"/>
  <c r="O62" i="3" s="1"/>
  <c r="P59" i="7"/>
  <c r="N59" i="7"/>
  <c r="M59" i="7"/>
  <c r="L59" i="7"/>
  <c r="K59" i="7"/>
  <c r="J59" i="7"/>
  <c r="I59" i="7"/>
  <c r="H59" i="7"/>
  <c r="G59" i="7"/>
  <c r="E59" i="7"/>
  <c r="D59" i="7"/>
  <c r="C59" i="7"/>
  <c r="B59" i="7"/>
  <c r="A59" i="7"/>
  <c r="Z58" i="7"/>
  <c r="V58" i="7"/>
  <c r="S61" i="3" s="1"/>
  <c r="U58" i="7"/>
  <c r="T58" i="7"/>
  <c r="S58" i="7"/>
  <c r="P61" i="3" s="1"/>
  <c r="R58" i="7"/>
  <c r="P58" i="7"/>
  <c r="N58" i="7"/>
  <c r="M58" i="7"/>
  <c r="L58" i="7"/>
  <c r="K58" i="7"/>
  <c r="J58" i="7"/>
  <c r="I58" i="7"/>
  <c r="H58" i="7"/>
  <c r="G58" i="7"/>
  <c r="E58" i="7"/>
  <c r="D58" i="7"/>
  <c r="C58" i="7"/>
  <c r="B58" i="7"/>
  <c r="A58" i="7"/>
  <c r="Z57" i="7"/>
  <c r="V57" i="7"/>
  <c r="U57" i="7"/>
  <c r="R60" i="3" s="1"/>
  <c r="T57" i="7"/>
  <c r="S57" i="7"/>
  <c r="P60" i="3" s="1"/>
  <c r="R57" i="7"/>
  <c r="O60" i="3" s="1"/>
  <c r="P57" i="7"/>
  <c r="N57" i="7"/>
  <c r="M57" i="7"/>
  <c r="L57" i="7"/>
  <c r="K57" i="7"/>
  <c r="J57" i="7"/>
  <c r="I57" i="7"/>
  <c r="H57" i="7"/>
  <c r="G57" i="7"/>
  <c r="E57" i="7"/>
  <c r="D57" i="7"/>
  <c r="C57" i="7"/>
  <c r="B57" i="7"/>
  <c r="A57" i="7"/>
  <c r="Z56" i="7"/>
  <c r="V56" i="7"/>
  <c r="S59" i="3" s="1"/>
  <c r="U56" i="7"/>
  <c r="T56" i="7"/>
  <c r="S56" i="7"/>
  <c r="P59" i="3" s="1"/>
  <c r="R56" i="7"/>
  <c r="P56" i="7"/>
  <c r="N56" i="7"/>
  <c r="M56" i="7"/>
  <c r="L56" i="7"/>
  <c r="K56" i="7"/>
  <c r="J56" i="7"/>
  <c r="I56" i="7"/>
  <c r="H56" i="7"/>
  <c r="G56" i="7"/>
  <c r="E56" i="7"/>
  <c r="D56" i="7"/>
  <c r="C56" i="7"/>
  <c r="B56" i="7"/>
  <c r="A56" i="7"/>
  <c r="Z55" i="7"/>
  <c r="V55" i="7"/>
  <c r="U55" i="7"/>
  <c r="R58" i="3" s="1"/>
  <c r="T55" i="7"/>
  <c r="S55" i="7"/>
  <c r="P58" i="3" s="1"/>
  <c r="R55" i="7"/>
  <c r="O58" i="3" s="1"/>
  <c r="P55" i="7"/>
  <c r="N55" i="7"/>
  <c r="M55" i="7"/>
  <c r="L55" i="7"/>
  <c r="K55" i="7"/>
  <c r="J55" i="7"/>
  <c r="I55" i="7"/>
  <c r="H55" i="7"/>
  <c r="G55" i="7"/>
  <c r="E55" i="7"/>
  <c r="D55" i="7"/>
  <c r="C55" i="7"/>
  <c r="B55" i="7"/>
  <c r="A55" i="7"/>
  <c r="Z54" i="7"/>
  <c r="V54" i="7"/>
  <c r="S57" i="3" s="1"/>
  <c r="U54" i="7"/>
  <c r="T54" i="7"/>
  <c r="S54" i="7"/>
  <c r="P57" i="3" s="1"/>
  <c r="R54" i="7"/>
  <c r="P54" i="7"/>
  <c r="N54" i="7"/>
  <c r="M54" i="7"/>
  <c r="L54" i="7"/>
  <c r="K54" i="7"/>
  <c r="J54" i="7"/>
  <c r="I54" i="7"/>
  <c r="H54" i="7"/>
  <c r="G54" i="7"/>
  <c r="E54" i="7"/>
  <c r="D54" i="7"/>
  <c r="C54" i="7"/>
  <c r="B54" i="7"/>
  <c r="A54" i="7"/>
  <c r="Z53" i="7"/>
  <c r="V53" i="7"/>
  <c r="U53" i="7"/>
  <c r="T53" i="7"/>
  <c r="S53" i="7"/>
  <c r="R53" i="7"/>
  <c r="O56" i="3" s="1"/>
  <c r="P53" i="7"/>
  <c r="N53" i="7"/>
  <c r="M53" i="7"/>
  <c r="L53" i="7"/>
  <c r="K53" i="7"/>
  <c r="J53" i="7"/>
  <c r="I53" i="7"/>
  <c r="H53" i="7"/>
  <c r="G53" i="7"/>
  <c r="E53" i="7"/>
  <c r="D53" i="7"/>
  <c r="C53" i="7"/>
  <c r="B53" i="7"/>
  <c r="A53" i="7"/>
  <c r="Z52" i="7"/>
  <c r="V52" i="7"/>
  <c r="S55" i="3" s="1"/>
  <c r="U52" i="7"/>
  <c r="T52" i="7"/>
  <c r="S52" i="7"/>
  <c r="P55" i="3" s="1"/>
  <c r="R52" i="7"/>
  <c r="P52" i="7"/>
  <c r="N52" i="7"/>
  <c r="M52" i="7"/>
  <c r="L52" i="7"/>
  <c r="K52" i="7"/>
  <c r="J52" i="7"/>
  <c r="I52" i="7"/>
  <c r="H52" i="7"/>
  <c r="G52" i="7"/>
  <c r="E52" i="7"/>
  <c r="D52" i="7"/>
  <c r="C52" i="7"/>
  <c r="B52" i="7"/>
  <c r="A52" i="7"/>
  <c r="Z51" i="7"/>
  <c r="V51" i="7"/>
  <c r="U51" i="7"/>
  <c r="R54" i="3" s="1"/>
  <c r="T51" i="7"/>
  <c r="S51" i="7"/>
  <c r="R51" i="7"/>
  <c r="O54" i="3" s="1"/>
  <c r="P51" i="7"/>
  <c r="N51" i="7"/>
  <c r="M51" i="7"/>
  <c r="L51" i="7"/>
  <c r="K51" i="7"/>
  <c r="J51" i="7"/>
  <c r="I51" i="7"/>
  <c r="H51" i="7"/>
  <c r="G51" i="7"/>
  <c r="E51" i="7"/>
  <c r="D51" i="7"/>
  <c r="C51" i="7"/>
  <c r="B51" i="7"/>
  <c r="A51" i="7"/>
  <c r="Z50" i="7"/>
  <c r="V50" i="7"/>
  <c r="S53" i="3" s="1"/>
  <c r="U50" i="7"/>
  <c r="T50" i="7"/>
  <c r="S50" i="7"/>
  <c r="P53" i="3" s="1"/>
  <c r="R50" i="7"/>
  <c r="P50" i="7"/>
  <c r="N50" i="7"/>
  <c r="M50" i="7"/>
  <c r="L50" i="7"/>
  <c r="K50" i="7"/>
  <c r="J50" i="7"/>
  <c r="I50" i="7"/>
  <c r="H50" i="7"/>
  <c r="G50" i="7"/>
  <c r="E50" i="7"/>
  <c r="D50" i="7"/>
  <c r="C50" i="7"/>
  <c r="B50" i="7"/>
  <c r="X50" i="7" s="1"/>
  <c r="A50" i="7"/>
  <c r="Z49" i="7"/>
  <c r="V49" i="7"/>
  <c r="U49" i="7"/>
  <c r="R52" i="3" s="1"/>
  <c r="T49" i="7"/>
  <c r="S49" i="7"/>
  <c r="AB49" i="7" s="1"/>
  <c r="R49" i="7"/>
  <c r="O52" i="3" s="1"/>
  <c r="P49" i="7"/>
  <c r="N49" i="7"/>
  <c r="M49" i="7"/>
  <c r="L49" i="7"/>
  <c r="K49" i="7"/>
  <c r="J49" i="7"/>
  <c r="I49" i="7"/>
  <c r="H49" i="7"/>
  <c r="G49" i="7"/>
  <c r="E49" i="7"/>
  <c r="D49" i="7"/>
  <c r="C49" i="7"/>
  <c r="B49" i="7"/>
  <c r="X49" i="7" s="1"/>
  <c r="A49" i="7"/>
  <c r="Z48" i="7"/>
  <c r="V48" i="7"/>
  <c r="S51" i="3" s="1"/>
  <c r="U48" i="7"/>
  <c r="R51" i="3" s="1"/>
  <c r="T48" i="7"/>
  <c r="S48" i="7"/>
  <c r="P51" i="3" s="1"/>
  <c r="R48" i="7"/>
  <c r="P48" i="7"/>
  <c r="N48" i="7"/>
  <c r="M48" i="7"/>
  <c r="L48" i="7"/>
  <c r="K48" i="7"/>
  <c r="J48" i="7"/>
  <c r="I48" i="7"/>
  <c r="H48" i="7"/>
  <c r="G48" i="7"/>
  <c r="E48" i="7"/>
  <c r="D48" i="7"/>
  <c r="C48" i="7"/>
  <c r="B48" i="7"/>
  <c r="X48" i="7" s="1"/>
  <c r="A48" i="7"/>
  <c r="Z47" i="7"/>
  <c r="V47" i="7"/>
  <c r="U47" i="7"/>
  <c r="R50" i="3" s="1"/>
  <c r="T47" i="7"/>
  <c r="S47" i="7"/>
  <c r="AB47" i="7" s="1"/>
  <c r="R47" i="7"/>
  <c r="O50" i="3" s="1"/>
  <c r="P47" i="7"/>
  <c r="N47" i="7"/>
  <c r="M47" i="7"/>
  <c r="L47" i="7"/>
  <c r="K47" i="7"/>
  <c r="J47" i="7"/>
  <c r="I47" i="7"/>
  <c r="H47" i="7"/>
  <c r="G47" i="7"/>
  <c r="E47" i="7"/>
  <c r="D47" i="7"/>
  <c r="C47" i="7"/>
  <c r="B47" i="7"/>
  <c r="X47" i="7" s="1"/>
  <c r="A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5" i="7"/>
  <c r="X4" i="7"/>
  <c r="X3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X6" i="7" s="1"/>
  <c r="A2" i="7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S241" i="6"/>
  <c r="AR241" i="6"/>
  <c r="AQ241" i="6"/>
  <c r="AP241" i="6"/>
  <c r="AO241" i="6"/>
  <c r="AN241" i="6"/>
  <c r="AM241" i="6"/>
  <c r="AL241" i="6"/>
  <c r="AK241" i="6"/>
  <c r="AJ241" i="6"/>
  <c r="AI241" i="6"/>
  <c r="AH241" i="6"/>
  <c r="AG241" i="6"/>
  <c r="AF241" i="6"/>
  <c r="AE241" i="6"/>
  <c r="A241" i="6"/>
  <c r="AS240" i="6"/>
  <c r="AR240" i="6"/>
  <c r="AQ240" i="6"/>
  <c r="AP240" i="6"/>
  <c r="AO240" i="6"/>
  <c r="AN240" i="6"/>
  <c r="AM240" i="6"/>
  <c r="AL240" i="6"/>
  <c r="AK240" i="6"/>
  <c r="AJ240" i="6"/>
  <c r="AI240" i="6"/>
  <c r="AH240" i="6"/>
  <c r="AG240" i="6"/>
  <c r="AF240" i="6"/>
  <c r="AE240" i="6"/>
  <c r="A240" i="6"/>
  <c r="AS239" i="6"/>
  <c r="AR239" i="6"/>
  <c r="AQ239" i="6"/>
  <c r="AP239" i="6"/>
  <c r="AO239" i="6"/>
  <c r="AN239" i="6"/>
  <c r="AM239" i="6"/>
  <c r="AL239" i="6"/>
  <c r="AK239" i="6"/>
  <c r="AJ239" i="6"/>
  <c r="AI239" i="6"/>
  <c r="AH239" i="6"/>
  <c r="AG239" i="6"/>
  <c r="AF239" i="6"/>
  <c r="AE239" i="6"/>
  <c r="A239" i="6"/>
  <c r="A238" i="6"/>
  <c r="A237" i="6"/>
  <c r="A236" i="6"/>
  <c r="A235" i="6"/>
  <c r="A234" i="6"/>
  <c r="A233" i="6"/>
  <c r="A232" i="6"/>
  <c r="A231" i="6"/>
  <c r="AD230" i="6"/>
  <c r="AD241" i="6" s="1"/>
  <c r="A230" i="6"/>
  <c r="AD229" i="6"/>
  <c r="AD240" i="6" s="1"/>
  <c r="A229" i="6"/>
  <c r="AD228" i="6"/>
  <c r="AD239" i="6" s="1"/>
  <c r="A228" i="6"/>
  <c r="A227" i="6"/>
  <c r="A226" i="6"/>
  <c r="A225" i="6"/>
  <c r="A224" i="6"/>
  <c r="A223" i="6"/>
  <c r="A222" i="6"/>
  <c r="A221" i="6"/>
  <c r="A220" i="6"/>
  <c r="A219" i="6"/>
  <c r="A218" i="6"/>
  <c r="A217" i="6"/>
  <c r="L219" i="3"/>
  <c r="L218" i="3"/>
  <c r="AT214" i="6"/>
  <c r="AS214" i="6"/>
  <c r="AR214" i="6"/>
  <c r="AQ214" i="6"/>
  <c r="AP214" i="6"/>
  <c r="AO214" i="6"/>
  <c r="AN214" i="6"/>
  <c r="AM214" i="6"/>
  <c r="AL214" i="6"/>
  <c r="AK214" i="6"/>
  <c r="AJ214" i="6"/>
  <c r="AI214" i="6"/>
  <c r="AH214" i="6"/>
  <c r="AG214" i="6"/>
  <c r="AF214" i="6"/>
  <c r="AE214" i="6"/>
  <c r="Y214" i="6"/>
  <c r="X214" i="6"/>
  <c r="W214" i="6"/>
  <c r="V214" i="6"/>
  <c r="U214" i="6"/>
  <c r="T214" i="6"/>
  <c r="P214" i="6"/>
  <c r="O214" i="6"/>
  <c r="N214" i="6"/>
  <c r="M214" i="6"/>
  <c r="L214" i="6"/>
  <c r="K214" i="6"/>
  <c r="J214" i="6"/>
  <c r="I214" i="6"/>
  <c r="H214" i="6"/>
  <c r="G214" i="6"/>
  <c r="F214" i="6"/>
  <c r="E214" i="6"/>
  <c r="D214" i="6"/>
  <c r="C214" i="6"/>
  <c r="B214" i="6"/>
  <c r="L217" i="3" s="1"/>
  <c r="A214" i="6"/>
  <c r="Y213" i="6"/>
  <c r="X213" i="6"/>
  <c r="W213" i="6"/>
  <c r="V213" i="6"/>
  <c r="U213" i="6"/>
  <c r="T213" i="6"/>
  <c r="P213" i="6"/>
  <c r="O213" i="6"/>
  <c r="N213" i="6"/>
  <c r="M213" i="6"/>
  <c r="L213" i="6"/>
  <c r="K213" i="6"/>
  <c r="J213" i="6"/>
  <c r="I213" i="6"/>
  <c r="H213" i="6"/>
  <c r="G213" i="6"/>
  <c r="F213" i="6"/>
  <c r="E213" i="6"/>
  <c r="D213" i="6"/>
  <c r="C213" i="6"/>
  <c r="B213" i="6"/>
  <c r="L216" i="3" s="1"/>
  <c r="A213" i="6"/>
  <c r="Y212" i="6"/>
  <c r="X212" i="6"/>
  <c r="W212" i="6"/>
  <c r="V212" i="6"/>
  <c r="U212" i="6"/>
  <c r="T212" i="6"/>
  <c r="P212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L215" i="3" s="1"/>
  <c r="A212" i="6"/>
  <c r="Y211" i="6"/>
  <c r="X211" i="6"/>
  <c r="W211" i="6"/>
  <c r="V211" i="6"/>
  <c r="U211" i="6"/>
  <c r="T211" i="6"/>
  <c r="P211" i="6"/>
  <c r="O211" i="6"/>
  <c r="N211" i="6"/>
  <c r="M211" i="6"/>
  <c r="L211" i="6"/>
  <c r="K211" i="6"/>
  <c r="J211" i="6"/>
  <c r="I211" i="6"/>
  <c r="H211" i="6"/>
  <c r="G211" i="6"/>
  <c r="F211" i="6"/>
  <c r="E211" i="6"/>
  <c r="D211" i="6"/>
  <c r="C211" i="6"/>
  <c r="B211" i="6"/>
  <c r="L214" i="3" s="1"/>
  <c r="A211" i="6"/>
  <c r="Y210" i="6"/>
  <c r="X210" i="6"/>
  <c r="W210" i="6"/>
  <c r="V210" i="6"/>
  <c r="U210" i="6"/>
  <c r="T210" i="6"/>
  <c r="P210" i="6"/>
  <c r="O210" i="6"/>
  <c r="N210" i="6"/>
  <c r="M210" i="6"/>
  <c r="L210" i="6"/>
  <c r="K210" i="6"/>
  <c r="J210" i="6"/>
  <c r="I210" i="6"/>
  <c r="H210" i="6"/>
  <c r="G210" i="6"/>
  <c r="F210" i="6"/>
  <c r="E210" i="6"/>
  <c r="D210" i="6"/>
  <c r="C210" i="6"/>
  <c r="B210" i="6"/>
  <c r="A210" i="6"/>
  <c r="Y209" i="6"/>
  <c r="X209" i="6"/>
  <c r="W209" i="6"/>
  <c r="V209" i="6"/>
  <c r="U209" i="6"/>
  <c r="T209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A209" i="6"/>
  <c r="Y208" i="6"/>
  <c r="X208" i="6"/>
  <c r="W208" i="6"/>
  <c r="V208" i="6"/>
  <c r="U208" i="6"/>
  <c r="T208" i="6"/>
  <c r="P208" i="6"/>
  <c r="O208" i="6"/>
  <c r="N208" i="6"/>
  <c r="M208" i="6"/>
  <c r="L208" i="6"/>
  <c r="K208" i="6"/>
  <c r="J208" i="6"/>
  <c r="I208" i="6"/>
  <c r="H208" i="6"/>
  <c r="G208" i="6"/>
  <c r="F208" i="6"/>
  <c r="E208" i="6"/>
  <c r="D208" i="6"/>
  <c r="C208" i="6"/>
  <c r="B208" i="6"/>
  <c r="L211" i="3" s="1"/>
  <c r="A208" i="6"/>
  <c r="Y207" i="6"/>
  <c r="X207" i="6"/>
  <c r="W207" i="6"/>
  <c r="V207" i="6"/>
  <c r="U207" i="6"/>
  <c r="T207" i="6"/>
  <c r="P207" i="6"/>
  <c r="O207" i="6"/>
  <c r="N207" i="6"/>
  <c r="M207" i="6"/>
  <c r="L207" i="6"/>
  <c r="K207" i="6"/>
  <c r="J207" i="6"/>
  <c r="I207" i="6"/>
  <c r="H207" i="6"/>
  <c r="G207" i="6"/>
  <c r="F207" i="6"/>
  <c r="E207" i="6"/>
  <c r="D207" i="6"/>
  <c r="C207" i="6"/>
  <c r="B207" i="6"/>
  <c r="A207" i="6"/>
  <c r="Y206" i="6"/>
  <c r="X206" i="6"/>
  <c r="W206" i="6"/>
  <c r="V206" i="6"/>
  <c r="U206" i="6"/>
  <c r="T206" i="6"/>
  <c r="P206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L209" i="3" s="1"/>
  <c r="A206" i="6"/>
  <c r="Y205" i="6"/>
  <c r="X205" i="6"/>
  <c r="W205" i="6"/>
  <c r="V205" i="6"/>
  <c r="U205" i="6"/>
  <c r="T205" i="6"/>
  <c r="P205" i="6"/>
  <c r="O205" i="6"/>
  <c r="N205" i="6"/>
  <c r="M205" i="6"/>
  <c r="L205" i="6"/>
  <c r="K205" i="6"/>
  <c r="J205" i="6"/>
  <c r="I205" i="6"/>
  <c r="H205" i="6"/>
  <c r="G205" i="6"/>
  <c r="F205" i="6"/>
  <c r="E205" i="6"/>
  <c r="D205" i="6"/>
  <c r="C205" i="6"/>
  <c r="B205" i="6"/>
  <c r="L208" i="3" s="1"/>
  <c r="A205" i="6"/>
  <c r="Y204" i="6"/>
  <c r="X204" i="6"/>
  <c r="W204" i="6"/>
  <c r="V204" i="6"/>
  <c r="U204" i="6"/>
  <c r="T204" i="6"/>
  <c r="P204" i="6"/>
  <c r="O204" i="6"/>
  <c r="N204" i="6"/>
  <c r="M204" i="6"/>
  <c r="L204" i="6"/>
  <c r="K204" i="6"/>
  <c r="J204" i="6"/>
  <c r="I204" i="6"/>
  <c r="H204" i="6"/>
  <c r="G204" i="6"/>
  <c r="F204" i="6"/>
  <c r="E204" i="6"/>
  <c r="D204" i="6"/>
  <c r="C204" i="6"/>
  <c r="B204" i="6"/>
  <c r="L207" i="3" s="1"/>
  <c r="A204" i="6"/>
  <c r="Y203" i="6"/>
  <c r="X203" i="6"/>
  <c r="W203" i="6"/>
  <c r="V203" i="6"/>
  <c r="U203" i="6"/>
  <c r="T203" i="6"/>
  <c r="P203" i="6"/>
  <c r="O203" i="6"/>
  <c r="N203" i="6"/>
  <c r="M203" i="6"/>
  <c r="L203" i="6"/>
  <c r="K203" i="6"/>
  <c r="J203" i="6"/>
  <c r="I203" i="6"/>
  <c r="H203" i="6"/>
  <c r="G203" i="6"/>
  <c r="F203" i="6"/>
  <c r="E203" i="6"/>
  <c r="D203" i="6"/>
  <c r="C203" i="6"/>
  <c r="B203" i="6"/>
  <c r="L206" i="3" s="1"/>
  <c r="A203" i="6"/>
  <c r="Y202" i="6"/>
  <c r="X202" i="6"/>
  <c r="W202" i="6"/>
  <c r="V202" i="6"/>
  <c r="U202" i="6"/>
  <c r="T202" i="6"/>
  <c r="P20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L205" i="3" s="1"/>
  <c r="A202" i="6"/>
  <c r="Y201" i="6"/>
  <c r="X201" i="6"/>
  <c r="W201" i="6"/>
  <c r="V201" i="6"/>
  <c r="U201" i="6"/>
  <c r="T201" i="6"/>
  <c r="P201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B201" i="6"/>
  <c r="A201" i="6"/>
  <c r="Y200" i="6"/>
  <c r="X200" i="6"/>
  <c r="W200" i="6"/>
  <c r="V200" i="6"/>
  <c r="U200" i="6"/>
  <c r="T200" i="6"/>
  <c r="P200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C200" i="6"/>
  <c r="B200" i="6"/>
  <c r="L203" i="3" s="1"/>
  <c r="A200" i="6"/>
  <c r="Y199" i="6"/>
  <c r="X199" i="6"/>
  <c r="W199" i="6"/>
  <c r="V199" i="6"/>
  <c r="U199" i="6"/>
  <c r="T199" i="6"/>
  <c r="P199" i="6"/>
  <c r="O199" i="6"/>
  <c r="N199" i="6"/>
  <c r="M199" i="6"/>
  <c r="L199" i="6"/>
  <c r="K199" i="6"/>
  <c r="J199" i="6"/>
  <c r="I199" i="6"/>
  <c r="H199" i="6"/>
  <c r="G199" i="6"/>
  <c r="F199" i="6"/>
  <c r="E199" i="6"/>
  <c r="D199" i="6"/>
  <c r="C199" i="6"/>
  <c r="B199" i="6"/>
  <c r="L202" i="3" s="1"/>
  <c r="A199" i="6"/>
  <c r="Y198" i="6"/>
  <c r="X198" i="6"/>
  <c r="W198" i="6"/>
  <c r="V198" i="6"/>
  <c r="U198" i="6"/>
  <c r="T198" i="6"/>
  <c r="P198" i="6"/>
  <c r="O198" i="6"/>
  <c r="N198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L201" i="3" s="1"/>
  <c r="A198" i="6"/>
  <c r="Y197" i="6"/>
  <c r="X197" i="6"/>
  <c r="W197" i="6"/>
  <c r="V197" i="6"/>
  <c r="U197" i="6"/>
  <c r="T197" i="6"/>
  <c r="P197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L200" i="3" s="1"/>
  <c r="A197" i="6"/>
  <c r="Y196" i="6"/>
  <c r="X196" i="6"/>
  <c r="W196" i="6"/>
  <c r="V196" i="6"/>
  <c r="U196" i="6"/>
  <c r="T196" i="6"/>
  <c r="P196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C196" i="6"/>
  <c r="B196" i="6"/>
  <c r="L199" i="3" s="1"/>
  <c r="A196" i="6"/>
  <c r="Y195" i="6"/>
  <c r="X195" i="6"/>
  <c r="W195" i="6"/>
  <c r="V195" i="6"/>
  <c r="U195" i="6"/>
  <c r="T195" i="6"/>
  <c r="P195" i="6"/>
  <c r="O195" i="6"/>
  <c r="N195" i="6"/>
  <c r="M195" i="6"/>
  <c r="L195" i="6"/>
  <c r="K195" i="6"/>
  <c r="J195" i="6"/>
  <c r="I195" i="6"/>
  <c r="H195" i="6"/>
  <c r="G195" i="6"/>
  <c r="F195" i="6"/>
  <c r="E195" i="6"/>
  <c r="D195" i="6"/>
  <c r="C195" i="6"/>
  <c r="B195" i="6"/>
  <c r="L198" i="3" s="1"/>
  <c r="A195" i="6"/>
  <c r="Y194" i="6"/>
  <c r="X194" i="6"/>
  <c r="AJ194" i="6" s="1"/>
  <c r="W194" i="6"/>
  <c r="AI194" i="6" s="1"/>
  <c r="V194" i="6"/>
  <c r="AH194" i="6" s="1"/>
  <c r="U194" i="6"/>
  <c r="AG194" i="6" s="1"/>
  <c r="T194" i="6"/>
  <c r="AF194" i="6" s="1"/>
  <c r="P194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C194" i="6"/>
  <c r="B194" i="6"/>
  <c r="L197" i="3" s="1"/>
  <c r="A194" i="6"/>
  <c r="Y193" i="6"/>
  <c r="X193" i="6"/>
  <c r="AJ193" i="6" s="1"/>
  <c r="W193" i="6"/>
  <c r="AI193" i="6" s="1"/>
  <c r="V193" i="6"/>
  <c r="AH193" i="6" s="1"/>
  <c r="U193" i="6"/>
  <c r="AG193" i="6" s="1"/>
  <c r="T193" i="6"/>
  <c r="AF193" i="6" s="1"/>
  <c r="P193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A193" i="6"/>
  <c r="Y192" i="6"/>
  <c r="X192" i="6"/>
  <c r="AJ192" i="6" s="1"/>
  <c r="W192" i="6"/>
  <c r="AI192" i="6" s="1"/>
  <c r="V192" i="6"/>
  <c r="AH192" i="6" s="1"/>
  <c r="U192" i="6"/>
  <c r="AG192" i="6" s="1"/>
  <c r="T192" i="6"/>
  <c r="AF192" i="6" s="1"/>
  <c r="P192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L195" i="3" s="1"/>
  <c r="A192" i="6"/>
  <c r="Y191" i="6"/>
  <c r="X191" i="6"/>
  <c r="W191" i="6"/>
  <c r="V191" i="6"/>
  <c r="U191" i="6"/>
  <c r="T191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B191" i="6"/>
  <c r="L194" i="3" s="1"/>
  <c r="A191" i="6"/>
  <c r="Y190" i="6"/>
  <c r="X190" i="6"/>
  <c r="W190" i="6"/>
  <c r="V190" i="6"/>
  <c r="U190" i="6"/>
  <c r="T190" i="6"/>
  <c r="P190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L193" i="3" s="1"/>
  <c r="A190" i="6"/>
  <c r="Y189" i="6"/>
  <c r="X189" i="6"/>
  <c r="W189" i="6"/>
  <c r="V189" i="6"/>
  <c r="U189" i="6"/>
  <c r="T189" i="6"/>
  <c r="P189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L192" i="3" s="1"/>
  <c r="A189" i="6"/>
  <c r="Y188" i="6"/>
  <c r="X188" i="6"/>
  <c r="W188" i="6"/>
  <c r="V188" i="6"/>
  <c r="U188" i="6"/>
  <c r="T188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L191" i="3" s="1"/>
  <c r="A188" i="6"/>
  <c r="Y187" i="6"/>
  <c r="X187" i="6"/>
  <c r="W187" i="6"/>
  <c r="V187" i="6"/>
  <c r="U187" i="6"/>
  <c r="T187" i="6"/>
  <c r="P187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L190" i="3" s="1"/>
  <c r="A187" i="6"/>
  <c r="Y186" i="6"/>
  <c r="X186" i="6"/>
  <c r="W186" i="6"/>
  <c r="V186" i="6"/>
  <c r="U186" i="6"/>
  <c r="T186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A186" i="6"/>
  <c r="Y185" i="6"/>
  <c r="X185" i="6"/>
  <c r="W185" i="6"/>
  <c r="V185" i="6"/>
  <c r="U185" i="6"/>
  <c r="T185" i="6"/>
  <c r="P185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B185" i="6"/>
  <c r="L188" i="3" s="1"/>
  <c r="A185" i="6"/>
  <c r="AA184" i="6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AA204" i="6" s="1"/>
  <c r="AA205" i="6" s="1"/>
  <c r="AA206" i="6" s="1"/>
  <c r="AA207" i="6" s="1"/>
  <c r="AA208" i="6" s="1"/>
  <c r="AA209" i="6" s="1"/>
  <c r="AA210" i="6" s="1"/>
  <c r="AA211" i="6" s="1"/>
  <c r="AA212" i="6" s="1"/>
  <c r="AA213" i="6" s="1"/>
  <c r="AA214" i="6" s="1"/>
  <c r="AA215" i="6" s="1"/>
  <c r="AA216" i="6" s="1"/>
  <c r="AA217" i="6" s="1"/>
  <c r="AA218" i="6" s="1"/>
  <c r="AA219" i="6" s="1"/>
  <c r="AA220" i="6" s="1"/>
  <c r="AA221" i="6" s="1"/>
  <c r="AA222" i="6" s="1"/>
  <c r="AA223" i="6" s="1"/>
  <c r="AA224" i="6" s="1"/>
  <c r="AA225" i="6" s="1"/>
  <c r="AA226" i="6" s="1"/>
  <c r="Y184" i="6"/>
  <c r="X184" i="6"/>
  <c r="W184" i="6"/>
  <c r="V184" i="6"/>
  <c r="U184" i="6"/>
  <c r="T184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B184" i="6"/>
  <c r="L187" i="3" s="1"/>
  <c r="A184" i="6"/>
  <c r="Y183" i="6"/>
  <c r="X183" i="6"/>
  <c r="W183" i="6"/>
  <c r="V183" i="6"/>
  <c r="U183" i="6"/>
  <c r="T183" i="6"/>
  <c r="P183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L186" i="3" s="1"/>
  <c r="A183" i="6"/>
  <c r="Y182" i="6"/>
  <c r="X182" i="6"/>
  <c r="W182" i="6"/>
  <c r="V182" i="6"/>
  <c r="U182" i="6"/>
  <c r="T182" i="6"/>
  <c r="P182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L185" i="3" s="1"/>
  <c r="A182" i="6"/>
  <c r="Y181" i="6"/>
  <c r="X181" i="6"/>
  <c r="W181" i="6"/>
  <c r="V181" i="6"/>
  <c r="U181" i="6"/>
  <c r="T181" i="6"/>
  <c r="P181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A181" i="6"/>
  <c r="AA180" i="6"/>
  <c r="AA181" i="6" s="1"/>
  <c r="AA182" i="6" s="1"/>
  <c r="AA183" i="6" s="1"/>
  <c r="Y180" i="6"/>
  <c r="X180" i="6"/>
  <c r="W180" i="6"/>
  <c r="V180" i="6"/>
  <c r="U180" i="6"/>
  <c r="T180" i="6"/>
  <c r="P180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L183" i="3" s="1"/>
  <c r="A180" i="6"/>
  <c r="AA179" i="6"/>
  <c r="Y179" i="6"/>
  <c r="X179" i="6"/>
  <c r="W179" i="6"/>
  <c r="V179" i="6"/>
  <c r="U179" i="6"/>
  <c r="T179" i="6"/>
  <c r="P179" i="6"/>
  <c r="O179" i="6"/>
  <c r="N179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L182" i="3" s="1"/>
  <c r="A179" i="6"/>
  <c r="Y178" i="6"/>
  <c r="X178" i="6"/>
  <c r="W178" i="6"/>
  <c r="V178" i="6"/>
  <c r="U178" i="6"/>
  <c r="T178" i="6"/>
  <c r="P178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L181" i="3" s="1"/>
  <c r="A178" i="6"/>
  <c r="Y177" i="6"/>
  <c r="X177" i="6"/>
  <c r="W177" i="6"/>
  <c r="V177" i="6"/>
  <c r="U177" i="6"/>
  <c r="T177" i="6"/>
  <c r="P177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A177" i="6"/>
  <c r="Y176" i="6"/>
  <c r="X176" i="6"/>
  <c r="W176" i="6"/>
  <c r="V176" i="6"/>
  <c r="U176" i="6"/>
  <c r="T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L179" i="3" s="1"/>
  <c r="A176" i="6"/>
  <c r="Y175" i="6"/>
  <c r="X175" i="6"/>
  <c r="W175" i="6"/>
  <c r="V175" i="6"/>
  <c r="U175" i="6"/>
  <c r="T175" i="6"/>
  <c r="P175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L178" i="3" s="1"/>
  <c r="A175" i="6"/>
  <c r="Y174" i="6"/>
  <c r="X174" i="6"/>
  <c r="W174" i="6"/>
  <c r="V174" i="6"/>
  <c r="U174" i="6"/>
  <c r="T174" i="6"/>
  <c r="P174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L177" i="3" s="1"/>
  <c r="A174" i="6"/>
  <c r="Y173" i="6"/>
  <c r="X173" i="6"/>
  <c r="W173" i="6"/>
  <c r="V173" i="6"/>
  <c r="U173" i="6"/>
  <c r="T173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A173" i="6"/>
  <c r="Y172" i="6"/>
  <c r="X172" i="6"/>
  <c r="W172" i="6"/>
  <c r="V172" i="6"/>
  <c r="U172" i="6"/>
  <c r="T172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L175" i="3" s="1"/>
  <c r="A172" i="6"/>
  <c r="Y171" i="6"/>
  <c r="X171" i="6"/>
  <c r="W171" i="6"/>
  <c r="V171" i="6"/>
  <c r="U171" i="6"/>
  <c r="T171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L174" i="3" s="1"/>
  <c r="A171" i="6"/>
  <c r="Y170" i="6"/>
  <c r="X170" i="6"/>
  <c r="W170" i="6"/>
  <c r="V170" i="6"/>
  <c r="U170" i="6"/>
  <c r="T170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L173" i="3" s="1"/>
  <c r="A170" i="6"/>
  <c r="Y169" i="6"/>
  <c r="X169" i="6"/>
  <c r="W169" i="6"/>
  <c r="V169" i="6"/>
  <c r="U169" i="6"/>
  <c r="T169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A169" i="6"/>
  <c r="Y168" i="6"/>
  <c r="X168" i="6"/>
  <c r="W168" i="6"/>
  <c r="V168" i="6"/>
  <c r="U168" i="6"/>
  <c r="T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L171" i="3" s="1"/>
  <c r="A168" i="6"/>
  <c r="Y167" i="6"/>
  <c r="X167" i="6"/>
  <c r="W167" i="6"/>
  <c r="V167" i="6"/>
  <c r="U167" i="6"/>
  <c r="T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L170" i="3" s="1"/>
  <c r="A167" i="6"/>
  <c r="Y166" i="6"/>
  <c r="X166" i="6"/>
  <c r="W166" i="6"/>
  <c r="V166" i="6"/>
  <c r="U166" i="6"/>
  <c r="T166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L169" i="3" s="1"/>
  <c r="A166" i="6"/>
  <c r="Y165" i="6"/>
  <c r="X165" i="6"/>
  <c r="W165" i="6"/>
  <c r="V165" i="6"/>
  <c r="U165" i="6"/>
  <c r="T165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A165" i="6"/>
  <c r="Y164" i="6"/>
  <c r="X164" i="6"/>
  <c r="W164" i="6"/>
  <c r="V164" i="6"/>
  <c r="U164" i="6"/>
  <c r="T164" i="6"/>
  <c r="P164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L167" i="3" s="1"/>
  <c r="A164" i="6"/>
  <c r="Y163" i="6"/>
  <c r="X163" i="6"/>
  <c r="W163" i="6"/>
  <c r="V163" i="6"/>
  <c r="U163" i="6"/>
  <c r="T163" i="6"/>
  <c r="P163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L166" i="3" s="1"/>
  <c r="A163" i="6"/>
  <c r="Y162" i="6"/>
  <c r="X162" i="6"/>
  <c r="W162" i="6"/>
  <c r="V162" i="6"/>
  <c r="U162" i="6"/>
  <c r="T162" i="6"/>
  <c r="P162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L165" i="3" s="1"/>
  <c r="A162" i="6"/>
  <c r="Y161" i="6"/>
  <c r="X161" i="6"/>
  <c r="W161" i="6"/>
  <c r="V161" i="6"/>
  <c r="U161" i="6"/>
  <c r="T161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A161" i="6"/>
  <c r="Y160" i="6"/>
  <c r="X160" i="6"/>
  <c r="W160" i="6"/>
  <c r="V160" i="6"/>
  <c r="U160" i="6"/>
  <c r="T160" i="6"/>
  <c r="P160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L163" i="3" s="1"/>
  <c r="A160" i="6"/>
  <c r="Y159" i="6"/>
  <c r="X159" i="6"/>
  <c r="W159" i="6"/>
  <c r="V159" i="6"/>
  <c r="U159" i="6"/>
  <c r="T159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L162" i="3" s="1"/>
  <c r="A159" i="6"/>
  <c r="Y158" i="6"/>
  <c r="X158" i="6"/>
  <c r="W158" i="6"/>
  <c r="V158" i="6"/>
  <c r="U158" i="6"/>
  <c r="T158" i="6"/>
  <c r="P158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L161" i="3" s="1"/>
  <c r="A158" i="6"/>
  <c r="Y157" i="6"/>
  <c r="X157" i="6"/>
  <c r="W157" i="6"/>
  <c r="V157" i="6"/>
  <c r="U157" i="6"/>
  <c r="T157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L160" i="3" s="1"/>
  <c r="A157" i="6"/>
  <c r="Y156" i="6"/>
  <c r="X156" i="6"/>
  <c r="W156" i="6"/>
  <c r="V156" i="6"/>
  <c r="U156" i="6"/>
  <c r="T156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A156" i="6"/>
  <c r="Y155" i="6"/>
  <c r="X155" i="6"/>
  <c r="W155" i="6"/>
  <c r="V155" i="6"/>
  <c r="U155" i="6"/>
  <c r="T155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L158" i="3" s="1"/>
  <c r="A155" i="6"/>
  <c r="Y154" i="6"/>
  <c r="X154" i="6"/>
  <c r="W154" i="6"/>
  <c r="V154" i="6"/>
  <c r="U154" i="6"/>
  <c r="T154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L157" i="3" s="1"/>
  <c r="A154" i="6"/>
  <c r="Y153" i="6"/>
  <c r="X153" i="6"/>
  <c r="W153" i="6"/>
  <c r="V153" i="6"/>
  <c r="U153" i="6"/>
  <c r="T153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A153" i="6"/>
  <c r="Y152" i="6"/>
  <c r="X152" i="6"/>
  <c r="W152" i="6"/>
  <c r="V152" i="6"/>
  <c r="U152" i="6"/>
  <c r="T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L155" i="3" s="1"/>
  <c r="A152" i="6"/>
  <c r="Y151" i="6"/>
  <c r="X151" i="6"/>
  <c r="W151" i="6"/>
  <c r="V151" i="6"/>
  <c r="U151" i="6"/>
  <c r="T151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L154" i="3" s="1"/>
  <c r="A151" i="6"/>
  <c r="Y150" i="6"/>
  <c r="X150" i="6"/>
  <c r="W150" i="6"/>
  <c r="V150" i="6"/>
  <c r="U150" i="6"/>
  <c r="T150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L153" i="3" s="1"/>
  <c r="A150" i="6"/>
  <c r="Y149" i="6"/>
  <c r="X149" i="6"/>
  <c r="W149" i="6"/>
  <c r="V149" i="6"/>
  <c r="U149" i="6"/>
  <c r="T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L152" i="3" s="1"/>
  <c r="A149" i="6"/>
  <c r="Y148" i="6"/>
  <c r="X148" i="6"/>
  <c r="W148" i="6"/>
  <c r="V148" i="6"/>
  <c r="U148" i="6"/>
  <c r="T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A148" i="6"/>
  <c r="Y147" i="6"/>
  <c r="X147" i="6"/>
  <c r="W147" i="6"/>
  <c r="V147" i="6"/>
  <c r="U147" i="6"/>
  <c r="T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L150" i="3" s="1"/>
  <c r="A147" i="6"/>
  <c r="Y146" i="6"/>
  <c r="X146" i="6"/>
  <c r="W146" i="6"/>
  <c r="V146" i="6"/>
  <c r="U146" i="6"/>
  <c r="T146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L149" i="3" s="1"/>
  <c r="A146" i="6"/>
  <c r="Y145" i="6"/>
  <c r="X145" i="6"/>
  <c r="W145" i="6"/>
  <c r="V145" i="6"/>
  <c r="U145" i="6"/>
  <c r="T145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A145" i="6"/>
  <c r="Y144" i="6"/>
  <c r="X144" i="6"/>
  <c r="W144" i="6"/>
  <c r="V144" i="6"/>
  <c r="U144" i="6"/>
  <c r="T144" i="6"/>
  <c r="P144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L147" i="3" s="1"/>
  <c r="A144" i="6"/>
  <c r="Y143" i="6"/>
  <c r="X143" i="6"/>
  <c r="W143" i="6"/>
  <c r="V143" i="6"/>
  <c r="U143" i="6"/>
  <c r="T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L146" i="3" s="1"/>
  <c r="A143" i="6"/>
  <c r="Y142" i="6"/>
  <c r="X142" i="6"/>
  <c r="W142" i="6"/>
  <c r="V142" i="6"/>
  <c r="U142" i="6"/>
  <c r="T142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L145" i="3" s="1"/>
  <c r="A142" i="6"/>
  <c r="Y141" i="6"/>
  <c r="X141" i="6"/>
  <c r="W141" i="6"/>
  <c r="V141" i="6"/>
  <c r="U141" i="6"/>
  <c r="T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L144" i="3" s="1"/>
  <c r="A141" i="6"/>
  <c r="Y140" i="6"/>
  <c r="X140" i="6"/>
  <c r="W140" i="6"/>
  <c r="V140" i="6"/>
  <c r="U140" i="6"/>
  <c r="T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Y139" i="6"/>
  <c r="X139" i="6"/>
  <c r="W139" i="6"/>
  <c r="V139" i="6"/>
  <c r="U139" i="6"/>
  <c r="T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L142" i="3" s="1"/>
  <c r="A139" i="6"/>
  <c r="Y138" i="6"/>
  <c r="X138" i="6"/>
  <c r="W138" i="6"/>
  <c r="V138" i="6"/>
  <c r="U138" i="6"/>
  <c r="T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L141" i="3" s="1"/>
  <c r="A138" i="6"/>
  <c r="Y137" i="6"/>
  <c r="X137" i="6"/>
  <c r="W137" i="6"/>
  <c r="V137" i="6"/>
  <c r="U137" i="6"/>
  <c r="T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Y136" i="6"/>
  <c r="X136" i="6"/>
  <c r="W136" i="6"/>
  <c r="V136" i="6"/>
  <c r="U136" i="6"/>
  <c r="T136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Y135" i="6"/>
  <c r="X135" i="6"/>
  <c r="W135" i="6"/>
  <c r="V135" i="6"/>
  <c r="U135" i="6"/>
  <c r="T135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L138" i="3" s="1"/>
  <c r="A135" i="6"/>
  <c r="Y134" i="6"/>
  <c r="X134" i="6"/>
  <c r="W134" i="6"/>
  <c r="V134" i="6"/>
  <c r="U134" i="6"/>
  <c r="T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L137" i="3" s="1"/>
  <c r="A134" i="6"/>
  <c r="Y133" i="6"/>
  <c r="X133" i="6"/>
  <c r="W133" i="6"/>
  <c r="V133" i="6"/>
  <c r="U133" i="6"/>
  <c r="T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Y132" i="6"/>
  <c r="X132" i="6"/>
  <c r="W132" i="6"/>
  <c r="V132" i="6"/>
  <c r="U132" i="6"/>
  <c r="T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Y131" i="6"/>
  <c r="X131" i="6"/>
  <c r="W131" i="6"/>
  <c r="V131" i="6"/>
  <c r="U131" i="6"/>
  <c r="T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Y130" i="6"/>
  <c r="X130" i="6"/>
  <c r="W130" i="6"/>
  <c r="V130" i="6"/>
  <c r="U130" i="6"/>
  <c r="T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L133" i="3" s="1"/>
  <c r="A130" i="6"/>
  <c r="Y129" i="6"/>
  <c r="X129" i="6"/>
  <c r="W129" i="6"/>
  <c r="V129" i="6"/>
  <c r="U129" i="6"/>
  <c r="T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Y128" i="6"/>
  <c r="X128" i="6"/>
  <c r="W128" i="6"/>
  <c r="V128" i="6"/>
  <c r="U128" i="6"/>
  <c r="T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Y127" i="6"/>
  <c r="X127" i="6"/>
  <c r="W127" i="6"/>
  <c r="V127" i="6"/>
  <c r="U127" i="6"/>
  <c r="T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L130" i="3" s="1"/>
  <c r="A127" i="6"/>
  <c r="Y126" i="6"/>
  <c r="X126" i="6"/>
  <c r="W126" i="6"/>
  <c r="V126" i="6"/>
  <c r="U126" i="6"/>
  <c r="T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L129" i="3" s="1"/>
  <c r="A126" i="6"/>
  <c r="Y125" i="6"/>
  <c r="X125" i="6"/>
  <c r="W125" i="6"/>
  <c r="V125" i="6"/>
  <c r="U125" i="6"/>
  <c r="T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Y124" i="6"/>
  <c r="X124" i="6"/>
  <c r="W124" i="6"/>
  <c r="V124" i="6"/>
  <c r="U124" i="6"/>
  <c r="T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Y123" i="6"/>
  <c r="X123" i="6"/>
  <c r="W123" i="6"/>
  <c r="V123" i="6"/>
  <c r="U123" i="6"/>
  <c r="T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Y122" i="6"/>
  <c r="X122" i="6"/>
  <c r="W122" i="6"/>
  <c r="V122" i="6"/>
  <c r="U122" i="6"/>
  <c r="T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L125" i="3" s="1"/>
  <c r="A122" i="6"/>
  <c r="Y121" i="6"/>
  <c r="X121" i="6"/>
  <c r="W121" i="6"/>
  <c r="V121" i="6"/>
  <c r="U121" i="6"/>
  <c r="T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Y120" i="6"/>
  <c r="X120" i="6"/>
  <c r="W120" i="6"/>
  <c r="V120" i="6"/>
  <c r="U120" i="6"/>
  <c r="T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Y119" i="6"/>
  <c r="X119" i="6"/>
  <c r="W119" i="6"/>
  <c r="V119" i="6"/>
  <c r="U119" i="6"/>
  <c r="T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L122" i="3" s="1"/>
  <c r="A119" i="6"/>
  <c r="Y118" i="6"/>
  <c r="X118" i="6"/>
  <c r="W118" i="6"/>
  <c r="V118" i="6"/>
  <c r="U118" i="6"/>
  <c r="T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L121" i="3" s="1"/>
  <c r="A118" i="6"/>
  <c r="Y117" i="6"/>
  <c r="X117" i="6"/>
  <c r="W117" i="6"/>
  <c r="V117" i="6"/>
  <c r="U117" i="6"/>
  <c r="T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L120" i="3" s="1"/>
  <c r="A117" i="6"/>
  <c r="Y116" i="6"/>
  <c r="X116" i="6"/>
  <c r="W116" i="6"/>
  <c r="V116" i="6"/>
  <c r="U116" i="6"/>
  <c r="T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L119" i="3" s="1"/>
  <c r="A116" i="6"/>
  <c r="Y115" i="6"/>
  <c r="X115" i="6"/>
  <c r="W115" i="6"/>
  <c r="V115" i="6"/>
  <c r="U115" i="6"/>
  <c r="T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L118" i="3" s="1"/>
  <c r="A115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L117" i="3" s="1"/>
  <c r="A114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L114" i="3" s="1"/>
  <c r="A111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L113" i="3" s="1"/>
  <c r="A110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L112" i="3" s="1"/>
  <c r="A109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L109" i="3" s="1"/>
  <c r="A106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L104" i="3" s="1"/>
  <c r="A101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L101" i="3" s="1"/>
  <c r="A98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L96" i="3" s="1"/>
  <c r="A93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L93" i="3" s="1"/>
  <c r="A90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L88" i="3" s="1"/>
  <c r="A85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L85" i="3" s="1"/>
  <c r="A82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L80" i="3" s="1"/>
  <c r="A77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L77" i="3" s="1"/>
  <c r="A74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L72" i="3" s="1"/>
  <c r="A69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L69" i="3" s="1"/>
  <c r="A66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L66" i="3" s="1"/>
  <c r="A63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L65" i="3" s="1"/>
  <c r="A62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L64" i="3" s="1"/>
  <c r="A61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L61" i="3" s="1"/>
  <c r="A58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L58" i="3" s="1"/>
  <c r="A55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L56" i="3" s="1"/>
  <c r="A53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L53" i="3" s="1"/>
  <c r="A50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L50" i="3" s="1"/>
  <c r="A47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L49" i="3" s="1"/>
  <c r="A46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L48" i="3" s="1"/>
  <c r="A45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L45" i="3" s="1"/>
  <c r="A42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L42" i="3" s="1"/>
  <c r="A39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L41" i="3" s="1"/>
  <c r="A38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L40" i="3" s="1"/>
  <c r="A37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L37" i="3" s="1"/>
  <c r="A34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L34" i="3" s="1"/>
  <c r="A31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L33" i="3" s="1"/>
  <c r="A30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L32" i="3" s="1"/>
  <c r="A29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L29" i="3" s="1"/>
  <c r="A26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L24" i="3" s="1"/>
  <c r="A21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L21" i="3" s="1"/>
  <c r="A18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L18" i="3" s="1"/>
  <c r="A15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L17" i="3" s="1"/>
  <c r="A14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L16" i="3" s="1"/>
  <c r="A13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L13" i="3" s="1"/>
  <c r="A10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L10" i="3" s="1"/>
  <c r="A7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L9" i="3" s="1"/>
  <c r="A6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L8" i="3" s="1"/>
  <c r="A5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Y2" i="6"/>
  <c r="D217" i="5"/>
  <c r="D218" i="5"/>
  <c r="H218" i="5" s="1"/>
  <c r="J219" i="3" s="1"/>
  <c r="D174" i="5"/>
  <c r="D175" i="5"/>
  <c r="H175" i="5" s="1"/>
  <c r="J176" i="3" s="1"/>
  <c r="D176" i="5"/>
  <c r="D177" i="5"/>
  <c r="H177" i="5" s="1"/>
  <c r="J178" i="3" s="1"/>
  <c r="D178" i="5"/>
  <c r="H178" i="5" s="1"/>
  <c r="J179" i="3" s="1"/>
  <c r="D179" i="5"/>
  <c r="D180" i="5"/>
  <c r="H180" i="5" s="1"/>
  <c r="J181" i="3" s="1"/>
  <c r="D181" i="5"/>
  <c r="H181" i="5" s="1"/>
  <c r="J182" i="3" s="1"/>
  <c r="T182" i="12" s="1"/>
  <c r="D182" i="5"/>
  <c r="D183" i="5"/>
  <c r="H183" i="5" s="1"/>
  <c r="J184" i="3" s="1"/>
  <c r="D184" i="5"/>
  <c r="D185" i="5"/>
  <c r="H185" i="5" s="1"/>
  <c r="J186" i="3" s="1"/>
  <c r="D186" i="5"/>
  <c r="H186" i="5" s="1"/>
  <c r="J187" i="3" s="1"/>
  <c r="D187" i="5"/>
  <c r="H187" i="5" s="1"/>
  <c r="J188" i="3" s="1"/>
  <c r="D188" i="5"/>
  <c r="H188" i="5" s="1"/>
  <c r="J189" i="3" s="1"/>
  <c r="T189" i="12" s="1"/>
  <c r="D189" i="5"/>
  <c r="H189" i="5" s="1"/>
  <c r="J190" i="3" s="1"/>
  <c r="T190" i="12" s="1"/>
  <c r="D190" i="5"/>
  <c r="D191" i="5"/>
  <c r="H191" i="5" s="1"/>
  <c r="J192" i="3" s="1"/>
  <c r="D192" i="5"/>
  <c r="D193" i="5"/>
  <c r="H193" i="5" s="1"/>
  <c r="J194" i="3" s="1"/>
  <c r="D194" i="5"/>
  <c r="F198" i="5" s="1"/>
  <c r="G198" i="5" s="1"/>
  <c r="D195" i="5"/>
  <c r="D196" i="5"/>
  <c r="D197" i="5"/>
  <c r="H197" i="5" s="1"/>
  <c r="J198" i="3" s="1"/>
  <c r="D198" i="5"/>
  <c r="D199" i="5"/>
  <c r="H199" i="5" s="1"/>
  <c r="J200" i="3" s="1"/>
  <c r="D200" i="5"/>
  <c r="D201" i="5"/>
  <c r="H201" i="5" s="1"/>
  <c r="J202" i="3" s="1"/>
  <c r="D202" i="5"/>
  <c r="F202" i="5" s="1"/>
  <c r="G202" i="5" s="1"/>
  <c r="D203" i="5"/>
  <c r="H203" i="5" s="1"/>
  <c r="J204" i="3" s="1"/>
  <c r="D204" i="5"/>
  <c r="H204" i="5" s="1"/>
  <c r="J205" i="3" s="1"/>
  <c r="T205" i="12" s="1"/>
  <c r="D205" i="5"/>
  <c r="H205" i="5" s="1"/>
  <c r="J206" i="3" s="1"/>
  <c r="D206" i="5"/>
  <c r="D207" i="5"/>
  <c r="D208" i="5"/>
  <c r="D209" i="5"/>
  <c r="H209" i="5" s="1"/>
  <c r="J210" i="3" s="1"/>
  <c r="D210" i="5"/>
  <c r="H210" i="5" s="1"/>
  <c r="J211" i="3" s="1"/>
  <c r="D211" i="5"/>
  <c r="D212" i="5"/>
  <c r="H212" i="5" s="1"/>
  <c r="J213" i="3" s="1"/>
  <c r="D213" i="5"/>
  <c r="D214" i="5"/>
  <c r="D215" i="5"/>
  <c r="H215" i="5" s="1"/>
  <c r="J216" i="3" s="1"/>
  <c r="T216" i="12" s="1"/>
  <c r="D216" i="5"/>
  <c r="D173" i="5"/>
  <c r="H173" i="5" s="1"/>
  <c r="H169" i="5" s="1"/>
  <c r="J170" i="3" s="1"/>
  <c r="F218" i="5"/>
  <c r="G218" i="5" s="1"/>
  <c r="E218" i="5"/>
  <c r="H217" i="5"/>
  <c r="J218" i="3" s="1"/>
  <c r="E217" i="5"/>
  <c r="E216" i="5"/>
  <c r="H216" i="5"/>
  <c r="J217" i="3" s="1"/>
  <c r="E215" i="5"/>
  <c r="E214" i="5"/>
  <c r="H214" i="5"/>
  <c r="J215" i="3" s="1"/>
  <c r="E213" i="5"/>
  <c r="E212" i="5"/>
  <c r="E211" i="5"/>
  <c r="E210" i="5"/>
  <c r="E209" i="5"/>
  <c r="E208" i="5"/>
  <c r="H208" i="5"/>
  <c r="J209" i="3" s="1"/>
  <c r="E207" i="5"/>
  <c r="H206" i="5"/>
  <c r="J207" i="3" s="1"/>
  <c r="E206" i="5"/>
  <c r="E205" i="5"/>
  <c r="E204" i="5"/>
  <c r="E203" i="5"/>
  <c r="E202" i="5"/>
  <c r="E201" i="5"/>
  <c r="E200" i="5"/>
  <c r="H200" i="5"/>
  <c r="J201" i="3" s="1"/>
  <c r="E199" i="5"/>
  <c r="E198" i="5"/>
  <c r="H198" i="5"/>
  <c r="J199" i="3" s="1"/>
  <c r="E197" i="5"/>
  <c r="E196" i="5"/>
  <c r="H196" i="5"/>
  <c r="J197" i="3" s="1"/>
  <c r="E195" i="5"/>
  <c r="E194" i="5"/>
  <c r="E193" i="5"/>
  <c r="E192" i="5"/>
  <c r="H192" i="5"/>
  <c r="J193" i="3" s="1"/>
  <c r="E191" i="5"/>
  <c r="H190" i="5"/>
  <c r="J191" i="3" s="1"/>
  <c r="E190" i="5"/>
  <c r="E189" i="5"/>
  <c r="E188" i="5"/>
  <c r="E187" i="5"/>
  <c r="E186" i="5"/>
  <c r="E185" i="5"/>
  <c r="E184" i="5"/>
  <c r="H184" i="5"/>
  <c r="J185" i="3" s="1"/>
  <c r="E183" i="5"/>
  <c r="E182" i="5"/>
  <c r="H182" i="5"/>
  <c r="J183" i="3" s="1"/>
  <c r="E181" i="5"/>
  <c r="E180" i="5"/>
  <c r="E179" i="5"/>
  <c r="E178" i="5"/>
  <c r="E177" i="5"/>
  <c r="I176" i="5"/>
  <c r="E176" i="5"/>
  <c r="G176" i="5" s="1"/>
  <c r="H176" i="5"/>
  <c r="J177" i="3" s="1"/>
  <c r="I175" i="5"/>
  <c r="E175" i="5"/>
  <c r="G175" i="5" s="1"/>
  <c r="I174" i="5"/>
  <c r="G174" i="5"/>
  <c r="E174" i="5"/>
  <c r="F174" i="5"/>
  <c r="I173" i="5"/>
  <c r="E173" i="5"/>
  <c r="G173" i="5" s="1"/>
  <c r="I172" i="5"/>
  <c r="F172" i="5"/>
  <c r="E172" i="5"/>
  <c r="G172" i="5" s="1"/>
  <c r="I171" i="5"/>
  <c r="F171" i="5"/>
  <c r="E171" i="5"/>
  <c r="G171" i="5" s="1"/>
  <c r="I170" i="5"/>
  <c r="F170" i="5"/>
  <c r="E170" i="5"/>
  <c r="G170" i="5" s="1"/>
  <c r="I169" i="5"/>
  <c r="F169" i="5"/>
  <c r="E169" i="5"/>
  <c r="G169" i="5" s="1"/>
  <c r="I168" i="5"/>
  <c r="F168" i="5"/>
  <c r="E168" i="5"/>
  <c r="G168" i="5" s="1"/>
  <c r="I167" i="5"/>
  <c r="F167" i="5"/>
  <c r="E167" i="5"/>
  <c r="G167" i="5" s="1"/>
  <c r="I166" i="5"/>
  <c r="F166" i="5"/>
  <c r="E166" i="5"/>
  <c r="G166" i="5" s="1"/>
  <c r="I165" i="5"/>
  <c r="F165" i="5"/>
  <c r="E165" i="5"/>
  <c r="G165" i="5" s="1"/>
  <c r="I164" i="5"/>
  <c r="F164" i="5"/>
  <c r="E164" i="5"/>
  <c r="G164" i="5" s="1"/>
  <c r="I163" i="5"/>
  <c r="F163" i="5"/>
  <c r="E163" i="5"/>
  <c r="G163" i="5" s="1"/>
  <c r="I162" i="5"/>
  <c r="F162" i="5"/>
  <c r="E162" i="5"/>
  <c r="G162" i="5" s="1"/>
  <c r="I161" i="5"/>
  <c r="F161" i="5"/>
  <c r="E161" i="5"/>
  <c r="G161" i="5" s="1"/>
  <c r="I160" i="5"/>
  <c r="F160" i="5"/>
  <c r="E160" i="5"/>
  <c r="G160" i="5" s="1"/>
  <c r="I159" i="5"/>
  <c r="F159" i="5"/>
  <c r="E159" i="5"/>
  <c r="G159" i="5" s="1"/>
  <c r="I158" i="5"/>
  <c r="F158" i="5"/>
  <c r="E158" i="5"/>
  <c r="G158" i="5" s="1"/>
  <c r="I157" i="5"/>
  <c r="F157" i="5"/>
  <c r="E157" i="5"/>
  <c r="G157" i="5" s="1"/>
  <c r="I156" i="5"/>
  <c r="F156" i="5"/>
  <c r="E156" i="5"/>
  <c r="G156" i="5" s="1"/>
  <c r="I155" i="5"/>
  <c r="F155" i="5"/>
  <c r="E155" i="5"/>
  <c r="G155" i="5" s="1"/>
  <c r="I154" i="5"/>
  <c r="F154" i="5"/>
  <c r="E154" i="5"/>
  <c r="G154" i="5" s="1"/>
  <c r="I153" i="5"/>
  <c r="F153" i="5"/>
  <c r="E153" i="5"/>
  <c r="G153" i="5" s="1"/>
  <c r="I152" i="5"/>
  <c r="F152" i="5"/>
  <c r="E152" i="5"/>
  <c r="G152" i="5" s="1"/>
  <c r="I151" i="5"/>
  <c r="F151" i="5"/>
  <c r="E151" i="5"/>
  <c r="G151" i="5" s="1"/>
  <c r="I150" i="5"/>
  <c r="F150" i="5"/>
  <c r="E150" i="5"/>
  <c r="G150" i="5" s="1"/>
  <c r="I149" i="5"/>
  <c r="F149" i="5"/>
  <c r="E149" i="5"/>
  <c r="G149" i="5" s="1"/>
  <c r="I148" i="5"/>
  <c r="F148" i="5"/>
  <c r="E148" i="5"/>
  <c r="G148" i="5" s="1"/>
  <c r="I147" i="5"/>
  <c r="F147" i="5"/>
  <c r="E147" i="5"/>
  <c r="G147" i="5" s="1"/>
  <c r="I146" i="5"/>
  <c r="F146" i="5"/>
  <c r="E146" i="5"/>
  <c r="G146" i="5" s="1"/>
  <c r="I145" i="5"/>
  <c r="F145" i="5"/>
  <c r="E145" i="5"/>
  <c r="G145" i="5" s="1"/>
  <c r="I144" i="5"/>
  <c r="G144" i="5"/>
  <c r="F144" i="5"/>
  <c r="E144" i="5"/>
  <c r="I143" i="5"/>
  <c r="F143" i="5"/>
  <c r="E143" i="5"/>
  <c r="G143" i="5" s="1"/>
  <c r="I142" i="5"/>
  <c r="F142" i="5"/>
  <c r="E142" i="5"/>
  <c r="G142" i="5" s="1"/>
  <c r="I141" i="5"/>
  <c r="F141" i="5"/>
  <c r="E141" i="5"/>
  <c r="G141" i="5" s="1"/>
  <c r="I140" i="5"/>
  <c r="F140" i="5"/>
  <c r="E140" i="5"/>
  <c r="G140" i="5" s="1"/>
  <c r="I139" i="5"/>
  <c r="F139" i="5"/>
  <c r="E139" i="5"/>
  <c r="G139" i="5" s="1"/>
  <c r="I138" i="5"/>
  <c r="F138" i="5"/>
  <c r="E138" i="5"/>
  <c r="G138" i="5" s="1"/>
  <c r="I137" i="5"/>
  <c r="F137" i="5"/>
  <c r="E137" i="5"/>
  <c r="G137" i="5" s="1"/>
  <c r="I136" i="5"/>
  <c r="F136" i="5"/>
  <c r="E136" i="5"/>
  <c r="G136" i="5" s="1"/>
  <c r="I135" i="5"/>
  <c r="F135" i="5"/>
  <c r="E135" i="5"/>
  <c r="G135" i="5" s="1"/>
  <c r="I134" i="5"/>
  <c r="F134" i="5"/>
  <c r="E134" i="5"/>
  <c r="G134" i="5" s="1"/>
  <c r="I133" i="5"/>
  <c r="F133" i="5"/>
  <c r="E133" i="5"/>
  <c r="G133" i="5" s="1"/>
  <c r="I132" i="5"/>
  <c r="F132" i="5"/>
  <c r="E132" i="5"/>
  <c r="G132" i="5" s="1"/>
  <c r="I131" i="5"/>
  <c r="F131" i="5"/>
  <c r="E131" i="5"/>
  <c r="G131" i="5" s="1"/>
  <c r="I130" i="5"/>
  <c r="F130" i="5"/>
  <c r="E130" i="5"/>
  <c r="G130" i="5" s="1"/>
  <c r="I129" i="5"/>
  <c r="F129" i="5"/>
  <c r="E129" i="5"/>
  <c r="G129" i="5" s="1"/>
  <c r="I128" i="5"/>
  <c r="F128" i="5"/>
  <c r="E128" i="5"/>
  <c r="G128" i="5" s="1"/>
  <c r="I127" i="5"/>
  <c r="F127" i="5"/>
  <c r="E127" i="5"/>
  <c r="G127" i="5" s="1"/>
  <c r="I126" i="5"/>
  <c r="F126" i="5"/>
  <c r="E126" i="5"/>
  <c r="G126" i="5" s="1"/>
  <c r="I125" i="5"/>
  <c r="F125" i="5"/>
  <c r="E125" i="5"/>
  <c r="G125" i="5" s="1"/>
  <c r="I124" i="5"/>
  <c r="F124" i="5"/>
  <c r="E124" i="5"/>
  <c r="G124" i="5" s="1"/>
  <c r="I123" i="5"/>
  <c r="F123" i="5"/>
  <c r="E123" i="5"/>
  <c r="G123" i="5" s="1"/>
  <c r="I122" i="5"/>
  <c r="F122" i="5"/>
  <c r="E122" i="5"/>
  <c r="G122" i="5" s="1"/>
  <c r="I121" i="5"/>
  <c r="F121" i="5"/>
  <c r="E121" i="5"/>
  <c r="G121" i="5" s="1"/>
  <c r="I120" i="5"/>
  <c r="F120" i="5"/>
  <c r="E120" i="5"/>
  <c r="G120" i="5" s="1"/>
  <c r="I119" i="5"/>
  <c r="F119" i="5"/>
  <c r="E119" i="5"/>
  <c r="G119" i="5" s="1"/>
  <c r="I118" i="5"/>
  <c r="F118" i="5"/>
  <c r="E118" i="5"/>
  <c r="G118" i="5" s="1"/>
  <c r="I117" i="5"/>
  <c r="F117" i="5"/>
  <c r="E117" i="5"/>
  <c r="G117" i="5" s="1"/>
  <c r="I116" i="5"/>
  <c r="F116" i="5"/>
  <c r="E116" i="5"/>
  <c r="G116" i="5" s="1"/>
  <c r="I115" i="5"/>
  <c r="F115" i="5"/>
  <c r="E115" i="5"/>
  <c r="G115" i="5" s="1"/>
  <c r="I114" i="5"/>
  <c r="F114" i="5"/>
  <c r="E114" i="5"/>
  <c r="G114" i="5" s="1"/>
  <c r="I113" i="5"/>
  <c r="F113" i="5"/>
  <c r="E113" i="5"/>
  <c r="G113" i="5" s="1"/>
  <c r="I112" i="5"/>
  <c r="F112" i="5"/>
  <c r="E112" i="5"/>
  <c r="G112" i="5" s="1"/>
  <c r="I111" i="5"/>
  <c r="F111" i="5"/>
  <c r="E111" i="5"/>
  <c r="G111" i="5" s="1"/>
  <c r="I110" i="5"/>
  <c r="F110" i="5"/>
  <c r="E110" i="5"/>
  <c r="G110" i="5" s="1"/>
  <c r="I109" i="5"/>
  <c r="F109" i="5"/>
  <c r="E109" i="5"/>
  <c r="G109" i="5" s="1"/>
  <c r="I108" i="5"/>
  <c r="F108" i="5"/>
  <c r="E108" i="5"/>
  <c r="G108" i="5" s="1"/>
  <c r="I107" i="5"/>
  <c r="F107" i="5"/>
  <c r="E107" i="5"/>
  <c r="G107" i="5" s="1"/>
  <c r="I106" i="5"/>
  <c r="F106" i="5"/>
  <c r="E106" i="5"/>
  <c r="G106" i="5" s="1"/>
  <c r="I105" i="5"/>
  <c r="F105" i="5"/>
  <c r="E105" i="5"/>
  <c r="G105" i="5" s="1"/>
  <c r="I104" i="5"/>
  <c r="F104" i="5"/>
  <c r="E104" i="5"/>
  <c r="G104" i="5" s="1"/>
  <c r="I103" i="5"/>
  <c r="F103" i="5"/>
  <c r="E103" i="5"/>
  <c r="G103" i="5" s="1"/>
  <c r="I102" i="5"/>
  <c r="F102" i="5"/>
  <c r="E102" i="5"/>
  <c r="G102" i="5" s="1"/>
  <c r="I101" i="5"/>
  <c r="F101" i="5"/>
  <c r="E101" i="5"/>
  <c r="G101" i="5" s="1"/>
  <c r="I100" i="5"/>
  <c r="F100" i="5"/>
  <c r="E100" i="5"/>
  <c r="G100" i="5" s="1"/>
  <c r="I99" i="5"/>
  <c r="F99" i="5"/>
  <c r="E99" i="5"/>
  <c r="G99" i="5" s="1"/>
  <c r="I98" i="5"/>
  <c r="F98" i="5"/>
  <c r="E98" i="5"/>
  <c r="G98" i="5" s="1"/>
  <c r="I97" i="5"/>
  <c r="F97" i="5"/>
  <c r="E97" i="5"/>
  <c r="G97" i="5" s="1"/>
  <c r="I96" i="5"/>
  <c r="F96" i="5"/>
  <c r="E96" i="5"/>
  <c r="G96" i="5" s="1"/>
  <c r="I95" i="5"/>
  <c r="F95" i="5"/>
  <c r="E95" i="5"/>
  <c r="G95" i="5" s="1"/>
  <c r="I94" i="5"/>
  <c r="F94" i="5"/>
  <c r="E94" i="5"/>
  <c r="G94" i="5" s="1"/>
  <c r="I93" i="5"/>
  <c r="F93" i="5"/>
  <c r="E93" i="5"/>
  <c r="G93" i="5" s="1"/>
  <c r="I92" i="5"/>
  <c r="F92" i="5"/>
  <c r="E92" i="5"/>
  <c r="G92" i="5" s="1"/>
  <c r="I91" i="5"/>
  <c r="F91" i="5"/>
  <c r="E91" i="5"/>
  <c r="G91" i="5" s="1"/>
  <c r="I90" i="5"/>
  <c r="F90" i="5"/>
  <c r="E90" i="5"/>
  <c r="G90" i="5" s="1"/>
  <c r="I89" i="5"/>
  <c r="F89" i="5"/>
  <c r="E89" i="5"/>
  <c r="G89" i="5" s="1"/>
  <c r="I88" i="5"/>
  <c r="F88" i="5"/>
  <c r="E88" i="5"/>
  <c r="G88" i="5" s="1"/>
  <c r="I87" i="5"/>
  <c r="F87" i="5"/>
  <c r="E87" i="5"/>
  <c r="G87" i="5" s="1"/>
  <c r="I86" i="5"/>
  <c r="F86" i="5"/>
  <c r="E86" i="5"/>
  <c r="G86" i="5" s="1"/>
  <c r="I85" i="5"/>
  <c r="F85" i="5"/>
  <c r="E85" i="5"/>
  <c r="G85" i="5" s="1"/>
  <c r="I84" i="5"/>
  <c r="F84" i="5"/>
  <c r="E84" i="5"/>
  <c r="G84" i="5" s="1"/>
  <c r="I83" i="5"/>
  <c r="F83" i="5"/>
  <c r="E83" i="5"/>
  <c r="G83" i="5" s="1"/>
  <c r="I82" i="5"/>
  <c r="F82" i="5"/>
  <c r="E82" i="5"/>
  <c r="G82" i="5" s="1"/>
  <c r="I81" i="5"/>
  <c r="F81" i="5"/>
  <c r="E81" i="5"/>
  <c r="G81" i="5" s="1"/>
  <c r="I80" i="5"/>
  <c r="F80" i="5"/>
  <c r="E80" i="5"/>
  <c r="G80" i="5" s="1"/>
  <c r="I79" i="5"/>
  <c r="F79" i="5"/>
  <c r="E79" i="5"/>
  <c r="G79" i="5" s="1"/>
  <c r="I78" i="5"/>
  <c r="F78" i="5"/>
  <c r="E78" i="5"/>
  <c r="G78" i="5" s="1"/>
  <c r="I77" i="5"/>
  <c r="F77" i="5"/>
  <c r="E77" i="5"/>
  <c r="G77" i="5" s="1"/>
  <c r="I76" i="5"/>
  <c r="F76" i="5"/>
  <c r="E76" i="5"/>
  <c r="G76" i="5" s="1"/>
  <c r="I75" i="5"/>
  <c r="F75" i="5"/>
  <c r="E75" i="5"/>
  <c r="G75" i="5" s="1"/>
  <c r="I74" i="5"/>
  <c r="F74" i="5"/>
  <c r="E74" i="5"/>
  <c r="G74" i="5" s="1"/>
  <c r="I73" i="5"/>
  <c r="F73" i="5"/>
  <c r="E73" i="5"/>
  <c r="G73" i="5" s="1"/>
  <c r="I72" i="5"/>
  <c r="F72" i="5"/>
  <c r="E72" i="5"/>
  <c r="G72" i="5" s="1"/>
  <c r="I71" i="5"/>
  <c r="F71" i="5"/>
  <c r="E71" i="5"/>
  <c r="G71" i="5" s="1"/>
  <c r="I70" i="5"/>
  <c r="F70" i="5"/>
  <c r="E70" i="5"/>
  <c r="G70" i="5" s="1"/>
  <c r="I69" i="5"/>
  <c r="F69" i="5"/>
  <c r="E69" i="5"/>
  <c r="G69" i="5" s="1"/>
  <c r="I68" i="5"/>
  <c r="F68" i="5"/>
  <c r="E68" i="5"/>
  <c r="G68" i="5" s="1"/>
  <c r="I67" i="5"/>
  <c r="F67" i="5"/>
  <c r="E67" i="5"/>
  <c r="G67" i="5" s="1"/>
  <c r="I66" i="5"/>
  <c r="F66" i="5"/>
  <c r="E66" i="5"/>
  <c r="G66" i="5" s="1"/>
  <c r="I65" i="5"/>
  <c r="F65" i="5"/>
  <c r="E65" i="5"/>
  <c r="G65" i="5" s="1"/>
  <c r="I64" i="5"/>
  <c r="F64" i="5"/>
  <c r="E64" i="5"/>
  <c r="G64" i="5" s="1"/>
  <c r="I63" i="5"/>
  <c r="F63" i="5"/>
  <c r="E63" i="5"/>
  <c r="G63" i="5" s="1"/>
  <c r="I62" i="5"/>
  <c r="F62" i="5"/>
  <c r="E62" i="5"/>
  <c r="G62" i="5" s="1"/>
  <c r="I61" i="5"/>
  <c r="F61" i="5"/>
  <c r="E61" i="5"/>
  <c r="G61" i="5" s="1"/>
  <c r="I60" i="5"/>
  <c r="F60" i="5"/>
  <c r="E60" i="5"/>
  <c r="G60" i="5" s="1"/>
  <c r="I59" i="5"/>
  <c r="F59" i="5"/>
  <c r="E59" i="5"/>
  <c r="G59" i="5" s="1"/>
  <c r="I58" i="5"/>
  <c r="F58" i="5"/>
  <c r="E58" i="5"/>
  <c r="G58" i="5" s="1"/>
  <c r="I57" i="5"/>
  <c r="F57" i="5"/>
  <c r="E57" i="5"/>
  <c r="G57" i="5" s="1"/>
  <c r="I56" i="5"/>
  <c r="F56" i="5"/>
  <c r="E56" i="5"/>
  <c r="G56" i="5" s="1"/>
  <c r="I55" i="5"/>
  <c r="F55" i="5"/>
  <c r="E55" i="5"/>
  <c r="G55" i="5" s="1"/>
  <c r="I54" i="5"/>
  <c r="F54" i="5"/>
  <c r="E54" i="5"/>
  <c r="G54" i="5" s="1"/>
  <c r="I53" i="5"/>
  <c r="F53" i="5"/>
  <c r="E53" i="5"/>
  <c r="G53" i="5" s="1"/>
  <c r="I52" i="5"/>
  <c r="F52" i="5"/>
  <c r="E52" i="5"/>
  <c r="G52" i="5" s="1"/>
  <c r="I51" i="5"/>
  <c r="F51" i="5"/>
  <c r="E51" i="5"/>
  <c r="G51" i="5" s="1"/>
  <c r="I50" i="5"/>
  <c r="F50" i="5"/>
  <c r="E50" i="5"/>
  <c r="G50" i="5" s="1"/>
  <c r="I49" i="5"/>
  <c r="F49" i="5"/>
  <c r="E49" i="5"/>
  <c r="G49" i="5" s="1"/>
  <c r="I48" i="5"/>
  <c r="F48" i="5"/>
  <c r="E48" i="5"/>
  <c r="G48" i="5" s="1"/>
  <c r="I47" i="5"/>
  <c r="F47" i="5"/>
  <c r="E47" i="5"/>
  <c r="G47" i="5" s="1"/>
  <c r="I46" i="5"/>
  <c r="F46" i="5"/>
  <c r="E46" i="5"/>
  <c r="G46" i="5" s="1"/>
  <c r="I45" i="5"/>
  <c r="F45" i="5"/>
  <c r="E45" i="5"/>
  <c r="G45" i="5" s="1"/>
  <c r="I44" i="5"/>
  <c r="F44" i="5"/>
  <c r="E44" i="5"/>
  <c r="G44" i="5" s="1"/>
  <c r="I43" i="5"/>
  <c r="F43" i="5"/>
  <c r="E43" i="5"/>
  <c r="G43" i="5" s="1"/>
  <c r="I42" i="5"/>
  <c r="F42" i="5"/>
  <c r="E42" i="5"/>
  <c r="G42" i="5" s="1"/>
  <c r="I41" i="5"/>
  <c r="F41" i="5"/>
  <c r="E41" i="5"/>
  <c r="G41" i="5" s="1"/>
  <c r="I40" i="5"/>
  <c r="F40" i="5"/>
  <c r="E40" i="5"/>
  <c r="G40" i="5" s="1"/>
  <c r="I39" i="5"/>
  <c r="F39" i="5"/>
  <c r="E39" i="5"/>
  <c r="G39" i="5" s="1"/>
  <c r="I38" i="5"/>
  <c r="F38" i="5"/>
  <c r="E38" i="5"/>
  <c r="G38" i="5" s="1"/>
  <c r="I37" i="5"/>
  <c r="F37" i="5"/>
  <c r="E37" i="5"/>
  <c r="G37" i="5" s="1"/>
  <c r="I36" i="5"/>
  <c r="F36" i="5"/>
  <c r="E36" i="5"/>
  <c r="G36" i="5" s="1"/>
  <c r="I35" i="5"/>
  <c r="F35" i="5"/>
  <c r="E35" i="5"/>
  <c r="G35" i="5" s="1"/>
  <c r="I34" i="5"/>
  <c r="F34" i="5"/>
  <c r="E34" i="5"/>
  <c r="G34" i="5" s="1"/>
  <c r="I33" i="5"/>
  <c r="F33" i="5"/>
  <c r="E33" i="5"/>
  <c r="G33" i="5" s="1"/>
  <c r="I32" i="5"/>
  <c r="F32" i="5"/>
  <c r="E32" i="5"/>
  <c r="G32" i="5" s="1"/>
  <c r="I31" i="5"/>
  <c r="F31" i="5"/>
  <c r="E31" i="5"/>
  <c r="G31" i="5" s="1"/>
  <c r="I30" i="5"/>
  <c r="F30" i="5"/>
  <c r="E30" i="5"/>
  <c r="G30" i="5" s="1"/>
  <c r="I29" i="5"/>
  <c r="F29" i="5"/>
  <c r="E29" i="5"/>
  <c r="G29" i="5" s="1"/>
  <c r="I28" i="5"/>
  <c r="F28" i="5"/>
  <c r="E28" i="5"/>
  <c r="G28" i="5" s="1"/>
  <c r="I27" i="5"/>
  <c r="F27" i="5"/>
  <c r="E27" i="5"/>
  <c r="G27" i="5" s="1"/>
  <c r="I26" i="5"/>
  <c r="F26" i="5"/>
  <c r="E26" i="5"/>
  <c r="G26" i="5" s="1"/>
  <c r="I25" i="5"/>
  <c r="F25" i="5"/>
  <c r="E25" i="5"/>
  <c r="G25" i="5" s="1"/>
  <c r="I24" i="5"/>
  <c r="F24" i="5"/>
  <c r="E24" i="5"/>
  <c r="G24" i="5" s="1"/>
  <c r="I23" i="5"/>
  <c r="F23" i="5"/>
  <c r="E23" i="5"/>
  <c r="G23" i="5" s="1"/>
  <c r="I22" i="5"/>
  <c r="F22" i="5"/>
  <c r="E22" i="5"/>
  <c r="G22" i="5" s="1"/>
  <c r="I21" i="5"/>
  <c r="F21" i="5"/>
  <c r="E21" i="5"/>
  <c r="G21" i="5" s="1"/>
  <c r="I20" i="5"/>
  <c r="F20" i="5"/>
  <c r="E20" i="5"/>
  <c r="G20" i="5" s="1"/>
  <c r="I19" i="5"/>
  <c r="F19" i="5"/>
  <c r="E19" i="5"/>
  <c r="G19" i="5" s="1"/>
  <c r="I18" i="5"/>
  <c r="F18" i="5"/>
  <c r="E18" i="5"/>
  <c r="G18" i="5" s="1"/>
  <c r="I17" i="5"/>
  <c r="F17" i="5"/>
  <c r="E17" i="5"/>
  <c r="G17" i="5" s="1"/>
  <c r="I16" i="5"/>
  <c r="F16" i="5"/>
  <c r="E16" i="5"/>
  <c r="G16" i="5" s="1"/>
  <c r="I15" i="5"/>
  <c r="F15" i="5"/>
  <c r="E15" i="5"/>
  <c r="G15" i="5" s="1"/>
  <c r="I14" i="5"/>
  <c r="F14" i="5"/>
  <c r="E14" i="5"/>
  <c r="G14" i="5" s="1"/>
  <c r="I13" i="5"/>
  <c r="F13" i="5"/>
  <c r="E13" i="5"/>
  <c r="G13" i="5" s="1"/>
  <c r="I12" i="5"/>
  <c r="F12" i="5"/>
  <c r="E12" i="5"/>
  <c r="G12" i="5" s="1"/>
  <c r="I11" i="5"/>
  <c r="F11" i="5"/>
  <c r="E11" i="5"/>
  <c r="G11" i="5" s="1"/>
  <c r="I10" i="5"/>
  <c r="F10" i="5"/>
  <c r="E10" i="5"/>
  <c r="G10" i="5" s="1"/>
  <c r="I9" i="5"/>
  <c r="F9" i="5"/>
  <c r="E9" i="5"/>
  <c r="G9" i="5" s="1"/>
  <c r="BA124" i="1"/>
  <c r="AV124" i="1"/>
  <c r="AX124" i="1" s="1"/>
  <c r="AL124" i="1"/>
  <c r="M124" i="1"/>
  <c r="AU124" i="1" s="1"/>
  <c r="L124" i="1"/>
  <c r="AP124" i="1" s="1"/>
  <c r="C124" i="1"/>
  <c r="AE216" i="2"/>
  <c r="AF216" i="2" s="1"/>
  <c r="AD216" i="2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E215" i="2"/>
  <c r="AD215" i="2"/>
  <c r="AE214" i="2"/>
  <c r="AD214" i="2"/>
  <c r="AE213" i="2"/>
  <c r="AD213" i="2"/>
  <c r="AE212" i="2"/>
  <c r="AD212" i="2"/>
  <c r="AE211" i="2"/>
  <c r="AD211" i="2"/>
  <c r="AE210" i="2"/>
  <c r="AD210" i="2"/>
  <c r="AE209" i="2"/>
  <c r="AD209" i="2"/>
  <c r="AE208" i="2"/>
  <c r="AD208" i="2"/>
  <c r="AE207" i="2"/>
  <c r="AD207" i="2"/>
  <c r="AE206" i="2"/>
  <c r="AD206" i="2"/>
  <c r="AE205" i="2"/>
  <c r="AD205" i="2"/>
  <c r="AE204" i="2"/>
  <c r="AD204" i="2"/>
  <c r="AE203" i="2"/>
  <c r="AD203" i="2"/>
  <c r="AE202" i="2"/>
  <c r="AD202" i="2"/>
  <c r="AE201" i="2"/>
  <c r="AD201" i="2"/>
  <c r="AE200" i="2"/>
  <c r="AD200" i="2"/>
  <c r="AE199" i="2"/>
  <c r="AD199" i="2"/>
  <c r="AE198" i="2"/>
  <c r="AD198" i="2"/>
  <c r="AE197" i="2"/>
  <c r="AD197" i="2"/>
  <c r="AE196" i="2"/>
  <c r="AD196" i="2"/>
  <c r="AE195" i="2"/>
  <c r="AD195" i="2"/>
  <c r="AE194" i="2"/>
  <c r="AD194" i="2"/>
  <c r="AF194" i="2" s="1"/>
  <c r="AE193" i="2"/>
  <c r="AD193" i="2"/>
  <c r="AE192" i="2"/>
  <c r="AD192" i="2"/>
  <c r="AE191" i="2"/>
  <c r="AD191" i="2"/>
  <c r="AE190" i="2"/>
  <c r="AD190" i="2"/>
  <c r="AE189" i="2"/>
  <c r="AD189" i="2"/>
  <c r="AE188" i="2"/>
  <c r="AD188" i="2"/>
  <c r="AE187" i="2"/>
  <c r="AD187" i="2"/>
  <c r="AE186" i="2"/>
  <c r="AD186" i="2"/>
  <c r="AE185" i="2"/>
  <c r="AD185" i="2"/>
  <c r="AE184" i="2"/>
  <c r="AD184" i="2"/>
  <c r="AF184" i="2" s="1"/>
  <c r="AE183" i="2"/>
  <c r="AD183" i="2"/>
  <c r="AE182" i="2"/>
  <c r="AD182" i="2"/>
  <c r="AE181" i="2"/>
  <c r="AD181" i="2"/>
  <c r="AE180" i="2"/>
  <c r="AD180" i="2"/>
  <c r="AF180" i="2" s="1"/>
  <c r="AE179" i="2"/>
  <c r="AD179" i="2"/>
  <c r="AE178" i="2"/>
  <c r="AD178" i="2"/>
  <c r="AE177" i="2"/>
  <c r="AD177" i="2"/>
  <c r="AE176" i="2"/>
  <c r="AD176" i="2"/>
  <c r="AF176" i="2" s="1"/>
  <c r="AE175" i="2"/>
  <c r="AD175" i="2"/>
  <c r="AE174" i="2"/>
  <c r="AD174" i="2"/>
  <c r="AE173" i="2"/>
  <c r="AD173" i="2"/>
  <c r="AE172" i="2"/>
  <c r="AD172" i="2"/>
  <c r="AE171" i="2"/>
  <c r="AD171" i="2"/>
  <c r="AE170" i="2"/>
  <c r="AD170" i="2"/>
  <c r="AE169" i="2"/>
  <c r="AD169" i="2"/>
  <c r="AE168" i="2"/>
  <c r="AD168" i="2"/>
  <c r="AF168" i="2" s="1"/>
  <c r="AE167" i="2"/>
  <c r="AD167" i="2"/>
  <c r="AE166" i="2"/>
  <c r="AD166" i="2"/>
  <c r="AE165" i="2"/>
  <c r="AD165" i="2"/>
  <c r="AE164" i="2"/>
  <c r="AD164" i="2"/>
  <c r="AF164" i="2" s="1"/>
  <c r="AE163" i="2"/>
  <c r="AD163" i="2"/>
  <c r="AE162" i="2"/>
  <c r="AD162" i="2"/>
  <c r="AE161" i="2"/>
  <c r="AD161" i="2"/>
  <c r="AE160" i="2"/>
  <c r="AD160" i="2"/>
  <c r="AF160" i="2" s="1"/>
  <c r="AE159" i="2"/>
  <c r="AD159" i="2"/>
  <c r="AE158" i="2"/>
  <c r="AD158" i="2"/>
  <c r="AE157" i="2"/>
  <c r="AD157" i="2"/>
  <c r="AE156" i="2"/>
  <c r="AD156" i="2"/>
  <c r="AE155" i="2"/>
  <c r="AD155" i="2"/>
  <c r="AE154" i="2"/>
  <c r="AD154" i="2"/>
  <c r="AF154" i="2" s="1"/>
  <c r="AE153" i="2"/>
  <c r="AD153" i="2"/>
  <c r="AE152" i="2"/>
  <c r="AD152" i="2"/>
  <c r="AE151" i="2"/>
  <c r="AD151" i="2"/>
  <c r="AE150" i="2"/>
  <c r="AD150" i="2"/>
  <c r="AE149" i="2"/>
  <c r="AD149" i="2"/>
  <c r="AE148" i="2"/>
  <c r="AD148" i="2"/>
  <c r="AE147" i="2"/>
  <c r="AD147" i="2"/>
  <c r="AE146" i="2"/>
  <c r="AD146" i="2"/>
  <c r="AE145" i="2"/>
  <c r="AD145" i="2"/>
  <c r="AE144" i="2"/>
  <c r="AD144" i="2"/>
  <c r="AE143" i="2"/>
  <c r="AD143" i="2"/>
  <c r="AE142" i="2"/>
  <c r="AD142" i="2"/>
  <c r="AE141" i="2"/>
  <c r="AD141" i="2"/>
  <c r="AE140" i="2"/>
  <c r="AD140" i="2"/>
  <c r="AE139" i="2"/>
  <c r="AD139" i="2"/>
  <c r="AE138" i="2"/>
  <c r="AD138" i="2"/>
  <c r="AE137" i="2"/>
  <c r="AD137" i="2"/>
  <c r="AE136" i="2"/>
  <c r="AD136" i="2"/>
  <c r="AE135" i="2"/>
  <c r="AD135" i="2"/>
  <c r="AE134" i="2"/>
  <c r="AD134" i="2"/>
  <c r="AE133" i="2"/>
  <c r="AD133" i="2"/>
  <c r="AE132" i="2"/>
  <c r="AD132" i="2"/>
  <c r="AE131" i="2"/>
  <c r="AD131" i="2"/>
  <c r="AE130" i="2"/>
  <c r="AD130" i="2"/>
  <c r="AE129" i="2"/>
  <c r="AD129" i="2"/>
  <c r="AE128" i="2"/>
  <c r="AD128" i="2"/>
  <c r="AE127" i="2"/>
  <c r="AD127" i="2"/>
  <c r="AE126" i="2"/>
  <c r="AD126" i="2"/>
  <c r="AE125" i="2"/>
  <c r="AD125" i="2"/>
  <c r="AF125" i="2" s="1"/>
  <c r="AE124" i="2"/>
  <c r="AD124" i="2"/>
  <c r="AE123" i="2"/>
  <c r="AD123" i="2"/>
  <c r="AE122" i="2"/>
  <c r="AD122" i="2"/>
  <c r="AE121" i="2"/>
  <c r="AD121" i="2"/>
  <c r="AE120" i="2"/>
  <c r="AD120" i="2"/>
  <c r="AE119" i="2"/>
  <c r="AD119" i="2"/>
  <c r="AE118" i="2"/>
  <c r="AD118" i="2"/>
  <c r="AE117" i="2"/>
  <c r="AD117" i="2"/>
  <c r="AE116" i="2"/>
  <c r="AD116" i="2"/>
  <c r="AE115" i="2"/>
  <c r="AD115" i="2"/>
  <c r="AE114" i="2"/>
  <c r="AD114" i="2"/>
  <c r="AE113" i="2"/>
  <c r="AD113" i="2"/>
  <c r="AE112" i="2"/>
  <c r="AD112" i="2"/>
  <c r="AE111" i="2"/>
  <c r="AD111" i="2"/>
  <c r="AE110" i="2"/>
  <c r="AD110" i="2"/>
  <c r="AE109" i="2"/>
  <c r="AD109" i="2"/>
  <c r="AE108" i="2"/>
  <c r="AD108" i="2"/>
  <c r="AE107" i="2"/>
  <c r="AD107" i="2"/>
  <c r="AE106" i="2"/>
  <c r="AD106" i="2"/>
  <c r="AE105" i="2"/>
  <c r="AD105" i="2"/>
  <c r="AE104" i="2"/>
  <c r="AD104" i="2"/>
  <c r="AE103" i="2"/>
  <c r="AD103" i="2"/>
  <c r="AE102" i="2"/>
  <c r="AD102" i="2"/>
  <c r="AE101" i="2"/>
  <c r="AD101" i="2"/>
  <c r="AE100" i="2"/>
  <c r="AD100" i="2"/>
  <c r="AE99" i="2"/>
  <c r="AD99" i="2"/>
  <c r="AE98" i="2"/>
  <c r="AD98" i="2"/>
  <c r="AE97" i="2"/>
  <c r="AD97" i="2"/>
  <c r="AE96" i="2"/>
  <c r="AD96" i="2"/>
  <c r="AE95" i="2"/>
  <c r="AD95" i="2"/>
  <c r="AE94" i="2"/>
  <c r="AD94" i="2"/>
  <c r="AE93" i="2"/>
  <c r="AD93" i="2"/>
  <c r="AE92" i="2"/>
  <c r="AD92" i="2"/>
  <c r="AE91" i="2"/>
  <c r="AD91" i="2"/>
  <c r="AE90" i="2"/>
  <c r="AD90" i="2"/>
  <c r="AE89" i="2"/>
  <c r="AD89" i="2"/>
  <c r="AE88" i="2"/>
  <c r="AD88" i="2"/>
  <c r="AE87" i="2"/>
  <c r="AD87" i="2"/>
  <c r="AE86" i="2"/>
  <c r="AD86" i="2"/>
  <c r="AE85" i="2"/>
  <c r="AD85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AE74" i="2"/>
  <c r="AD74" i="2"/>
  <c r="AE73" i="2"/>
  <c r="AD7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F18" i="2" s="1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BA123" i="1"/>
  <c r="AV123" i="1"/>
  <c r="AX123" i="1" s="1"/>
  <c r="AL123" i="1"/>
  <c r="AN123" i="1" s="1"/>
  <c r="M123" i="1"/>
  <c r="AU123" i="1" s="1"/>
  <c r="L123" i="1"/>
  <c r="N123" i="1" s="1"/>
  <c r="AJ123" i="1" s="1"/>
  <c r="AM123" i="1" s="1"/>
  <c r="C123" i="1"/>
  <c r="BA122" i="1"/>
  <c r="AV122" i="1"/>
  <c r="AX122" i="1" s="1"/>
  <c r="AL122" i="1"/>
  <c r="M122" i="1"/>
  <c r="AU122" i="1" s="1"/>
  <c r="L122" i="1"/>
  <c r="C122" i="1"/>
  <c r="BA121" i="1"/>
  <c r="AV121" i="1"/>
  <c r="AX121" i="1" s="1"/>
  <c r="AL121" i="1"/>
  <c r="AN121" i="1" s="1"/>
  <c r="M121" i="1"/>
  <c r="L121" i="1"/>
  <c r="AP121" i="1" s="1"/>
  <c r="C121" i="1"/>
  <c r="BA120" i="1"/>
  <c r="AV120" i="1"/>
  <c r="AX120" i="1" s="1"/>
  <c r="AL120" i="1"/>
  <c r="M120" i="1"/>
  <c r="AU120" i="1" s="1"/>
  <c r="L120" i="1"/>
  <c r="C120" i="1"/>
  <c r="BA119" i="1"/>
  <c r="AV119" i="1"/>
  <c r="AX119" i="1" s="1"/>
  <c r="AL119" i="1"/>
  <c r="AN119" i="1" s="1"/>
  <c r="M119" i="1"/>
  <c r="AU119" i="1" s="1"/>
  <c r="L119" i="1"/>
  <c r="AQ119" i="1" s="1"/>
  <c r="AS119" i="1" s="1"/>
  <c r="C119" i="1"/>
  <c r="BA118" i="1"/>
  <c r="AV118" i="1"/>
  <c r="AX118" i="1" s="1"/>
  <c r="AL118" i="1"/>
  <c r="M118" i="1"/>
  <c r="AU118" i="1" s="1"/>
  <c r="L118" i="1"/>
  <c r="C118" i="1"/>
  <c r="BA117" i="1"/>
  <c r="AV117" i="1"/>
  <c r="AX117" i="1" s="1"/>
  <c r="AL117" i="1"/>
  <c r="AN117" i="1" s="1"/>
  <c r="M117" i="1"/>
  <c r="AU117" i="1" s="1"/>
  <c r="L117" i="1"/>
  <c r="N117" i="1" s="1"/>
  <c r="AJ117" i="1" s="1"/>
  <c r="AM117" i="1" s="1"/>
  <c r="C117" i="1"/>
  <c r="BF117" i="1" s="1"/>
  <c r="BA116" i="1"/>
  <c r="AV116" i="1"/>
  <c r="AX116" i="1" s="1"/>
  <c r="AL116" i="1"/>
  <c r="AN116" i="1" s="1"/>
  <c r="M116" i="1"/>
  <c r="O116" i="1" s="1"/>
  <c r="AK116" i="1" s="1"/>
  <c r="AO116" i="1" s="1"/>
  <c r="L116" i="1"/>
  <c r="C116" i="1"/>
  <c r="BA115" i="1"/>
  <c r="AV115" i="1"/>
  <c r="AX115" i="1" s="1"/>
  <c r="AL115" i="1"/>
  <c r="M115" i="1"/>
  <c r="AU115" i="1" s="1"/>
  <c r="L115" i="1"/>
  <c r="N115" i="1" s="1"/>
  <c r="AJ115" i="1" s="1"/>
  <c r="C115" i="1"/>
  <c r="BA114" i="1"/>
  <c r="AV114" i="1"/>
  <c r="AX114" i="1" s="1"/>
  <c r="AL114" i="1"/>
  <c r="AN114" i="1" s="1"/>
  <c r="M114" i="1"/>
  <c r="L114" i="1"/>
  <c r="C114" i="1"/>
  <c r="BA113" i="1"/>
  <c r="AV113" i="1"/>
  <c r="AX113" i="1" s="1"/>
  <c r="AL113" i="1"/>
  <c r="M113" i="1"/>
  <c r="AU113" i="1" s="1"/>
  <c r="L113" i="1"/>
  <c r="AP113" i="1" s="1"/>
  <c r="C113" i="1"/>
  <c r="BA112" i="1"/>
  <c r="AV112" i="1"/>
  <c r="AX112" i="1" s="1"/>
  <c r="AL112" i="1"/>
  <c r="M112" i="1"/>
  <c r="O112" i="1" s="1"/>
  <c r="AK112" i="1" s="1"/>
  <c r="L112" i="1"/>
  <c r="C112" i="1"/>
  <c r="BA111" i="1"/>
  <c r="AV111" i="1"/>
  <c r="AX111" i="1" s="1"/>
  <c r="AL111" i="1"/>
  <c r="AN111" i="1" s="1"/>
  <c r="M111" i="1"/>
  <c r="AU111" i="1" s="1"/>
  <c r="L111" i="1"/>
  <c r="N111" i="1" s="1"/>
  <c r="AJ111" i="1" s="1"/>
  <c r="C111" i="1"/>
  <c r="BA110" i="1"/>
  <c r="AV110" i="1"/>
  <c r="AX110" i="1" s="1"/>
  <c r="AL110" i="1"/>
  <c r="AN110" i="1" s="1"/>
  <c r="M110" i="1"/>
  <c r="O110" i="1" s="1"/>
  <c r="AK110" i="1" s="1"/>
  <c r="L110" i="1"/>
  <c r="C110" i="1"/>
  <c r="BA109" i="1"/>
  <c r="AV109" i="1"/>
  <c r="AX109" i="1" s="1"/>
  <c r="AL109" i="1"/>
  <c r="AN109" i="1" s="1"/>
  <c r="M109" i="1"/>
  <c r="AU109" i="1" s="1"/>
  <c r="L109" i="1"/>
  <c r="AP109" i="1" s="1"/>
  <c r="C109" i="1"/>
  <c r="BA108" i="1"/>
  <c r="AV108" i="1"/>
  <c r="AX108" i="1" s="1"/>
  <c r="AL108" i="1"/>
  <c r="M108" i="1"/>
  <c r="O108" i="1" s="1"/>
  <c r="AK108" i="1" s="1"/>
  <c r="L108" i="1"/>
  <c r="C108" i="1"/>
  <c r="BA107" i="1"/>
  <c r="AV107" i="1"/>
  <c r="AX107" i="1" s="1"/>
  <c r="AL107" i="1"/>
  <c r="AN107" i="1" s="1"/>
  <c r="M107" i="1"/>
  <c r="AU107" i="1" s="1"/>
  <c r="L107" i="1"/>
  <c r="N107" i="1" s="1"/>
  <c r="AJ107" i="1" s="1"/>
  <c r="C107" i="1"/>
  <c r="BA106" i="1"/>
  <c r="AV106" i="1"/>
  <c r="AX106" i="1" s="1"/>
  <c r="AL106" i="1"/>
  <c r="M106" i="1"/>
  <c r="L106" i="1"/>
  <c r="C106" i="1"/>
  <c r="BA105" i="1"/>
  <c r="AV105" i="1"/>
  <c r="AX105" i="1" s="1"/>
  <c r="AL105" i="1"/>
  <c r="AN105" i="1" s="1"/>
  <c r="M105" i="1"/>
  <c r="AU105" i="1" s="1"/>
  <c r="L105" i="1"/>
  <c r="AP105" i="1" s="1"/>
  <c r="C105" i="1"/>
  <c r="BA104" i="1"/>
  <c r="AV104" i="1"/>
  <c r="AX104" i="1" s="1"/>
  <c r="AL104" i="1"/>
  <c r="M104" i="1"/>
  <c r="O104" i="1" s="1"/>
  <c r="AK104" i="1" s="1"/>
  <c r="L104" i="1"/>
  <c r="C104" i="1"/>
  <c r="BA103" i="1"/>
  <c r="AV103" i="1"/>
  <c r="AX103" i="1" s="1"/>
  <c r="AL103" i="1"/>
  <c r="AN103" i="1" s="1"/>
  <c r="M103" i="1"/>
  <c r="AU103" i="1" s="1"/>
  <c r="L103" i="1"/>
  <c r="AP103" i="1" s="1"/>
  <c r="C103" i="1"/>
  <c r="BA102" i="1"/>
  <c r="AV102" i="1"/>
  <c r="AX102" i="1" s="1"/>
  <c r="AL102" i="1"/>
  <c r="AN102" i="1" s="1"/>
  <c r="M102" i="1"/>
  <c r="O102" i="1" s="1"/>
  <c r="AK102" i="1" s="1"/>
  <c r="L102" i="1"/>
  <c r="C102" i="1"/>
  <c r="BA101" i="1"/>
  <c r="AV101" i="1"/>
  <c r="AX101" i="1" s="1"/>
  <c r="AL101" i="1"/>
  <c r="AN101" i="1" s="1"/>
  <c r="M101" i="1"/>
  <c r="AU101" i="1" s="1"/>
  <c r="L101" i="1"/>
  <c r="AP101" i="1" s="1"/>
  <c r="C101" i="1"/>
  <c r="BA100" i="1"/>
  <c r="AV100" i="1"/>
  <c r="AX100" i="1" s="1"/>
  <c r="AL100" i="1"/>
  <c r="M100" i="1"/>
  <c r="L100" i="1"/>
  <c r="C100" i="1"/>
  <c r="BA99" i="1"/>
  <c r="AV99" i="1"/>
  <c r="AX99" i="1" s="1"/>
  <c r="AL99" i="1"/>
  <c r="AN99" i="1" s="1"/>
  <c r="M99" i="1"/>
  <c r="AU99" i="1" s="1"/>
  <c r="AW99" i="1" s="1"/>
  <c r="L99" i="1"/>
  <c r="AP99" i="1" s="1"/>
  <c r="C99" i="1"/>
  <c r="BA98" i="1"/>
  <c r="AV98" i="1"/>
  <c r="AX98" i="1" s="1"/>
  <c r="AL98" i="1"/>
  <c r="M98" i="1"/>
  <c r="O98" i="1" s="1"/>
  <c r="AK98" i="1" s="1"/>
  <c r="L98" i="1"/>
  <c r="C98" i="1"/>
  <c r="BA97" i="1"/>
  <c r="AV97" i="1"/>
  <c r="AX97" i="1" s="1"/>
  <c r="AL97" i="1"/>
  <c r="AN97" i="1" s="1"/>
  <c r="M97" i="1"/>
  <c r="AU97" i="1" s="1"/>
  <c r="L97" i="1"/>
  <c r="AQ97" i="1" s="1"/>
  <c r="AS97" i="1" s="1"/>
  <c r="C97" i="1"/>
  <c r="BA96" i="1"/>
  <c r="AV96" i="1"/>
  <c r="AX96" i="1" s="1"/>
  <c r="AL96" i="1"/>
  <c r="M96" i="1"/>
  <c r="O96" i="1" s="1"/>
  <c r="AK96" i="1" s="1"/>
  <c r="L96" i="1"/>
  <c r="C96" i="1"/>
  <c r="BA95" i="1"/>
  <c r="AV95" i="1"/>
  <c r="AX95" i="1" s="1"/>
  <c r="AL95" i="1"/>
  <c r="AN95" i="1" s="1"/>
  <c r="M95" i="1"/>
  <c r="AU95" i="1" s="1"/>
  <c r="AW95" i="1" s="1"/>
  <c r="L95" i="1"/>
  <c r="N95" i="1" s="1"/>
  <c r="AJ95" i="1" s="1"/>
  <c r="AM95" i="1" s="1"/>
  <c r="C95" i="1"/>
  <c r="BA94" i="1"/>
  <c r="AV94" i="1"/>
  <c r="AX94" i="1" s="1"/>
  <c r="AL94" i="1"/>
  <c r="M94" i="1"/>
  <c r="L94" i="1"/>
  <c r="C94" i="1"/>
  <c r="BA93" i="1"/>
  <c r="AV93" i="1"/>
  <c r="AX93" i="1" s="1"/>
  <c r="AL93" i="1"/>
  <c r="AN93" i="1" s="1"/>
  <c r="M93" i="1"/>
  <c r="O93" i="1" s="1"/>
  <c r="AK93" i="1" s="1"/>
  <c r="L93" i="1"/>
  <c r="AP93" i="1" s="1"/>
  <c r="C93" i="1"/>
  <c r="BA92" i="1"/>
  <c r="AV92" i="1"/>
  <c r="AX92" i="1" s="1"/>
  <c r="AU92" i="1"/>
  <c r="AL92" i="1"/>
  <c r="AN92" i="1" s="1"/>
  <c r="M92" i="1"/>
  <c r="O92" i="1" s="1"/>
  <c r="AK92" i="1" s="1"/>
  <c r="L92" i="1"/>
  <c r="C92" i="1"/>
  <c r="BA91" i="1"/>
  <c r="AV91" i="1"/>
  <c r="AX91" i="1" s="1"/>
  <c r="AL91" i="1"/>
  <c r="AN91" i="1" s="1"/>
  <c r="M91" i="1"/>
  <c r="O91" i="1" s="1"/>
  <c r="AK91" i="1" s="1"/>
  <c r="L91" i="1"/>
  <c r="AP91" i="1" s="1"/>
  <c r="C91" i="1"/>
  <c r="BA90" i="1"/>
  <c r="AV90" i="1"/>
  <c r="AX90" i="1" s="1"/>
  <c r="AL90" i="1"/>
  <c r="AN90" i="1" s="1"/>
  <c r="M90" i="1"/>
  <c r="L90" i="1"/>
  <c r="C90" i="1"/>
  <c r="BA89" i="1"/>
  <c r="AV89" i="1"/>
  <c r="AX89" i="1" s="1"/>
  <c r="AP89" i="1"/>
  <c r="AL89" i="1"/>
  <c r="AN89" i="1" s="1"/>
  <c r="M89" i="1"/>
  <c r="O89" i="1" s="1"/>
  <c r="AK89" i="1" s="1"/>
  <c r="AO89" i="1" s="1"/>
  <c r="L89" i="1"/>
  <c r="N89" i="1" s="1"/>
  <c r="AJ89" i="1" s="1"/>
  <c r="C89" i="1"/>
  <c r="BA88" i="1"/>
  <c r="AV88" i="1"/>
  <c r="AX88" i="1" s="1"/>
  <c r="AL88" i="1"/>
  <c r="M88" i="1"/>
  <c r="O88" i="1" s="1"/>
  <c r="AK88" i="1" s="1"/>
  <c r="L88" i="1"/>
  <c r="C88" i="1"/>
  <c r="BA87" i="1"/>
  <c r="AV87" i="1"/>
  <c r="AX87" i="1" s="1"/>
  <c r="AL87" i="1"/>
  <c r="AN87" i="1" s="1"/>
  <c r="M87" i="1"/>
  <c r="O87" i="1" s="1"/>
  <c r="AK87" i="1" s="1"/>
  <c r="L87" i="1"/>
  <c r="AP87" i="1" s="1"/>
  <c r="C87" i="1"/>
  <c r="BA86" i="1"/>
  <c r="AV86" i="1"/>
  <c r="AX86" i="1" s="1"/>
  <c r="AL86" i="1"/>
  <c r="AN86" i="1" s="1"/>
  <c r="M86" i="1"/>
  <c r="O86" i="1" s="1"/>
  <c r="AK86" i="1" s="1"/>
  <c r="L86" i="1"/>
  <c r="C86" i="1"/>
  <c r="BA85" i="1"/>
  <c r="AV85" i="1"/>
  <c r="AX85" i="1" s="1"/>
  <c r="AL85" i="1"/>
  <c r="AN85" i="1" s="1"/>
  <c r="M85" i="1"/>
  <c r="O85" i="1" s="1"/>
  <c r="AK85" i="1" s="1"/>
  <c r="L85" i="1"/>
  <c r="N85" i="1" s="1"/>
  <c r="AJ85" i="1" s="1"/>
  <c r="C85" i="1"/>
  <c r="BA84" i="1"/>
  <c r="AV84" i="1"/>
  <c r="AX84" i="1" s="1"/>
  <c r="AL84" i="1"/>
  <c r="M84" i="1"/>
  <c r="L84" i="1"/>
  <c r="C84" i="1"/>
  <c r="BA83" i="1"/>
  <c r="AV83" i="1"/>
  <c r="AX83" i="1" s="1"/>
  <c r="AL83" i="1"/>
  <c r="AN83" i="1" s="1"/>
  <c r="M83" i="1"/>
  <c r="AU83" i="1" s="1"/>
  <c r="L83" i="1"/>
  <c r="AP83" i="1" s="1"/>
  <c r="C83" i="1"/>
  <c r="BA82" i="1"/>
  <c r="AV82" i="1"/>
  <c r="AX82" i="1" s="1"/>
  <c r="AL82" i="1"/>
  <c r="AN82" i="1" s="1"/>
  <c r="M82" i="1"/>
  <c r="O82" i="1" s="1"/>
  <c r="AK82" i="1" s="1"/>
  <c r="L82" i="1"/>
  <c r="N82" i="1" s="1"/>
  <c r="AJ82" i="1" s="1"/>
  <c r="C82" i="1"/>
  <c r="BA81" i="1"/>
  <c r="AV81" i="1"/>
  <c r="AX81" i="1" s="1"/>
  <c r="AL81" i="1"/>
  <c r="M81" i="1"/>
  <c r="O81" i="1" s="1"/>
  <c r="AK81" i="1" s="1"/>
  <c r="L81" i="1"/>
  <c r="AP81" i="1" s="1"/>
  <c r="C81" i="1"/>
  <c r="BA80" i="1"/>
  <c r="AV80" i="1"/>
  <c r="AX80" i="1" s="1"/>
  <c r="AL80" i="1"/>
  <c r="AN80" i="1" s="1"/>
  <c r="M80" i="1"/>
  <c r="O80" i="1" s="1"/>
  <c r="AK80" i="1" s="1"/>
  <c r="L80" i="1"/>
  <c r="C80" i="1"/>
  <c r="BA79" i="1"/>
  <c r="AV79" i="1"/>
  <c r="AX79" i="1" s="1"/>
  <c r="AL79" i="1"/>
  <c r="M79" i="1"/>
  <c r="O79" i="1" s="1"/>
  <c r="AK79" i="1" s="1"/>
  <c r="AO79" i="1" s="1"/>
  <c r="L79" i="1"/>
  <c r="AP79" i="1" s="1"/>
  <c r="C79" i="1"/>
  <c r="BA78" i="1"/>
  <c r="AV78" i="1"/>
  <c r="AX78" i="1" s="1"/>
  <c r="AL78" i="1"/>
  <c r="AN78" i="1" s="1"/>
  <c r="M78" i="1"/>
  <c r="L78" i="1"/>
  <c r="C78" i="1"/>
  <c r="BA77" i="1"/>
  <c r="AV77" i="1"/>
  <c r="AX77" i="1" s="1"/>
  <c r="AL77" i="1"/>
  <c r="M77" i="1"/>
  <c r="O77" i="1" s="1"/>
  <c r="AK77" i="1" s="1"/>
  <c r="L77" i="1"/>
  <c r="AP77" i="1" s="1"/>
  <c r="C77" i="1"/>
  <c r="BA76" i="1"/>
  <c r="AV76" i="1"/>
  <c r="AX76" i="1" s="1"/>
  <c r="AL76" i="1"/>
  <c r="AN76" i="1" s="1"/>
  <c r="M76" i="1"/>
  <c r="L76" i="1"/>
  <c r="C76" i="1"/>
  <c r="BA75" i="1"/>
  <c r="AV75" i="1"/>
  <c r="AX75" i="1" s="1"/>
  <c r="AU75" i="1"/>
  <c r="AW75" i="1" s="1"/>
  <c r="AL75" i="1"/>
  <c r="M75" i="1"/>
  <c r="O75" i="1" s="1"/>
  <c r="AK75" i="1" s="1"/>
  <c r="L75" i="1"/>
  <c r="AP75" i="1" s="1"/>
  <c r="C75" i="1"/>
  <c r="BA74" i="1"/>
  <c r="AV74" i="1"/>
  <c r="AX74" i="1" s="1"/>
  <c r="AL74" i="1"/>
  <c r="AN74" i="1" s="1"/>
  <c r="M74" i="1"/>
  <c r="L74" i="1"/>
  <c r="C74" i="1"/>
  <c r="BA73" i="1"/>
  <c r="AV73" i="1"/>
  <c r="AX73" i="1" s="1"/>
  <c r="AL73" i="1"/>
  <c r="M73" i="1"/>
  <c r="O73" i="1" s="1"/>
  <c r="AK73" i="1" s="1"/>
  <c r="L73" i="1"/>
  <c r="AP73" i="1" s="1"/>
  <c r="C73" i="1"/>
  <c r="BA72" i="1"/>
  <c r="AV72" i="1"/>
  <c r="AX72" i="1" s="1"/>
  <c r="AL72" i="1"/>
  <c r="M72" i="1"/>
  <c r="L72" i="1"/>
  <c r="N72" i="1" s="1"/>
  <c r="AJ72" i="1" s="1"/>
  <c r="C72" i="1"/>
  <c r="BA71" i="1"/>
  <c r="AV71" i="1"/>
  <c r="AX71" i="1" s="1"/>
  <c r="AL71" i="1"/>
  <c r="M71" i="1"/>
  <c r="O71" i="1" s="1"/>
  <c r="AK71" i="1" s="1"/>
  <c r="AO71" i="1" s="1"/>
  <c r="L71" i="1"/>
  <c r="AP71" i="1" s="1"/>
  <c r="C71" i="1"/>
  <c r="BA70" i="1"/>
  <c r="AV70" i="1"/>
  <c r="AX70" i="1" s="1"/>
  <c r="AL70" i="1"/>
  <c r="AN70" i="1" s="1"/>
  <c r="M70" i="1"/>
  <c r="L70" i="1"/>
  <c r="AP70" i="1" s="1"/>
  <c r="C70" i="1"/>
  <c r="BA69" i="1"/>
  <c r="AV69" i="1"/>
  <c r="AX69" i="1" s="1"/>
  <c r="AL69" i="1"/>
  <c r="M69" i="1"/>
  <c r="AU69" i="1" s="1"/>
  <c r="AW69" i="1" s="1"/>
  <c r="L69" i="1"/>
  <c r="AP69" i="1" s="1"/>
  <c r="C69" i="1"/>
  <c r="BA68" i="1"/>
  <c r="AV68" i="1"/>
  <c r="AX68" i="1" s="1"/>
  <c r="AL68" i="1"/>
  <c r="M68" i="1"/>
  <c r="L68" i="1"/>
  <c r="AP68" i="1" s="1"/>
  <c r="C68" i="1"/>
  <c r="BA67" i="1"/>
  <c r="AV67" i="1"/>
  <c r="AX67" i="1" s="1"/>
  <c r="AL67" i="1"/>
  <c r="M67" i="1"/>
  <c r="O67" i="1" s="1"/>
  <c r="AK67" i="1" s="1"/>
  <c r="L67" i="1"/>
  <c r="C67" i="1"/>
  <c r="BA66" i="1"/>
  <c r="AV66" i="1"/>
  <c r="AX66" i="1" s="1"/>
  <c r="AL66" i="1"/>
  <c r="AN66" i="1" s="1"/>
  <c r="M66" i="1"/>
  <c r="L66" i="1"/>
  <c r="AP66" i="1" s="1"/>
  <c r="C66" i="1"/>
  <c r="BA65" i="1"/>
  <c r="AV65" i="1"/>
  <c r="AX65" i="1" s="1"/>
  <c r="AL65" i="1"/>
  <c r="M65" i="1"/>
  <c r="O65" i="1" s="1"/>
  <c r="AK65" i="1" s="1"/>
  <c r="AO65" i="1" s="1"/>
  <c r="L65" i="1"/>
  <c r="C65" i="1"/>
  <c r="BA64" i="1"/>
  <c r="AV64" i="1"/>
  <c r="AX64" i="1" s="1"/>
  <c r="AL64" i="1"/>
  <c r="AN64" i="1" s="1"/>
  <c r="M64" i="1"/>
  <c r="L64" i="1"/>
  <c r="N64" i="1" s="1"/>
  <c r="AJ64" i="1" s="1"/>
  <c r="AM64" i="1" s="1"/>
  <c r="C64" i="1"/>
  <c r="BA63" i="1"/>
  <c r="AV63" i="1"/>
  <c r="AX63" i="1" s="1"/>
  <c r="AL63" i="1"/>
  <c r="AN63" i="1" s="1"/>
  <c r="M63" i="1"/>
  <c r="L63" i="1"/>
  <c r="C63" i="1"/>
  <c r="BA62" i="1"/>
  <c r="AV62" i="1"/>
  <c r="AX62" i="1" s="1"/>
  <c r="AL62" i="1"/>
  <c r="AN62" i="1" s="1"/>
  <c r="M62" i="1"/>
  <c r="L62" i="1"/>
  <c r="N62" i="1" s="1"/>
  <c r="AJ62" i="1" s="1"/>
  <c r="AM62" i="1" s="1"/>
  <c r="C62" i="1"/>
  <c r="BA61" i="1"/>
  <c r="AV61" i="1"/>
  <c r="AX61" i="1" s="1"/>
  <c r="AL61" i="1"/>
  <c r="AN61" i="1" s="1"/>
  <c r="M61" i="1"/>
  <c r="O61" i="1" s="1"/>
  <c r="AK61" i="1" s="1"/>
  <c r="L61" i="1"/>
  <c r="C61" i="1"/>
  <c r="BA60" i="1"/>
  <c r="AV60" i="1"/>
  <c r="AX60" i="1" s="1"/>
  <c r="AL60" i="1"/>
  <c r="AN60" i="1" s="1"/>
  <c r="M60" i="1"/>
  <c r="L60" i="1"/>
  <c r="AP60" i="1" s="1"/>
  <c r="C60" i="1"/>
  <c r="BA59" i="1"/>
  <c r="AV59" i="1"/>
  <c r="AX59" i="1" s="1"/>
  <c r="AL59" i="1"/>
  <c r="AN59" i="1" s="1"/>
  <c r="M59" i="1"/>
  <c r="O59" i="1" s="1"/>
  <c r="AK59" i="1" s="1"/>
  <c r="L59" i="1"/>
  <c r="C59" i="1"/>
  <c r="BA58" i="1"/>
  <c r="AV58" i="1"/>
  <c r="AX58" i="1" s="1"/>
  <c r="AL58" i="1"/>
  <c r="AN58" i="1" s="1"/>
  <c r="M58" i="1"/>
  <c r="L58" i="1"/>
  <c r="N58" i="1" s="1"/>
  <c r="AJ58" i="1" s="1"/>
  <c r="AM58" i="1" s="1"/>
  <c r="C58" i="1"/>
  <c r="BA57" i="1"/>
  <c r="AV57" i="1"/>
  <c r="AX57" i="1" s="1"/>
  <c r="AL57" i="1"/>
  <c r="M57" i="1"/>
  <c r="AU57" i="1" s="1"/>
  <c r="AW57" i="1" s="1"/>
  <c r="L57" i="1"/>
  <c r="C57" i="1"/>
  <c r="BA56" i="1"/>
  <c r="AV56" i="1"/>
  <c r="AX56" i="1" s="1"/>
  <c r="AL56" i="1"/>
  <c r="AN56" i="1" s="1"/>
  <c r="M56" i="1"/>
  <c r="L56" i="1"/>
  <c r="N56" i="1" s="1"/>
  <c r="AJ56" i="1" s="1"/>
  <c r="C56" i="1"/>
  <c r="BA55" i="1"/>
  <c r="AV55" i="1"/>
  <c r="AX55" i="1" s="1"/>
  <c r="AL55" i="1"/>
  <c r="AN55" i="1" s="1"/>
  <c r="M55" i="1"/>
  <c r="AU55" i="1" s="1"/>
  <c r="L55" i="1"/>
  <c r="AQ55" i="1" s="1"/>
  <c r="AS55" i="1" s="1"/>
  <c r="C55" i="1"/>
  <c r="BA54" i="1"/>
  <c r="AV54" i="1"/>
  <c r="AX54" i="1" s="1"/>
  <c r="AL54" i="1"/>
  <c r="AN54" i="1" s="1"/>
  <c r="M54" i="1"/>
  <c r="L54" i="1"/>
  <c r="AP54" i="1" s="1"/>
  <c r="C54" i="1"/>
  <c r="BA53" i="1"/>
  <c r="AV53" i="1"/>
  <c r="AX53" i="1" s="1"/>
  <c r="AL53" i="1"/>
  <c r="M53" i="1"/>
  <c r="AU53" i="1" s="1"/>
  <c r="L53" i="1"/>
  <c r="C53" i="1"/>
  <c r="BA52" i="1"/>
  <c r="AV52" i="1"/>
  <c r="AX52" i="1" s="1"/>
  <c r="AL52" i="1"/>
  <c r="M52" i="1"/>
  <c r="L52" i="1"/>
  <c r="AP52" i="1" s="1"/>
  <c r="C52" i="1"/>
  <c r="BA51" i="1"/>
  <c r="AV51" i="1"/>
  <c r="AX51" i="1" s="1"/>
  <c r="AL51" i="1"/>
  <c r="M51" i="1"/>
  <c r="O51" i="1" s="1"/>
  <c r="AK51" i="1" s="1"/>
  <c r="L51" i="1"/>
  <c r="C51" i="1"/>
  <c r="BA50" i="1"/>
  <c r="AV50" i="1"/>
  <c r="AX50" i="1" s="1"/>
  <c r="AL50" i="1"/>
  <c r="M50" i="1"/>
  <c r="L50" i="1"/>
  <c r="AP50" i="1" s="1"/>
  <c r="C50" i="1"/>
  <c r="BA49" i="1"/>
  <c r="AV49" i="1"/>
  <c r="AX49" i="1" s="1"/>
  <c r="AL49" i="1"/>
  <c r="AQ49" i="1" s="1"/>
  <c r="AS49" i="1" s="1"/>
  <c r="M49" i="1"/>
  <c r="O49" i="1" s="1"/>
  <c r="AK49" i="1" s="1"/>
  <c r="AO49" i="1" s="1"/>
  <c r="L49" i="1"/>
  <c r="C49" i="1"/>
  <c r="BA48" i="1"/>
  <c r="AV48" i="1"/>
  <c r="AX48" i="1" s="1"/>
  <c r="AL48" i="1"/>
  <c r="AN48" i="1" s="1"/>
  <c r="AJ48" i="1"/>
  <c r="AM48" i="1" s="1"/>
  <c r="M48" i="1"/>
  <c r="L48" i="1"/>
  <c r="N48" i="1" s="1"/>
  <c r="C48" i="1"/>
  <c r="BA47" i="1"/>
  <c r="AV47" i="1"/>
  <c r="AX47" i="1" s="1"/>
  <c r="AL47" i="1"/>
  <c r="AN47" i="1" s="1"/>
  <c r="M47" i="1"/>
  <c r="L47" i="1"/>
  <c r="C47" i="1"/>
  <c r="BA46" i="1"/>
  <c r="AV46" i="1"/>
  <c r="AX46" i="1" s="1"/>
  <c r="AL46" i="1"/>
  <c r="M46" i="1"/>
  <c r="L46" i="1"/>
  <c r="AP46" i="1" s="1"/>
  <c r="C46" i="1"/>
  <c r="BA45" i="1"/>
  <c r="AV45" i="1"/>
  <c r="AX45" i="1" s="1"/>
  <c r="AL45" i="1"/>
  <c r="M45" i="1"/>
  <c r="O45" i="1" s="1"/>
  <c r="AK45" i="1" s="1"/>
  <c r="L45" i="1"/>
  <c r="N45" i="1" s="1"/>
  <c r="AJ45" i="1" s="1"/>
  <c r="AM45" i="1" s="1"/>
  <c r="C45" i="1"/>
  <c r="BA44" i="1"/>
  <c r="AV44" i="1"/>
  <c r="AX44" i="1" s="1"/>
  <c r="AL44" i="1"/>
  <c r="AN44" i="1" s="1"/>
  <c r="M44" i="1"/>
  <c r="AU44" i="1" s="1"/>
  <c r="L44" i="1"/>
  <c r="AP44" i="1" s="1"/>
  <c r="C44" i="1"/>
  <c r="BA43" i="1"/>
  <c r="AV43" i="1"/>
  <c r="AX43" i="1" s="1"/>
  <c r="AL43" i="1"/>
  <c r="M43" i="1"/>
  <c r="O43" i="1" s="1"/>
  <c r="AK43" i="1" s="1"/>
  <c r="L43" i="1"/>
  <c r="AP43" i="1" s="1"/>
  <c r="C43" i="1"/>
  <c r="BA42" i="1"/>
  <c r="AV42" i="1"/>
  <c r="AX42" i="1" s="1"/>
  <c r="AL42" i="1"/>
  <c r="AQ42" i="1" s="1"/>
  <c r="AS42" i="1" s="1"/>
  <c r="M42" i="1"/>
  <c r="AU42" i="1" s="1"/>
  <c r="L42" i="1"/>
  <c r="AP42" i="1" s="1"/>
  <c r="C42" i="1"/>
  <c r="BA41" i="1"/>
  <c r="AV41" i="1"/>
  <c r="AX41" i="1" s="1"/>
  <c r="AL41" i="1"/>
  <c r="M41" i="1"/>
  <c r="O41" i="1" s="1"/>
  <c r="AK41" i="1" s="1"/>
  <c r="L41" i="1"/>
  <c r="N41" i="1" s="1"/>
  <c r="AJ41" i="1" s="1"/>
  <c r="AM41" i="1" s="1"/>
  <c r="C41" i="1"/>
  <c r="BA40" i="1"/>
  <c r="AV40" i="1"/>
  <c r="AX40" i="1" s="1"/>
  <c r="AL40" i="1"/>
  <c r="M40" i="1"/>
  <c r="AU40" i="1" s="1"/>
  <c r="L40" i="1"/>
  <c r="AP40" i="1" s="1"/>
  <c r="C40" i="1"/>
  <c r="BA39" i="1"/>
  <c r="AV39" i="1"/>
  <c r="AX39" i="1" s="1"/>
  <c r="AL39" i="1"/>
  <c r="M39" i="1"/>
  <c r="O39" i="1" s="1"/>
  <c r="AK39" i="1" s="1"/>
  <c r="AO39" i="1" s="1"/>
  <c r="L39" i="1"/>
  <c r="AP39" i="1" s="1"/>
  <c r="C39" i="1"/>
  <c r="BA38" i="1"/>
  <c r="AV38" i="1"/>
  <c r="AX38" i="1" s="1"/>
  <c r="AL38" i="1"/>
  <c r="AN38" i="1" s="1"/>
  <c r="M38" i="1"/>
  <c r="AU38" i="1" s="1"/>
  <c r="L38" i="1"/>
  <c r="AP38" i="1" s="1"/>
  <c r="C38" i="1"/>
  <c r="BA37" i="1"/>
  <c r="AV37" i="1"/>
  <c r="AX37" i="1" s="1"/>
  <c r="AL37" i="1"/>
  <c r="M37" i="1"/>
  <c r="O37" i="1" s="1"/>
  <c r="AK37" i="1" s="1"/>
  <c r="L37" i="1"/>
  <c r="AP37" i="1" s="1"/>
  <c r="C37" i="1"/>
  <c r="BA36" i="1"/>
  <c r="AV36" i="1"/>
  <c r="AX36" i="1" s="1"/>
  <c r="AL36" i="1"/>
  <c r="AN36" i="1" s="1"/>
  <c r="M36" i="1"/>
  <c r="AU36" i="1" s="1"/>
  <c r="L36" i="1"/>
  <c r="AP36" i="1" s="1"/>
  <c r="C36" i="1"/>
  <c r="BA35" i="1"/>
  <c r="AV35" i="1"/>
  <c r="AX35" i="1" s="1"/>
  <c r="AL35" i="1"/>
  <c r="M35" i="1"/>
  <c r="O35" i="1" s="1"/>
  <c r="AK35" i="1" s="1"/>
  <c r="L35" i="1"/>
  <c r="AP35" i="1" s="1"/>
  <c r="C35" i="1"/>
  <c r="BA34" i="1"/>
  <c r="AV34" i="1"/>
  <c r="AX34" i="1" s="1"/>
  <c r="AL34" i="1"/>
  <c r="AQ34" i="1" s="1"/>
  <c r="AS34" i="1" s="1"/>
  <c r="M34" i="1"/>
  <c r="AU34" i="1" s="1"/>
  <c r="L34" i="1"/>
  <c r="N34" i="1" s="1"/>
  <c r="AJ34" i="1" s="1"/>
  <c r="C34" i="1"/>
  <c r="BA33" i="1"/>
  <c r="AV33" i="1"/>
  <c r="AX33" i="1" s="1"/>
  <c r="AL33" i="1"/>
  <c r="M33" i="1"/>
  <c r="O33" i="1" s="1"/>
  <c r="AK33" i="1" s="1"/>
  <c r="AO33" i="1" s="1"/>
  <c r="L33" i="1"/>
  <c r="AP33" i="1" s="1"/>
  <c r="C33" i="1"/>
  <c r="BA32" i="1"/>
  <c r="AV32" i="1"/>
  <c r="AX32" i="1" s="1"/>
  <c r="AL32" i="1"/>
  <c r="AN32" i="1" s="1"/>
  <c r="M32" i="1"/>
  <c r="L32" i="1"/>
  <c r="N32" i="1" s="1"/>
  <c r="AJ32" i="1" s="1"/>
  <c r="C32" i="1"/>
  <c r="BA31" i="1"/>
  <c r="AV31" i="1"/>
  <c r="AX31" i="1" s="1"/>
  <c r="AL31" i="1"/>
  <c r="M31" i="1"/>
  <c r="L31" i="1"/>
  <c r="N31" i="1" s="1"/>
  <c r="AJ31" i="1" s="1"/>
  <c r="AM31" i="1" s="1"/>
  <c r="C31" i="1"/>
  <c r="BA30" i="1"/>
  <c r="AV30" i="1"/>
  <c r="AX30" i="1" s="1"/>
  <c r="AL30" i="1"/>
  <c r="AN30" i="1" s="1"/>
  <c r="M30" i="1"/>
  <c r="L30" i="1"/>
  <c r="AP30" i="1" s="1"/>
  <c r="C30" i="1"/>
  <c r="BA29" i="1"/>
  <c r="AV29" i="1"/>
  <c r="AX29" i="1" s="1"/>
  <c r="AL29" i="1"/>
  <c r="M29" i="1"/>
  <c r="L29" i="1"/>
  <c r="AP29" i="1" s="1"/>
  <c r="C29" i="1"/>
  <c r="AV28" i="1"/>
  <c r="AX28" i="1" s="1"/>
  <c r="AL28" i="1"/>
  <c r="AN28" i="1" s="1"/>
  <c r="M28" i="1"/>
  <c r="L28" i="1"/>
  <c r="AP28" i="1" s="1"/>
  <c r="C28" i="1"/>
  <c r="AV27" i="1"/>
  <c r="AX27" i="1" s="1"/>
  <c r="AL27" i="1"/>
  <c r="AN27" i="1" s="1"/>
  <c r="M27" i="1"/>
  <c r="AU27" i="1" s="1"/>
  <c r="L27" i="1"/>
  <c r="N27" i="1" s="1"/>
  <c r="AJ27" i="1" s="1"/>
  <c r="C27" i="1"/>
  <c r="AV26" i="1"/>
  <c r="AX26" i="1" s="1"/>
  <c r="AL26" i="1"/>
  <c r="AN26" i="1" s="1"/>
  <c r="M26" i="1"/>
  <c r="AU26" i="1" s="1"/>
  <c r="L26" i="1"/>
  <c r="N26" i="1" s="1"/>
  <c r="AJ26" i="1" s="1"/>
  <c r="C26" i="1"/>
  <c r="AV25" i="1"/>
  <c r="AX25" i="1" s="1"/>
  <c r="AL25" i="1"/>
  <c r="AN25" i="1" s="1"/>
  <c r="M25" i="1"/>
  <c r="L25" i="1"/>
  <c r="N25" i="1" s="1"/>
  <c r="AJ25" i="1" s="1"/>
  <c r="C25" i="1"/>
  <c r="AV24" i="1"/>
  <c r="AX24" i="1" s="1"/>
  <c r="AL24" i="1"/>
  <c r="AN24" i="1" s="1"/>
  <c r="M24" i="1"/>
  <c r="L24" i="1"/>
  <c r="C24" i="1"/>
  <c r="AV23" i="1"/>
  <c r="AX23" i="1" s="1"/>
  <c r="AL23" i="1"/>
  <c r="AN23" i="1" s="1"/>
  <c r="M23" i="1"/>
  <c r="AU23" i="1" s="1"/>
  <c r="L23" i="1"/>
  <c r="AP23" i="1" s="1"/>
  <c r="C23" i="1"/>
  <c r="AV22" i="1"/>
  <c r="AX22" i="1" s="1"/>
  <c r="AL22" i="1"/>
  <c r="M22" i="1"/>
  <c r="O22" i="1" s="1"/>
  <c r="AK22" i="1" s="1"/>
  <c r="L22" i="1"/>
  <c r="N22" i="1" s="1"/>
  <c r="AJ22" i="1" s="1"/>
  <c r="AM22" i="1" s="1"/>
  <c r="C22" i="1"/>
  <c r="AV21" i="1"/>
  <c r="AX21" i="1" s="1"/>
  <c r="AL21" i="1"/>
  <c r="AQ21" i="1" s="1"/>
  <c r="AS21" i="1" s="1"/>
  <c r="M21" i="1"/>
  <c r="L21" i="1"/>
  <c r="N21" i="1" s="1"/>
  <c r="AJ21" i="1" s="1"/>
  <c r="C21" i="1"/>
  <c r="AV20" i="1"/>
  <c r="AX20" i="1" s="1"/>
  <c r="AL20" i="1"/>
  <c r="M20" i="1"/>
  <c r="AU20" i="1" s="1"/>
  <c r="L20" i="1"/>
  <c r="AP20" i="1" s="1"/>
  <c r="C20" i="1"/>
  <c r="AV19" i="1"/>
  <c r="AX19" i="1" s="1"/>
  <c r="AL19" i="1"/>
  <c r="M19" i="1"/>
  <c r="AU19" i="1" s="1"/>
  <c r="L19" i="1"/>
  <c r="C19" i="1"/>
  <c r="AV18" i="1"/>
  <c r="AX18" i="1" s="1"/>
  <c r="AL18" i="1"/>
  <c r="N18" i="1"/>
  <c r="AJ18" i="1" s="1"/>
  <c r="M18" i="1"/>
  <c r="AU18" i="1" s="1"/>
  <c r="L18" i="1"/>
  <c r="AP18" i="1" s="1"/>
  <c r="C18" i="1"/>
  <c r="AV17" i="1"/>
  <c r="AX17" i="1" s="1"/>
  <c r="AL17" i="1"/>
  <c r="M17" i="1"/>
  <c r="AU17" i="1" s="1"/>
  <c r="L17" i="1"/>
  <c r="AP17" i="1" s="1"/>
  <c r="C17" i="1"/>
  <c r="AV16" i="1"/>
  <c r="AX16" i="1" s="1"/>
  <c r="AL16" i="1"/>
  <c r="AN16" i="1" s="1"/>
  <c r="M16" i="1"/>
  <c r="L16" i="1"/>
  <c r="C16" i="1"/>
  <c r="AV15" i="1"/>
  <c r="AX15" i="1" s="1"/>
  <c r="AL15" i="1"/>
  <c r="AN15" i="1" s="1"/>
  <c r="M15" i="1"/>
  <c r="O15" i="1" s="1"/>
  <c r="AK15" i="1" s="1"/>
  <c r="L15" i="1"/>
  <c r="AP15" i="1" s="1"/>
  <c r="C15" i="1"/>
  <c r="AV14" i="1"/>
  <c r="AX14" i="1" s="1"/>
  <c r="AL14" i="1"/>
  <c r="M14" i="1"/>
  <c r="O14" i="1" s="1"/>
  <c r="AK14" i="1" s="1"/>
  <c r="L14" i="1"/>
  <c r="AP14" i="1" s="1"/>
  <c r="C14" i="1"/>
  <c r="AV13" i="1"/>
  <c r="AX13" i="1" s="1"/>
  <c r="AL13" i="1"/>
  <c r="AN13" i="1" s="1"/>
  <c r="M13" i="1"/>
  <c r="L13" i="1"/>
  <c r="AP13" i="1" s="1"/>
  <c r="C13" i="1"/>
  <c r="AV12" i="1"/>
  <c r="AX12" i="1" s="1"/>
  <c r="AL12" i="1"/>
  <c r="AN12" i="1" s="1"/>
  <c r="M12" i="1"/>
  <c r="AU12" i="1" s="1"/>
  <c r="L12" i="1"/>
  <c r="C12" i="1"/>
  <c r="AV11" i="1"/>
  <c r="AX11" i="1" s="1"/>
  <c r="AL11" i="1"/>
  <c r="AN11" i="1" s="1"/>
  <c r="M11" i="1"/>
  <c r="AU11" i="1" s="1"/>
  <c r="L11" i="1"/>
  <c r="C11" i="1"/>
  <c r="AV10" i="1"/>
  <c r="AX10" i="1" s="1"/>
  <c r="AL10" i="1"/>
  <c r="AN10" i="1" s="1"/>
  <c r="M10" i="1"/>
  <c r="AU10" i="1" s="1"/>
  <c r="L10" i="1"/>
  <c r="N10" i="1" s="1"/>
  <c r="AJ10" i="1" s="1"/>
  <c r="C10" i="1"/>
  <c r="AV9" i="1"/>
  <c r="AX9" i="1" s="1"/>
  <c r="AL9" i="1"/>
  <c r="M9" i="1"/>
  <c r="O9" i="1" s="1"/>
  <c r="AK9" i="1" s="1"/>
  <c r="L9" i="1"/>
  <c r="AP9" i="1" s="1"/>
  <c r="C9" i="1"/>
  <c r="AV8" i="1"/>
  <c r="AX8" i="1" s="1"/>
  <c r="AL8" i="1"/>
  <c r="AN8" i="1" s="1"/>
  <c r="M8" i="1"/>
  <c r="L8" i="1"/>
  <c r="C8" i="1"/>
  <c r="AV7" i="1"/>
  <c r="AX7" i="1" s="1"/>
  <c r="AL7" i="1"/>
  <c r="AN7" i="1" s="1"/>
  <c r="M7" i="1"/>
  <c r="O7" i="1" s="1"/>
  <c r="AK7" i="1" s="1"/>
  <c r="AO7" i="1" s="1"/>
  <c r="L7" i="1"/>
  <c r="AP7" i="1" s="1"/>
  <c r="C7" i="1"/>
  <c r="AV6" i="1"/>
  <c r="AX6" i="1" s="1"/>
  <c r="AL6" i="1"/>
  <c r="M6" i="1"/>
  <c r="O6" i="1" s="1"/>
  <c r="AK6" i="1" s="1"/>
  <c r="L6" i="1"/>
  <c r="AP6" i="1" s="1"/>
  <c r="C6" i="1"/>
  <c r="AV5" i="1"/>
  <c r="AX5" i="1" s="1"/>
  <c r="AL5" i="1"/>
  <c r="AN5" i="1" s="1"/>
  <c r="M5" i="1"/>
  <c r="L5" i="1"/>
  <c r="N5" i="1" s="1"/>
  <c r="AJ5" i="1" s="1"/>
  <c r="C5" i="1"/>
  <c r="AV4" i="1"/>
  <c r="AX4" i="1" s="1"/>
  <c r="AL4" i="1"/>
  <c r="AN4" i="1" s="1"/>
  <c r="M4" i="1"/>
  <c r="AU4" i="1" s="1"/>
  <c r="L4" i="1"/>
  <c r="AP4" i="1" s="1"/>
  <c r="C4" i="1"/>
  <c r="T191" i="12" l="1"/>
  <c r="T200" i="12"/>
  <c r="T183" i="12"/>
  <c r="S215" i="8"/>
  <c r="AH215" i="3" s="1"/>
  <c r="S207" i="8"/>
  <c r="AH207" i="3" s="1"/>
  <c r="S199" i="8"/>
  <c r="AH199" i="3" s="1"/>
  <c r="S191" i="8"/>
  <c r="AH191" i="3" s="1"/>
  <c r="S183" i="8"/>
  <c r="AH183" i="3" s="1"/>
  <c r="S175" i="8"/>
  <c r="AH175" i="3" s="1"/>
  <c r="S167" i="8"/>
  <c r="AH167" i="3" s="1"/>
  <c r="S159" i="8"/>
  <c r="AH159" i="3" s="1"/>
  <c r="S151" i="8"/>
  <c r="AH151" i="3" s="1"/>
  <c r="S143" i="8"/>
  <c r="AH143" i="3" s="1"/>
  <c r="S135" i="8"/>
  <c r="AH135" i="3" s="1"/>
  <c r="S127" i="8"/>
  <c r="AH127" i="3" s="1"/>
  <c r="S119" i="8"/>
  <c r="AH119" i="3" s="1"/>
  <c r="S111" i="8"/>
  <c r="AH111" i="3" s="1"/>
  <c r="S103" i="8"/>
  <c r="AH103" i="3" s="1"/>
  <c r="S95" i="8"/>
  <c r="AH95" i="3" s="1"/>
  <c r="S87" i="8"/>
  <c r="AH87" i="3" s="1"/>
  <c r="S79" i="8"/>
  <c r="AH79" i="3" s="1"/>
  <c r="S71" i="8"/>
  <c r="AH71" i="3" s="1"/>
  <c r="S63" i="8"/>
  <c r="AH63" i="3" s="1"/>
  <c r="S55" i="8"/>
  <c r="AH55" i="3" s="1"/>
  <c r="S47" i="8"/>
  <c r="AH47" i="3" s="1"/>
  <c r="S39" i="8"/>
  <c r="AH39" i="3" s="1"/>
  <c r="S31" i="8"/>
  <c r="AH31" i="3" s="1"/>
  <c r="S23" i="8"/>
  <c r="AH23" i="3" s="1"/>
  <c r="S15" i="8"/>
  <c r="AH15" i="3" s="1"/>
  <c r="S7" i="8"/>
  <c r="AH7" i="3" s="1"/>
  <c r="T194" i="12"/>
  <c r="AZ1" i="3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AY1" i="3"/>
  <c r="T206" i="12"/>
  <c r="T192" i="12"/>
  <c r="T184" i="12"/>
  <c r="T211" i="12"/>
  <c r="T187" i="12"/>
  <c r="T179" i="12"/>
  <c r="T193" i="12"/>
  <c r="T199" i="12"/>
  <c r="T198" i="12"/>
  <c r="T219" i="12"/>
  <c r="T218" i="12"/>
  <c r="P179" i="12"/>
  <c r="P180" i="12"/>
  <c r="T177" i="12"/>
  <c r="T201" i="12"/>
  <c r="T207" i="12"/>
  <c r="T188" i="12"/>
  <c r="S167" i="12"/>
  <c r="T217" i="12"/>
  <c r="T210" i="12"/>
  <c r="T202" i="12"/>
  <c r="T186" i="12"/>
  <c r="T178" i="12"/>
  <c r="T185" i="12"/>
  <c r="S169" i="12"/>
  <c r="P187" i="12"/>
  <c r="P206" i="12"/>
  <c r="S213" i="8"/>
  <c r="AH213" i="3" s="1"/>
  <c r="S205" i="8"/>
  <c r="AH205" i="3" s="1"/>
  <c r="S197" i="8"/>
  <c r="AH197" i="3" s="1"/>
  <c r="S189" i="8"/>
  <c r="AH189" i="3" s="1"/>
  <c r="S181" i="8"/>
  <c r="AH181" i="3" s="1"/>
  <c r="S173" i="8"/>
  <c r="AH173" i="3" s="1"/>
  <c r="S165" i="8"/>
  <c r="AH165" i="3" s="1"/>
  <c r="S157" i="8"/>
  <c r="AH157" i="3" s="1"/>
  <c r="S149" i="8"/>
  <c r="AH149" i="3" s="1"/>
  <c r="S141" i="8"/>
  <c r="AH141" i="3" s="1"/>
  <c r="S133" i="8"/>
  <c r="AH133" i="3" s="1"/>
  <c r="S125" i="8"/>
  <c r="AH125" i="3" s="1"/>
  <c r="S117" i="8"/>
  <c r="AH117" i="3" s="1"/>
  <c r="S109" i="8"/>
  <c r="AH109" i="3" s="1"/>
  <c r="S101" i="8"/>
  <c r="AH101" i="3" s="1"/>
  <c r="S93" i="8"/>
  <c r="AH93" i="3" s="1"/>
  <c r="S85" i="8"/>
  <c r="AH85" i="3" s="1"/>
  <c r="S77" i="8"/>
  <c r="AH77" i="3" s="1"/>
  <c r="S69" i="8"/>
  <c r="AH69" i="3" s="1"/>
  <c r="S61" i="8"/>
  <c r="AH61" i="3" s="1"/>
  <c r="S53" i="8"/>
  <c r="AH53" i="3" s="1"/>
  <c r="S45" i="8"/>
  <c r="AH45" i="3" s="1"/>
  <c r="S37" i="8"/>
  <c r="AH37" i="3" s="1"/>
  <c r="S29" i="8"/>
  <c r="AH29" i="3" s="1"/>
  <c r="S21" i="8"/>
  <c r="AH21" i="3" s="1"/>
  <c r="S13" i="8"/>
  <c r="AH13" i="3" s="1"/>
  <c r="S212" i="8"/>
  <c r="AH212" i="3" s="1"/>
  <c r="S204" i="8"/>
  <c r="AH204" i="3" s="1"/>
  <c r="AI219" i="3"/>
  <c r="AA219" i="12"/>
  <c r="AI163" i="3"/>
  <c r="AA163" i="12"/>
  <c r="AI115" i="3"/>
  <c r="AA115" i="12"/>
  <c r="AI59" i="3"/>
  <c r="AA59" i="12"/>
  <c r="AJ216" i="3"/>
  <c r="AB216" i="12"/>
  <c r="AJ192" i="3"/>
  <c r="AB192" i="12"/>
  <c r="AJ144" i="3"/>
  <c r="AB144" i="12"/>
  <c r="AJ120" i="3"/>
  <c r="AB120" i="12"/>
  <c r="AJ80" i="3"/>
  <c r="AB80" i="12"/>
  <c r="AJ64" i="3"/>
  <c r="AB64" i="12"/>
  <c r="AJ40" i="3"/>
  <c r="AB40" i="12"/>
  <c r="AJ24" i="3"/>
  <c r="AB24" i="12"/>
  <c r="AJ16" i="3"/>
  <c r="AB16" i="12"/>
  <c r="AI218" i="3"/>
  <c r="AA218" i="12"/>
  <c r="AI210" i="3"/>
  <c r="AA210" i="12"/>
  <c r="AI202" i="3"/>
  <c r="AA202" i="12"/>
  <c r="AI194" i="3"/>
  <c r="AA194" i="12"/>
  <c r="AI186" i="3"/>
  <c r="AA186" i="12"/>
  <c r="AI178" i="3"/>
  <c r="AA178" i="12"/>
  <c r="AI170" i="3"/>
  <c r="AA170" i="12"/>
  <c r="AI162" i="3"/>
  <c r="AA162" i="12"/>
  <c r="AI154" i="3"/>
  <c r="AA154" i="12"/>
  <c r="AI146" i="3"/>
  <c r="AA146" i="12"/>
  <c r="AI138" i="3"/>
  <c r="AA138" i="12"/>
  <c r="AI130" i="3"/>
  <c r="AA130" i="12"/>
  <c r="AI122" i="3"/>
  <c r="AA122" i="12"/>
  <c r="AI114" i="3"/>
  <c r="AA114" i="12"/>
  <c r="AI106" i="3"/>
  <c r="AA106" i="12"/>
  <c r="AI98" i="3"/>
  <c r="AA98" i="12"/>
  <c r="AI90" i="3"/>
  <c r="AA90" i="12"/>
  <c r="AI82" i="3"/>
  <c r="AA82" i="12"/>
  <c r="AI74" i="3"/>
  <c r="AA74" i="12"/>
  <c r="AI66" i="3"/>
  <c r="AA66" i="12"/>
  <c r="AI58" i="3"/>
  <c r="AA58" i="12"/>
  <c r="AI50" i="3"/>
  <c r="AA50" i="12"/>
  <c r="AI42" i="3"/>
  <c r="AA42" i="12"/>
  <c r="AI34" i="3"/>
  <c r="AA34" i="12"/>
  <c r="AI26" i="3"/>
  <c r="AA26" i="12"/>
  <c r="AI18" i="3"/>
  <c r="AA18" i="12"/>
  <c r="AI10" i="3"/>
  <c r="AA10" i="12"/>
  <c r="AJ215" i="3"/>
  <c r="AB215" i="12"/>
  <c r="AJ207" i="3"/>
  <c r="AB207" i="12"/>
  <c r="AJ199" i="3"/>
  <c r="AB199" i="12"/>
  <c r="AJ191" i="3"/>
  <c r="AB191" i="12"/>
  <c r="AJ183" i="3"/>
  <c r="AB183" i="12"/>
  <c r="AJ175" i="3"/>
  <c r="AB175" i="12"/>
  <c r="AJ167" i="3"/>
  <c r="AB167" i="12"/>
  <c r="AJ159" i="3"/>
  <c r="AB159" i="12"/>
  <c r="AJ151" i="3"/>
  <c r="AB151" i="12"/>
  <c r="AJ143" i="3"/>
  <c r="AB143" i="12"/>
  <c r="AJ135" i="3"/>
  <c r="AB135" i="12"/>
  <c r="AJ127" i="3"/>
  <c r="AB127" i="12"/>
  <c r="AJ119" i="3"/>
  <c r="AB119" i="12"/>
  <c r="AJ111" i="3"/>
  <c r="AB111" i="12"/>
  <c r="AJ103" i="3"/>
  <c r="AB103" i="12"/>
  <c r="AJ95" i="3"/>
  <c r="AB95" i="12"/>
  <c r="AJ87" i="3"/>
  <c r="AB87" i="12"/>
  <c r="AJ79" i="3"/>
  <c r="AB79" i="12"/>
  <c r="AJ71" i="3"/>
  <c r="AB71" i="12"/>
  <c r="AJ63" i="3"/>
  <c r="AB63" i="12"/>
  <c r="AJ55" i="3"/>
  <c r="AB55" i="12"/>
  <c r="AJ47" i="3"/>
  <c r="AB47" i="12"/>
  <c r="AJ39" i="3"/>
  <c r="AB39" i="12"/>
  <c r="AJ31" i="3"/>
  <c r="AB31" i="12"/>
  <c r="AJ23" i="3"/>
  <c r="AB23" i="12"/>
  <c r="AJ15" i="3"/>
  <c r="AB15" i="12"/>
  <c r="AJ7" i="3"/>
  <c r="AB7" i="12"/>
  <c r="AI187" i="3"/>
  <c r="AA187" i="12"/>
  <c r="AI131" i="3"/>
  <c r="AA131" i="12"/>
  <c r="AI83" i="3"/>
  <c r="AA83" i="12"/>
  <c r="AI35" i="3"/>
  <c r="AA35" i="12"/>
  <c r="AJ208" i="3"/>
  <c r="AB208" i="12"/>
  <c r="AJ176" i="3"/>
  <c r="AB176" i="12"/>
  <c r="AJ136" i="3"/>
  <c r="AB136" i="12"/>
  <c r="AJ96" i="3"/>
  <c r="AB96" i="12"/>
  <c r="AJ72" i="3"/>
  <c r="AB72" i="12"/>
  <c r="AJ56" i="3"/>
  <c r="AB56" i="12"/>
  <c r="AJ48" i="3"/>
  <c r="AB48" i="12"/>
  <c r="AJ32" i="3"/>
  <c r="AB32" i="12"/>
  <c r="AJ8" i="3"/>
  <c r="AB8" i="12"/>
  <c r="S6" i="8"/>
  <c r="AH6" i="3" s="1"/>
  <c r="S211" i="8"/>
  <c r="AH211" i="3" s="1"/>
  <c r="S203" i="8"/>
  <c r="AH203" i="3" s="1"/>
  <c r="S195" i="8"/>
  <c r="AH195" i="3" s="1"/>
  <c r="S187" i="8"/>
  <c r="AH187" i="3" s="1"/>
  <c r="S179" i="8"/>
  <c r="AH179" i="3" s="1"/>
  <c r="S171" i="8"/>
  <c r="AH171" i="3" s="1"/>
  <c r="S163" i="8"/>
  <c r="AH163" i="3" s="1"/>
  <c r="S155" i="8"/>
  <c r="AH155" i="3" s="1"/>
  <c r="S147" i="8"/>
  <c r="AH147" i="3" s="1"/>
  <c r="S139" i="8"/>
  <c r="AH139" i="3" s="1"/>
  <c r="S131" i="8"/>
  <c r="AH131" i="3" s="1"/>
  <c r="S123" i="8"/>
  <c r="AH123" i="3" s="1"/>
  <c r="S115" i="8"/>
  <c r="AH115" i="3" s="1"/>
  <c r="S107" i="8"/>
  <c r="AH107" i="3" s="1"/>
  <c r="S99" i="8"/>
  <c r="AH99" i="3" s="1"/>
  <c r="S91" i="8"/>
  <c r="AH91" i="3" s="1"/>
  <c r="S83" i="8"/>
  <c r="AH83" i="3" s="1"/>
  <c r="S75" i="8"/>
  <c r="AH75" i="3" s="1"/>
  <c r="S67" i="8"/>
  <c r="AH67" i="3" s="1"/>
  <c r="S59" i="8"/>
  <c r="AH59" i="3" s="1"/>
  <c r="S51" i="8"/>
  <c r="AH51" i="3" s="1"/>
  <c r="S43" i="8"/>
  <c r="AH43" i="3" s="1"/>
  <c r="S35" i="8"/>
  <c r="AH35" i="3" s="1"/>
  <c r="S27" i="8"/>
  <c r="AH27" i="3" s="1"/>
  <c r="S19" i="8"/>
  <c r="AH19" i="3" s="1"/>
  <c r="S11" i="8"/>
  <c r="AH11" i="3" s="1"/>
  <c r="AI217" i="3"/>
  <c r="AA217" i="12"/>
  <c r="AI209" i="3"/>
  <c r="AA209" i="12"/>
  <c r="AI201" i="3"/>
  <c r="AA201" i="12"/>
  <c r="AI193" i="3"/>
  <c r="AA193" i="12"/>
  <c r="AI185" i="3"/>
  <c r="AA185" i="12"/>
  <c r="AI177" i="3"/>
  <c r="AA177" i="12"/>
  <c r="AI169" i="3"/>
  <c r="AA169" i="12"/>
  <c r="AI161" i="3"/>
  <c r="AA161" i="12"/>
  <c r="AI153" i="3"/>
  <c r="AA153" i="12"/>
  <c r="AI145" i="3"/>
  <c r="AA145" i="12"/>
  <c r="AI137" i="3"/>
  <c r="AA137" i="12"/>
  <c r="AI129" i="3"/>
  <c r="AA129" i="12"/>
  <c r="AI121" i="3"/>
  <c r="AA121" i="12"/>
  <c r="AI113" i="3"/>
  <c r="AA113" i="12"/>
  <c r="AI105" i="3"/>
  <c r="AA105" i="12"/>
  <c r="AI97" i="3"/>
  <c r="AA97" i="12"/>
  <c r="AI89" i="3"/>
  <c r="AA89" i="12"/>
  <c r="AI81" i="3"/>
  <c r="AA81" i="12"/>
  <c r="AI73" i="3"/>
  <c r="AA73" i="12"/>
  <c r="AI65" i="3"/>
  <c r="AA65" i="12"/>
  <c r="AI57" i="3"/>
  <c r="AA57" i="12"/>
  <c r="AI49" i="3"/>
  <c r="AA49" i="12"/>
  <c r="AI41" i="3"/>
  <c r="AA41" i="12"/>
  <c r="AI33" i="3"/>
  <c r="AA33" i="12"/>
  <c r="AI25" i="3"/>
  <c r="AA25" i="12"/>
  <c r="AI17" i="3"/>
  <c r="AA17" i="12"/>
  <c r="AI9" i="3"/>
  <c r="AA9" i="12"/>
  <c r="AJ214" i="3"/>
  <c r="AB214" i="12"/>
  <c r="AJ206" i="3"/>
  <c r="AB206" i="12"/>
  <c r="AJ198" i="3"/>
  <c r="AB198" i="12"/>
  <c r="AJ190" i="3"/>
  <c r="AB190" i="12"/>
  <c r="AJ182" i="3"/>
  <c r="AB182" i="12"/>
  <c r="AJ174" i="3"/>
  <c r="AB174" i="12"/>
  <c r="AJ166" i="3"/>
  <c r="AB166" i="12"/>
  <c r="AJ158" i="3"/>
  <c r="AB158" i="12"/>
  <c r="AJ150" i="3"/>
  <c r="AB150" i="12"/>
  <c r="AJ142" i="3"/>
  <c r="AB142" i="12"/>
  <c r="AJ134" i="3"/>
  <c r="AB134" i="12"/>
  <c r="AJ126" i="3"/>
  <c r="AB126" i="12"/>
  <c r="AJ118" i="3"/>
  <c r="AB118" i="12"/>
  <c r="AJ110" i="3"/>
  <c r="AB110" i="12"/>
  <c r="AJ102" i="3"/>
  <c r="AB102" i="12"/>
  <c r="AJ94" i="3"/>
  <c r="AB94" i="12"/>
  <c r="AJ86" i="3"/>
  <c r="AB86" i="12"/>
  <c r="AJ78" i="3"/>
  <c r="AB78" i="12"/>
  <c r="AJ70" i="3"/>
  <c r="AB70" i="12"/>
  <c r="AJ62" i="3"/>
  <c r="AB62" i="12"/>
  <c r="AJ54" i="3"/>
  <c r="AB54" i="12"/>
  <c r="AJ46" i="3"/>
  <c r="AB46" i="12"/>
  <c r="AJ38" i="3"/>
  <c r="AB38" i="12"/>
  <c r="AJ30" i="3"/>
  <c r="AB30" i="12"/>
  <c r="AJ22" i="3"/>
  <c r="AB22" i="12"/>
  <c r="AJ14" i="3"/>
  <c r="AB14" i="12"/>
  <c r="S218" i="8"/>
  <c r="AH218" i="3" s="1"/>
  <c r="S210" i="8"/>
  <c r="AH210" i="3" s="1"/>
  <c r="S202" i="8"/>
  <c r="AH202" i="3" s="1"/>
  <c r="S194" i="8"/>
  <c r="AH194" i="3" s="1"/>
  <c r="S186" i="8"/>
  <c r="AH186" i="3" s="1"/>
  <c r="S178" i="8"/>
  <c r="AH178" i="3" s="1"/>
  <c r="S170" i="8"/>
  <c r="AH170" i="3" s="1"/>
  <c r="S162" i="8"/>
  <c r="AH162" i="3" s="1"/>
  <c r="S154" i="8"/>
  <c r="AH154" i="3" s="1"/>
  <c r="S146" i="8"/>
  <c r="AH146" i="3" s="1"/>
  <c r="S138" i="8"/>
  <c r="AH138" i="3" s="1"/>
  <c r="S130" i="8"/>
  <c r="AH130" i="3" s="1"/>
  <c r="S122" i="8"/>
  <c r="AH122" i="3" s="1"/>
  <c r="S114" i="8"/>
  <c r="AH114" i="3" s="1"/>
  <c r="S106" i="8"/>
  <c r="AH106" i="3" s="1"/>
  <c r="S98" i="8"/>
  <c r="AH98" i="3" s="1"/>
  <c r="S90" i="8"/>
  <c r="AH90" i="3" s="1"/>
  <c r="S82" i="8"/>
  <c r="AH82" i="3" s="1"/>
  <c r="S74" i="8"/>
  <c r="AH74" i="3" s="1"/>
  <c r="S66" i="8"/>
  <c r="AH66" i="3" s="1"/>
  <c r="S58" i="8"/>
  <c r="AH58" i="3" s="1"/>
  <c r="S50" i="8"/>
  <c r="AH50" i="3" s="1"/>
  <c r="S42" i="8"/>
  <c r="AH42" i="3" s="1"/>
  <c r="S34" i="8"/>
  <c r="AH34" i="3" s="1"/>
  <c r="S26" i="8"/>
  <c r="AH26" i="3" s="1"/>
  <c r="S18" i="8"/>
  <c r="AH18" i="3" s="1"/>
  <c r="S10" i="8"/>
  <c r="AH10" i="3" s="1"/>
  <c r="AI216" i="3"/>
  <c r="AA216" i="12"/>
  <c r="AI208" i="3"/>
  <c r="AA208" i="12"/>
  <c r="AI200" i="3"/>
  <c r="AA200" i="12"/>
  <c r="AI192" i="3"/>
  <c r="AA192" i="12"/>
  <c r="AI184" i="3"/>
  <c r="AA184" i="12"/>
  <c r="AI176" i="3"/>
  <c r="AA176" i="12"/>
  <c r="AI168" i="3"/>
  <c r="AA168" i="12"/>
  <c r="AI160" i="3"/>
  <c r="AA160" i="12"/>
  <c r="AI152" i="3"/>
  <c r="AA152" i="12"/>
  <c r="AI144" i="3"/>
  <c r="AA144" i="12"/>
  <c r="AI136" i="3"/>
  <c r="AA136" i="12"/>
  <c r="AI128" i="3"/>
  <c r="AA128" i="12"/>
  <c r="AI120" i="3"/>
  <c r="AA120" i="12"/>
  <c r="AI112" i="3"/>
  <c r="AA112" i="12"/>
  <c r="AI104" i="3"/>
  <c r="AA104" i="12"/>
  <c r="AI96" i="3"/>
  <c r="AA96" i="12"/>
  <c r="AI88" i="3"/>
  <c r="AA88" i="12"/>
  <c r="AI80" i="3"/>
  <c r="AA80" i="12"/>
  <c r="AI72" i="3"/>
  <c r="AA72" i="12"/>
  <c r="AI64" i="3"/>
  <c r="AA64" i="12"/>
  <c r="AI56" i="3"/>
  <c r="AA56" i="12"/>
  <c r="AI48" i="3"/>
  <c r="AA48" i="12"/>
  <c r="AI40" i="3"/>
  <c r="AA40" i="12"/>
  <c r="AI32" i="3"/>
  <c r="AA32" i="12"/>
  <c r="AI24" i="3"/>
  <c r="AA24" i="12"/>
  <c r="AI16" i="3"/>
  <c r="AA16" i="12"/>
  <c r="AI8" i="3"/>
  <c r="AA8" i="12"/>
  <c r="AJ213" i="3"/>
  <c r="AB213" i="12"/>
  <c r="AJ205" i="3"/>
  <c r="AB205" i="12"/>
  <c r="AJ197" i="3"/>
  <c r="AB197" i="12"/>
  <c r="AJ189" i="3"/>
  <c r="AB189" i="12"/>
  <c r="AJ181" i="3"/>
  <c r="AB181" i="12"/>
  <c r="AJ173" i="3"/>
  <c r="AB173" i="12"/>
  <c r="AJ165" i="3"/>
  <c r="AB165" i="12"/>
  <c r="AJ157" i="3"/>
  <c r="AB157" i="12"/>
  <c r="AJ149" i="3"/>
  <c r="AB149" i="12"/>
  <c r="AJ141" i="3"/>
  <c r="AB141" i="12"/>
  <c r="AJ133" i="3"/>
  <c r="AB133" i="12"/>
  <c r="AJ125" i="3"/>
  <c r="AB125" i="12"/>
  <c r="AJ117" i="3"/>
  <c r="AB117" i="12"/>
  <c r="AJ109" i="3"/>
  <c r="AB109" i="12"/>
  <c r="AJ101" i="3"/>
  <c r="AB101" i="12"/>
  <c r="AJ93" i="3"/>
  <c r="AB93" i="12"/>
  <c r="AJ85" i="3"/>
  <c r="AB85" i="12"/>
  <c r="AJ77" i="3"/>
  <c r="AB77" i="12"/>
  <c r="AJ69" i="3"/>
  <c r="AB69" i="12"/>
  <c r="AJ61" i="3"/>
  <c r="AB61" i="12"/>
  <c r="AJ53" i="3"/>
  <c r="AB53" i="12"/>
  <c r="AJ45" i="3"/>
  <c r="AB45" i="12"/>
  <c r="AJ37" i="3"/>
  <c r="AB37" i="12"/>
  <c r="AJ29" i="3"/>
  <c r="AB29" i="12"/>
  <c r="AJ21" i="3"/>
  <c r="AB21" i="12"/>
  <c r="AJ13" i="3"/>
  <c r="AB13" i="12"/>
  <c r="AI179" i="3"/>
  <c r="AA179" i="12"/>
  <c r="AI139" i="3"/>
  <c r="AA139" i="12"/>
  <c r="AI99" i="3"/>
  <c r="AA99" i="12"/>
  <c r="AI67" i="3"/>
  <c r="AA67" i="12"/>
  <c r="AI19" i="3"/>
  <c r="AA19" i="12"/>
  <c r="AJ184" i="3"/>
  <c r="AB184" i="12"/>
  <c r="AJ128" i="3"/>
  <c r="AB128" i="12"/>
  <c r="AI215" i="3"/>
  <c r="AA215" i="12"/>
  <c r="AI207" i="3"/>
  <c r="AA207" i="12"/>
  <c r="AI199" i="3"/>
  <c r="AA199" i="12"/>
  <c r="AI191" i="3"/>
  <c r="AA191" i="12"/>
  <c r="AI183" i="3"/>
  <c r="AA183" i="12"/>
  <c r="AI175" i="3"/>
  <c r="AA175" i="12"/>
  <c r="AI167" i="3"/>
  <c r="AA167" i="12"/>
  <c r="AI159" i="3"/>
  <c r="AA159" i="12"/>
  <c r="AI151" i="3"/>
  <c r="AA151" i="12"/>
  <c r="AI143" i="3"/>
  <c r="AA143" i="12"/>
  <c r="AI135" i="3"/>
  <c r="AA135" i="12"/>
  <c r="AI127" i="3"/>
  <c r="AA127" i="12"/>
  <c r="AI119" i="3"/>
  <c r="AA119" i="12"/>
  <c r="AI111" i="3"/>
  <c r="AA111" i="12"/>
  <c r="AI103" i="3"/>
  <c r="AA103" i="12"/>
  <c r="AI95" i="3"/>
  <c r="AA95" i="12"/>
  <c r="AI87" i="3"/>
  <c r="AA87" i="12"/>
  <c r="AI79" i="3"/>
  <c r="AA79" i="12"/>
  <c r="AI71" i="3"/>
  <c r="AA71" i="12"/>
  <c r="AI63" i="3"/>
  <c r="AA63" i="12"/>
  <c r="AI55" i="3"/>
  <c r="AA55" i="12"/>
  <c r="AI47" i="3"/>
  <c r="AA47" i="12"/>
  <c r="AI39" i="3"/>
  <c r="AA39" i="12"/>
  <c r="AI31" i="3"/>
  <c r="AA31" i="12"/>
  <c r="AI23" i="3"/>
  <c r="AA23" i="12"/>
  <c r="AI15" i="3"/>
  <c r="AA15" i="12"/>
  <c r="AJ212" i="3"/>
  <c r="AB212" i="12"/>
  <c r="AJ204" i="3"/>
  <c r="AB204" i="12"/>
  <c r="AJ196" i="3"/>
  <c r="AB196" i="12"/>
  <c r="AJ188" i="3"/>
  <c r="AB188" i="12"/>
  <c r="AJ180" i="3"/>
  <c r="AB180" i="12"/>
  <c r="AJ172" i="3"/>
  <c r="AB172" i="12"/>
  <c r="AJ164" i="3"/>
  <c r="AB164" i="12"/>
  <c r="AJ156" i="3"/>
  <c r="AB156" i="12"/>
  <c r="AJ148" i="3"/>
  <c r="AB148" i="12"/>
  <c r="AJ140" i="3"/>
  <c r="AB140" i="12"/>
  <c r="AJ132" i="3"/>
  <c r="AB132" i="12"/>
  <c r="AJ124" i="3"/>
  <c r="AB124" i="12"/>
  <c r="AJ116" i="3"/>
  <c r="AB116" i="12"/>
  <c r="AJ108" i="3"/>
  <c r="AB108" i="12"/>
  <c r="AJ100" i="3"/>
  <c r="AB100" i="12"/>
  <c r="AJ92" i="3"/>
  <c r="AB92" i="12"/>
  <c r="AJ84" i="3"/>
  <c r="AB84" i="12"/>
  <c r="AJ76" i="3"/>
  <c r="AB76" i="12"/>
  <c r="AJ68" i="3"/>
  <c r="AB68" i="12"/>
  <c r="AJ60" i="3"/>
  <c r="AB60" i="12"/>
  <c r="AJ52" i="3"/>
  <c r="AB52" i="12"/>
  <c r="AJ44" i="3"/>
  <c r="AB44" i="12"/>
  <c r="AJ36" i="3"/>
  <c r="AB36" i="12"/>
  <c r="AJ28" i="3"/>
  <c r="AB28" i="12"/>
  <c r="AJ20" i="3"/>
  <c r="AB20" i="12"/>
  <c r="AJ12" i="3"/>
  <c r="AB12" i="12"/>
  <c r="AI211" i="3"/>
  <c r="AA211" i="12"/>
  <c r="AI171" i="3"/>
  <c r="AA171" i="12"/>
  <c r="AI123" i="3"/>
  <c r="AA123" i="12"/>
  <c r="AI75" i="3"/>
  <c r="AA75" i="12"/>
  <c r="AI27" i="3"/>
  <c r="AA27" i="12"/>
  <c r="AJ168" i="3"/>
  <c r="AB168" i="12"/>
  <c r="AJ112" i="3"/>
  <c r="AB112" i="12"/>
  <c r="AI214" i="3"/>
  <c r="AA214" i="12"/>
  <c r="AI206" i="3"/>
  <c r="AA206" i="12"/>
  <c r="AI198" i="3"/>
  <c r="AA198" i="12"/>
  <c r="AI190" i="3"/>
  <c r="AA190" i="12"/>
  <c r="AI182" i="3"/>
  <c r="AA182" i="12"/>
  <c r="AI174" i="3"/>
  <c r="AA174" i="12"/>
  <c r="AI166" i="3"/>
  <c r="AA166" i="12"/>
  <c r="AI158" i="3"/>
  <c r="AA158" i="12"/>
  <c r="AI150" i="3"/>
  <c r="AA150" i="12"/>
  <c r="AI142" i="3"/>
  <c r="AA142" i="12"/>
  <c r="AI134" i="3"/>
  <c r="AA134" i="12"/>
  <c r="AI126" i="3"/>
  <c r="AA126" i="12"/>
  <c r="AI118" i="3"/>
  <c r="AA118" i="12"/>
  <c r="AI110" i="3"/>
  <c r="AA110" i="12"/>
  <c r="AI102" i="3"/>
  <c r="AA102" i="12"/>
  <c r="AI94" i="3"/>
  <c r="AA94" i="12"/>
  <c r="AI86" i="3"/>
  <c r="AA86" i="12"/>
  <c r="AI78" i="3"/>
  <c r="AA78" i="12"/>
  <c r="AI70" i="3"/>
  <c r="AA70" i="12"/>
  <c r="AI62" i="3"/>
  <c r="AA62" i="12"/>
  <c r="AI54" i="3"/>
  <c r="AA54" i="12"/>
  <c r="AI46" i="3"/>
  <c r="AA46" i="12"/>
  <c r="AI38" i="3"/>
  <c r="AA38" i="12"/>
  <c r="AI30" i="3"/>
  <c r="AA30" i="12"/>
  <c r="AI22" i="3"/>
  <c r="AA22" i="12"/>
  <c r="AI14" i="3"/>
  <c r="AA14" i="12"/>
  <c r="AJ219" i="3"/>
  <c r="AB219" i="12"/>
  <c r="AJ211" i="3"/>
  <c r="AB211" i="12"/>
  <c r="AJ203" i="3"/>
  <c r="AB203" i="12"/>
  <c r="AJ195" i="3"/>
  <c r="AB195" i="12"/>
  <c r="AJ187" i="3"/>
  <c r="AB187" i="12"/>
  <c r="AJ179" i="3"/>
  <c r="AB179" i="12"/>
  <c r="AJ171" i="3"/>
  <c r="AB171" i="12"/>
  <c r="AJ163" i="3"/>
  <c r="AB163" i="12"/>
  <c r="AJ155" i="3"/>
  <c r="AB155" i="12"/>
  <c r="AJ147" i="3"/>
  <c r="AB147" i="12"/>
  <c r="AJ139" i="3"/>
  <c r="AB139" i="12"/>
  <c r="AJ131" i="3"/>
  <c r="AB131" i="12"/>
  <c r="AJ123" i="3"/>
  <c r="AB123" i="12"/>
  <c r="AJ115" i="3"/>
  <c r="AB115" i="12"/>
  <c r="AJ107" i="3"/>
  <c r="AB107" i="12"/>
  <c r="AJ99" i="3"/>
  <c r="AB99" i="12"/>
  <c r="AJ91" i="3"/>
  <c r="AB91" i="12"/>
  <c r="AJ83" i="3"/>
  <c r="AB83" i="12"/>
  <c r="AJ75" i="3"/>
  <c r="AB75" i="12"/>
  <c r="AJ67" i="3"/>
  <c r="AB67" i="12"/>
  <c r="AJ59" i="3"/>
  <c r="AB59" i="12"/>
  <c r="AJ51" i="3"/>
  <c r="AB51" i="12"/>
  <c r="AJ43" i="3"/>
  <c r="AB43" i="12"/>
  <c r="AJ35" i="3"/>
  <c r="AB35" i="12"/>
  <c r="AJ27" i="3"/>
  <c r="AB27" i="12"/>
  <c r="AJ19" i="3"/>
  <c r="AB19" i="12"/>
  <c r="AJ11" i="3"/>
  <c r="AB11" i="12"/>
  <c r="AI203" i="3"/>
  <c r="AA203" i="12"/>
  <c r="AI155" i="3"/>
  <c r="AA155" i="12"/>
  <c r="AI107" i="3"/>
  <c r="AA107" i="12"/>
  <c r="AI43" i="3"/>
  <c r="AA43" i="12"/>
  <c r="AJ200" i="3"/>
  <c r="AB200" i="12"/>
  <c r="AJ152" i="3"/>
  <c r="AB152" i="12"/>
  <c r="AJ104" i="3"/>
  <c r="AB104" i="12"/>
  <c r="AI213" i="3"/>
  <c r="AA213" i="12"/>
  <c r="AI205" i="3"/>
  <c r="AA205" i="12"/>
  <c r="AI197" i="3"/>
  <c r="AA197" i="12"/>
  <c r="AI189" i="3"/>
  <c r="AA189" i="12"/>
  <c r="AI181" i="3"/>
  <c r="AA181" i="12"/>
  <c r="AI173" i="3"/>
  <c r="AA173" i="12"/>
  <c r="AI165" i="3"/>
  <c r="AA165" i="12"/>
  <c r="AI157" i="3"/>
  <c r="AA157" i="12"/>
  <c r="AI149" i="3"/>
  <c r="AA149" i="12"/>
  <c r="AI141" i="3"/>
  <c r="AA141" i="12"/>
  <c r="AI133" i="3"/>
  <c r="AA133" i="12"/>
  <c r="AI125" i="3"/>
  <c r="AA125" i="12"/>
  <c r="AI117" i="3"/>
  <c r="AA117" i="12"/>
  <c r="AI109" i="3"/>
  <c r="AA109" i="12"/>
  <c r="AI101" i="3"/>
  <c r="AA101" i="12"/>
  <c r="AI93" i="3"/>
  <c r="AA93" i="12"/>
  <c r="AI85" i="3"/>
  <c r="AA85" i="12"/>
  <c r="AI77" i="3"/>
  <c r="AA77" i="12"/>
  <c r="AI69" i="3"/>
  <c r="AA69" i="12"/>
  <c r="AI61" i="3"/>
  <c r="AA61" i="12"/>
  <c r="AI53" i="3"/>
  <c r="AA53" i="12"/>
  <c r="AI45" i="3"/>
  <c r="AA45" i="12"/>
  <c r="AI37" i="3"/>
  <c r="AA37" i="12"/>
  <c r="AI29" i="3"/>
  <c r="AA29" i="12"/>
  <c r="AI21" i="3"/>
  <c r="AA21" i="12"/>
  <c r="AI13" i="3"/>
  <c r="AA13" i="12"/>
  <c r="AJ218" i="3"/>
  <c r="AB218" i="12"/>
  <c r="AJ210" i="3"/>
  <c r="AB210" i="12"/>
  <c r="AJ202" i="3"/>
  <c r="AB202" i="12"/>
  <c r="AJ194" i="3"/>
  <c r="AB194" i="12"/>
  <c r="AJ186" i="3"/>
  <c r="AB186" i="12"/>
  <c r="AJ178" i="3"/>
  <c r="AB178" i="12"/>
  <c r="AJ170" i="3"/>
  <c r="AB170" i="12"/>
  <c r="AJ162" i="3"/>
  <c r="AB162" i="12"/>
  <c r="AJ154" i="3"/>
  <c r="AB154" i="12"/>
  <c r="AJ146" i="3"/>
  <c r="AB146" i="12"/>
  <c r="AJ138" i="3"/>
  <c r="AB138" i="12"/>
  <c r="AJ130" i="3"/>
  <c r="AB130" i="12"/>
  <c r="AJ122" i="3"/>
  <c r="AB122" i="12"/>
  <c r="AJ114" i="3"/>
  <c r="AB114" i="12"/>
  <c r="AJ106" i="3"/>
  <c r="AB106" i="12"/>
  <c r="AJ98" i="3"/>
  <c r="AB98" i="12"/>
  <c r="AJ90" i="3"/>
  <c r="AB90" i="12"/>
  <c r="AJ82" i="3"/>
  <c r="AB82" i="12"/>
  <c r="AJ74" i="3"/>
  <c r="AB74" i="12"/>
  <c r="AJ66" i="3"/>
  <c r="AB66" i="12"/>
  <c r="AJ58" i="3"/>
  <c r="AB58" i="12"/>
  <c r="AJ50" i="3"/>
  <c r="AB50" i="12"/>
  <c r="AJ42" i="3"/>
  <c r="AB42" i="12"/>
  <c r="AJ34" i="3"/>
  <c r="AB34" i="12"/>
  <c r="AJ26" i="3"/>
  <c r="AB26" i="12"/>
  <c r="AJ18" i="3"/>
  <c r="AB18" i="12"/>
  <c r="AJ10" i="3"/>
  <c r="AB10" i="12"/>
  <c r="AI195" i="3"/>
  <c r="AA195" i="12"/>
  <c r="AI147" i="3"/>
  <c r="AA147" i="12"/>
  <c r="AI91" i="3"/>
  <c r="AA91" i="12"/>
  <c r="AI51" i="3"/>
  <c r="AA51" i="12"/>
  <c r="AI11" i="3"/>
  <c r="AA11" i="12"/>
  <c r="AJ160" i="3"/>
  <c r="AB160" i="12"/>
  <c r="AJ88" i="3"/>
  <c r="AB88" i="12"/>
  <c r="AI212" i="3"/>
  <c r="AA212" i="12"/>
  <c r="AI204" i="3"/>
  <c r="AA204" i="12"/>
  <c r="AI196" i="3"/>
  <c r="AA196" i="12"/>
  <c r="AI188" i="3"/>
  <c r="AA188" i="12"/>
  <c r="AI180" i="3"/>
  <c r="AA180" i="12"/>
  <c r="AI172" i="3"/>
  <c r="AA172" i="12"/>
  <c r="AI164" i="3"/>
  <c r="AA164" i="12"/>
  <c r="AI156" i="3"/>
  <c r="AA156" i="12"/>
  <c r="AI148" i="3"/>
  <c r="AA148" i="12"/>
  <c r="AI140" i="3"/>
  <c r="AA140" i="12"/>
  <c r="AI132" i="3"/>
  <c r="AA132" i="12"/>
  <c r="AI124" i="3"/>
  <c r="AA124" i="12"/>
  <c r="AI116" i="3"/>
  <c r="AA116" i="12"/>
  <c r="AI108" i="3"/>
  <c r="AA108" i="12"/>
  <c r="AI100" i="3"/>
  <c r="AA100" i="12"/>
  <c r="AI92" i="3"/>
  <c r="AA92" i="12"/>
  <c r="AI84" i="3"/>
  <c r="AA84" i="12"/>
  <c r="AI76" i="3"/>
  <c r="AA76" i="12"/>
  <c r="AI68" i="3"/>
  <c r="AA68" i="12"/>
  <c r="AI60" i="3"/>
  <c r="AA60" i="12"/>
  <c r="AI52" i="3"/>
  <c r="AA52" i="12"/>
  <c r="AI44" i="3"/>
  <c r="AA44" i="12"/>
  <c r="AI36" i="3"/>
  <c r="AA36" i="12"/>
  <c r="AI28" i="3"/>
  <c r="AA28" i="12"/>
  <c r="AI20" i="3"/>
  <c r="AA20" i="12"/>
  <c r="AI12" i="3"/>
  <c r="AA12" i="12"/>
  <c r="AJ217" i="3"/>
  <c r="AB217" i="12"/>
  <c r="AJ209" i="3"/>
  <c r="AB209" i="12"/>
  <c r="AJ201" i="3"/>
  <c r="AB201" i="12"/>
  <c r="AJ193" i="3"/>
  <c r="AB193" i="12"/>
  <c r="AJ185" i="3"/>
  <c r="AB185" i="12"/>
  <c r="AJ177" i="3"/>
  <c r="AB177" i="12"/>
  <c r="AJ169" i="3"/>
  <c r="AB169" i="12"/>
  <c r="AJ161" i="3"/>
  <c r="AB161" i="12"/>
  <c r="AJ153" i="3"/>
  <c r="AB153" i="12"/>
  <c r="AJ145" i="3"/>
  <c r="AB145" i="12"/>
  <c r="AJ137" i="3"/>
  <c r="AB137" i="12"/>
  <c r="AJ129" i="3"/>
  <c r="AB129" i="12"/>
  <c r="AJ121" i="3"/>
  <c r="AB121" i="12"/>
  <c r="AJ113" i="3"/>
  <c r="AB113" i="12"/>
  <c r="AJ105" i="3"/>
  <c r="AB105" i="12"/>
  <c r="AJ97" i="3"/>
  <c r="AB97" i="12"/>
  <c r="AJ89" i="3"/>
  <c r="AB89" i="12"/>
  <c r="AJ81" i="3"/>
  <c r="AB81" i="12"/>
  <c r="AJ73" i="3"/>
  <c r="AB73" i="12"/>
  <c r="AJ65" i="3"/>
  <c r="AB65" i="12"/>
  <c r="AJ57" i="3"/>
  <c r="AB57" i="12"/>
  <c r="AJ49" i="3"/>
  <c r="AB49" i="12"/>
  <c r="AJ41" i="3"/>
  <c r="AB41" i="12"/>
  <c r="AJ33" i="3"/>
  <c r="AB33" i="12"/>
  <c r="AJ25" i="3"/>
  <c r="AB25" i="12"/>
  <c r="AJ17" i="3"/>
  <c r="AB17" i="12"/>
  <c r="AJ9" i="3"/>
  <c r="AB9" i="12"/>
  <c r="P198" i="12"/>
  <c r="P172" i="12"/>
  <c r="P188" i="12"/>
  <c r="P214" i="12"/>
  <c r="P177" i="12"/>
  <c r="P173" i="12"/>
  <c r="P184" i="12"/>
  <c r="P181" i="12"/>
  <c r="P202" i="12"/>
  <c r="P185" i="12"/>
  <c r="P178" i="12"/>
  <c r="P191" i="12"/>
  <c r="P219" i="12"/>
  <c r="P176" i="12"/>
  <c r="P182" i="12"/>
  <c r="AN168" i="3"/>
  <c r="BO168" i="3"/>
  <c r="P194" i="12"/>
  <c r="P210" i="12"/>
  <c r="AN166" i="3"/>
  <c r="BO166" i="3"/>
  <c r="P166" i="12" s="1"/>
  <c r="P215" i="12"/>
  <c r="P207" i="12"/>
  <c r="P199" i="12"/>
  <c r="AC219" i="7"/>
  <c r="AE220" i="7"/>
  <c r="AC218" i="7"/>
  <c r="F175" i="5"/>
  <c r="F211" i="5"/>
  <c r="G211" i="5" s="1"/>
  <c r="F179" i="5"/>
  <c r="G179" i="5" s="1"/>
  <c r="AB48" i="7"/>
  <c r="AD117" i="7"/>
  <c r="AA220" i="7"/>
  <c r="AA67" i="7"/>
  <c r="AD219" i="7"/>
  <c r="AE52" i="7"/>
  <c r="Z106" i="7"/>
  <c r="AE219" i="7"/>
  <c r="Z220" i="7"/>
  <c r="AG220" i="7"/>
  <c r="Z219" i="7"/>
  <c r="AB220" i="7"/>
  <c r="X118" i="7"/>
  <c r="AG219" i="7"/>
  <c r="AA219" i="7"/>
  <c r="AC220" i="7"/>
  <c r="AB219" i="7"/>
  <c r="AD220" i="7"/>
  <c r="Z135" i="7"/>
  <c r="Z147" i="7"/>
  <c r="AB206" i="7"/>
  <c r="X139" i="7"/>
  <c r="AD174" i="7"/>
  <c r="AC181" i="7"/>
  <c r="AD59" i="7"/>
  <c r="AB94" i="7"/>
  <c r="X171" i="7"/>
  <c r="AB180" i="7"/>
  <c r="X91" i="7"/>
  <c r="X179" i="7"/>
  <c r="AE179" i="7"/>
  <c r="AE68" i="7"/>
  <c r="AD144" i="7"/>
  <c r="AD184" i="7"/>
  <c r="X207" i="7"/>
  <c r="AC208" i="7"/>
  <c r="AA136" i="7"/>
  <c r="AB59" i="7"/>
  <c r="AE72" i="7"/>
  <c r="AC138" i="7"/>
  <c r="AA61" i="7"/>
  <c r="AD73" i="7"/>
  <c r="X173" i="7"/>
  <c r="AB90" i="7"/>
  <c r="X138" i="7"/>
  <c r="Z172" i="7"/>
  <c r="AD91" i="7"/>
  <c r="AE132" i="7"/>
  <c r="AC206" i="7"/>
  <c r="AE56" i="7"/>
  <c r="X62" i="7"/>
  <c r="X64" i="7"/>
  <c r="Z93" i="7"/>
  <c r="X99" i="7"/>
  <c r="AE108" i="7"/>
  <c r="X208" i="7"/>
  <c r="P183" i="3"/>
  <c r="AG53" i="7"/>
  <c r="Z89" i="7"/>
  <c r="X95" i="7"/>
  <c r="AD96" i="7"/>
  <c r="AA94" i="7"/>
  <c r="AB137" i="7"/>
  <c r="AD160" i="7"/>
  <c r="AE169" i="7"/>
  <c r="AC175" i="7"/>
  <c r="X181" i="7"/>
  <c r="AG199" i="7"/>
  <c r="AK220" i="7" s="1"/>
  <c r="AB64" i="7"/>
  <c r="X100" i="7"/>
  <c r="AG106" i="7"/>
  <c r="X52" i="7"/>
  <c r="AD52" i="7"/>
  <c r="AD53" i="7"/>
  <c r="AD65" i="7"/>
  <c r="X84" i="7"/>
  <c r="AA101" i="7"/>
  <c r="AB129" i="7"/>
  <c r="X131" i="7"/>
  <c r="AA173" i="7"/>
  <c r="AD196" i="7"/>
  <c r="AD109" i="7"/>
  <c r="AA79" i="7"/>
  <c r="AC95" i="7"/>
  <c r="X108" i="7"/>
  <c r="AD120" i="7"/>
  <c r="AD168" i="7"/>
  <c r="AD178" i="7"/>
  <c r="X185" i="7"/>
  <c r="AE204" i="7"/>
  <c r="AN218" i="6"/>
  <c r="X61" i="7"/>
  <c r="AA75" i="7"/>
  <c r="AB96" i="7"/>
  <c r="X101" i="7"/>
  <c r="AG109" i="7"/>
  <c r="X112" i="7"/>
  <c r="X155" i="7"/>
  <c r="Z174" i="7"/>
  <c r="AB189" i="7"/>
  <c r="AA215" i="7"/>
  <c r="P67" i="3"/>
  <c r="AP221" i="6"/>
  <c r="AA49" i="7"/>
  <c r="AD69" i="7"/>
  <c r="Z87" i="7"/>
  <c r="X104" i="7"/>
  <c r="AB108" i="7"/>
  <c r="AA110" i="7"/>
  <c r="AA117" i="7"/>
  <c r="AE167" i="7"/>
  <c r="AG170" i="7"/>
  <c r="X188" i="7"/>
  <c r="AD212" i="7"/>
  <c r="X53" i="7"/>
  <c r="AD57" i="7"/>
  <c r="AB54" i="7"/>
  <c r="AB80" i="7"/>
  <c r="AD95" i="7"/>
  <c r="AD105" i="7"/>
  <c r="AA105" i="7"/>
  <c r="AB144" i="7"/>
  <c r="X149" i="7"/>
  <c r="AG146" i="7"/>
  <c r="AE148" i="7"/>
  <c r="AG154" i="7"/>
  <c r="AB159" i="7"/>
  <c r="AG164" i="7"/>
  <c r="AB168" i="7"/>
  <c r="AB183" i="7"/>
  <c r="AD185" i="7"/>
  <c r="AD189" i="7"/>
  <c r="AC190" i="7"/>
  <c r="AE212" i="7"/>
  <c r="AA214" i="7"/>
  <c r="S219" i="3"/>
  <c r="Z218" i="7"/>
  <c r="R72" i="3"/>
  <c r="AD147" i="7"/>
  <c r="Z157" i="7"/>
  <c r="X175" i="7"/>
  <c r="AG192" i="7"/>
  <c r="AB192" i="7"/>
  <c r="AB200" i="7"/>
  <c r="Z207" i="7"/>
  <c r="Z209" i="7"/>
  <c r="AG210" i="7"/>
  <c r="Z217" i="7"/>
  <c r="X92" i="7"/>
  <c r="AE48" i="7"/>
  <c r="X55" i="7"/>
  <c r="AB58" i="7"/>
  <c r="AB68" i="7"/>
  <c r="AG85" i="7"/>
  <c r="AD85" i="7"/>
  <c r="AG107" i="7"/>
  <c r="AA108" i="7"/>
  <c r="AB112" i="7"/>
  <c r="AE121" i="7"/>
  <c r="AG123" i="7"/>
  <c r="AK201" i="7" s="1"/>
  <c r="X141" i="7"/>
  <c r="X153" i="7"/>
  <c r="AD198" i="7"/>
  <c r="R56" i="3"/>
  <c r="Z139" i="7"/>
  <c r="X140" i="7"/>
  <c r="AE140" i="7"/>
  <c r="AA141" i="7"/>
  <c r="X190" i="7"/>
  <c r="X199" i="7"/>
  <c r="X201" i="7"/>
  <c r="AB209" i="7"/>
  <c r="AB213" i="7"/>
  <c r="AE76" i="7"/>
  <c r="AD47" i="7"/>
  <c r="AB52" i="7"/>
  <c r="AG57" i="7"/>
  <c r="AA71" i="7"/>
  <c r="AB72" i="7"/>
  <c r="AE92" i="7"/>
  <c r="X94" i="7"/>
  <c r="X105" i="7"/>
  <c r="AB107" i="7"/>
  <c r="AG110" i="7"/>
  <c r="X116" i="7"/>
  <c r="AD136" i="7"/>
  <c r="X135" i="7"/>
  <c r="Z140" i="7"/>
  <c r="X147" i="7"/>
  <c r="AA159" i="7"/>
  <c r="X161" i="7"/>
  <c r="Z164" i="7"/>
  <c r="Z170" i="7"/>
  <c r="AE177" i="7"/>
  <c r="Z183" i="7"/>
  <c r="Z197" i="7"/>
  <c r="Z198" i="7"/>
  <c r="Z203" i="7"/>
  <c r="AA204" i="7"/>
  <c r="AE210" i="7"/>
  <c r="X216" i="7"/>
  <c r="P83" i="3"/>
  <c r="AF218" i="6"/>
  <c r="AE50" i="7"/>
  <c r="AE80" i="7"/>
  <c r="AB88" i="7"/>
  <c r="AD97" i="7"/>
  <c r="AG102" i="7"/>
  <c r="AB103" i="7"/>
  <c r="AG105" i="7"/>
  <c r="AH106" i="7" s="1"/>
  <c r="AB120" i="7"/>
  <c r="AC169" i="7"/>
  <c r="AB176" i="7"/>
  <c r="AG187" i="7"/>
  <c r="AA197" i="7"/>
  <c r="AG202" i="7"/>
  <c r="AD203" i="7"/>
  <c r="P219" i="3"/>
  <c r="AE218" i="7"/>
  <c r="X220" i="7"/>
  <c r="Q66" i="6"/>
  <c r="K69" i="3" s="1"/>
  <c r="I113" i="11"/>
  <c r="AZ162" i="3"/>
  <c r="H162" i="10"/>
  <c r="I112" i="11"/>
  <c r="AZ161" i="3"/>
  <c r="H161" i="10"/>
  <c r="I110" i="11"/>
  <c r="AZ159" i="3"/>
  <c r="H159" i="10"/>
  <c r="I115" i="11"/>
  <c r="AZ164" i="3"/>
  <c r="S164" i="12" s="1"/>
  <c r="H164" i="10"/>
  <c r="S196" i="8"/>
  <c r="AH196" i="3" s="1"/>
  <c r="S188" i="8"/>
  <c r="AH188" i="3" s="1"/>
  <c r="S180" i="8"/>
  <c r="AH180" i="3" s="1"/>
  <c r="S172" i="8"/>
  <c r="AH172" i="3" s="1"/>
  <c r="S164" i="8"/>
  <c r="AH164" i="3" s="1"/>
  <c r="S156" i="8"/>
  <c r="AH156" i="3" s="1"/>
  <c r="S148" i="8"/>
  <c r="AH148" i="3" s="1"/>
  <c r="S140" i="8"/>
  <c r="AH140" i="3" s="1"/>
  <c r="S132" i="8"/>
  <c r="AH132" i="3" s="1"/>
  <c r="S124" i="8"/>
  <c r="AH124" i="3" s="1"/>
  <c r="S116" i="8"/>
  <c r="AH116" i="3" s="1"/>
  <c r="S108" i="8"/>
  <c r="AH108" i="3" s="1"/>
  <c r="S100" i="8"/>
  <c r="AH100" i="3" s="1"/>
  <c r="S92" i="8"/>
  <c r="AH92" i="3" s="1"/>
  <c r="S84" i="8"/>
  <c r="AH84" i="3" s="1"/>
  <c r="S76" i="8"/>
  <c r="AH76" i="3" s="1"/>
  <c r="S68" i="8"/>
  <c r="AH68" i="3" s="1"/>
  <c r="S60" i="8"/>
  <c r="AH60" i="3" s="1"/>
  <c r="S52" i="8"/>
  <c r="AH52" i="3" s="1"/>
  <c r="S44" i="8"/>
  <c r="AH44" i="3" s="1"/>
  <c r="S36" i="8"/>
  <c r="AH36" i="3" s="1"/>
  <c r="S28" i="8"/>
  <c r="AH28" i="3" s="1"/>
  <c r="S20" i="8"/>
  <c r="AH20" i="3" s="1"/>
  <c r="S12" i="8"/>
  <c r="AH12" i="3" s="1"/>
  <c r="R219" i="8"/>
  <c r="S219" i="8"/>
  <c r="AH219" i="3" s="1"/>
  <c r="S217" i="8"/>
  <c r="AH217" i="3" s="1"/>
  <c r="S209" i="8"/>
  <c r="AH209" i="3" s="1"/>
  <c r="S201" i="8"/>
  <c r="AH201" i="3" s="1"/>
  <c r="S193" i="8"/>
  <c r="AH193" i="3" s="1"/>
  <c r="S185" i="8"/>
  <c r="AH185" i="3" s="1"/>
  <c r="S177" i="8"/>
  <c r="AH177" i="3" s="1"/>
  <c r="S169" i="8"/>
  <c r="AH169" i="3" s="1"/>
  <c r="S161" i="8"/>
  <c r="AH161" i="3" s="1"/>
  <c r="S153" i="8"/>
  <c r="AH153" i="3" s="1"/>
  <c r="S145" i="8"/>
  <c r="AH145" i="3" s="1"/>
  <c r="S137" i="8"/>
  <c r="AH137" i="3" s="1"/>
  <c r="S129" i="8"/>
  <c r="AH129" i="3" s="1"/>
  <c r="S121" i="8"/>
  <c r="AH121" i="3" s="1"/>
  <c r="S113" i="8"/>
  <c r="AH113" i="3" s="1"/>
  <c r="S105" i="8"/>
  <c r="AH105" i="3" s="1"/>
  <c r="S97" i="8"/>
  <c r="AH97" i="3" s="1"/>
  <c r="S89" i="8"/>
  <c r="AH89" i="3" s="1"/>
  <c r="S81" i="8"/>
  <c r="AH81" i="3" s="1"/>
  <c r="S73" i="8"/>
  <c r="AH73" i="3" s="1"/>
  <c r="S65" i="8"/>
  <c r="AH65" i="3" s="1"/>
  <c r="S57" i="8"/>
  <c r="AH57" i="3" s="1"/>
  <c r="S49" i="8"/>
  <c r="AH49" i="3" s="1"/>
  <c r="S41" i="8"/>
  <c r="AH41" i="3" s="1"/>
  <c r="S33" i="8"/>
  <c r="AH33" i="3" s="1"/>
  <c r="S25" i="8"/>
  <c r="AH25" i="3" s="1"/>
  <c r="S17" i="8"/>
  <c r="AH17" i="3" s="1"/>
  <c r="S9" i="8"/>
  <c r="AH9" i="3" s="1"/>
  <c r="S214" i="8"/>
  <c r="AH214" i="3" s="1"/>
  <c r="S206" i="8"/>
  <c r="AH206" i="3" s="1"/>
  <c r="S198" i="8"/>
  <c r="AH198" i="3" s="1"/>
  <c r="S190" i="8"/>
  <c r="AH190" i="3" s="1"/>
  <c r="S182" i="8"/>
  <c r="AH182" i="3" s="1"/>
  <c r="S174" i="8"/>
  <c r="AH174" i="3" s="1"/>
  <c r="S166" i="8"/>
  <c r="AH166" i="3" s="1"/>
  <c r="S158" i="8"/>
  <c r="AH158" i="3" s="1"/>
  <c r="S150" i="8"/>
  <c r="AH150" i="3" s="1"/>
  <c r="S142" i="8"/>
  <c r="AH142" i="3" s="1"/>
  <c r="S134" i="8"/>
  <c r="AH134" i="3" s="1"/>
  <c r="S126" i="8"/>
  <c r="AH126" i="3" s="1"/>
  <c r="S118" i="8"/>
  <c r="AH118" i="3" s="1"/>
  <c r="S110" i="8"/>
  <c r="AH110" i="3" s="1"/>
  <c r="S102" i="8"/>
  <c r="AH102" i="3" s="1"/>
  <c r="S94" i="8"/>
  <c r="AH94" i="3" s="1"/>
  <c r="S86" i="8"/>
  <c r="AH86" i="3" s="1"/>
  <c r="S78" i="8"/>
  <c r="AH78" i="3" s="1"/>
  <c r="S70" i="8"/>
  <c r="AH70" i="3" s="1"/>
  <c r="S62" i="8"/>
  <c r="AH62" i="3" s="1"/>
  <c r="S54" i="8"/>
  <c r="AH54" i="3" s="1"/>
  <c r="S46" i="8"/>
  <c r="AH46" i="3" s="1"/>
  <c r="S38" i="8"/>
  <c r="AH38" i="3" s="1"/>
  <c r="S30" i="8"/>
  <c r="AH30" i="3" s="1"/>
  <c r="S22" i="8"/>
  <c r="AH22" i="3" s="1"/>
  <c r="S14" i="8"/>
  <c r="AH14" i="3" s="1"/>
  <c r="F190" i="5"/>
  <c r="G190" i="5" s="1"/>
  <c r="H202" i="5"/>
  <c r="J203" i="3" s="1"/>
  <c r="T203" i="12" s="1"/>
  <c r="F186" i="5"/>
  <c r="G186" i="5" s="1"/>
  <c r="F207" i="5"/>
  <c r="G207" i="5" s="1"/>
  <c r="J174" i="3"/>
  <c r="F206" i="5"/>
  <c r="G206" i="5" s="1"/>
  <c r="F217" i="5"/>
  <c r="G217" i="5" s="1"/>
  <c r="R214" i="8"/>
  <c r="R206" i="8"/>
  <c r="R198" i="8"/>
  <c r="R190" i="8"/>
  <c r="R182" i="8"/>
  <c r="R174" i="8"/>
  <c r="R166" i="8"/>
  <c r="R158" i="8"/>
  <c r="R150" i="8"/>
  <c r="R142" i="8"/>
  <c r="R134" i="8"/>
  <c r="R126" i="8"/>
  <c r="R118" i="8"/>
  <c r="R110" i="8"/>
  <c r="R102" i="8"/>
  <c r="R94" i="8"/>
  <c r="R86" i="8"/>
  <c r="R78" i="8"/>
  <c r="R70" i="8"/>
  <c r="R62" i="8"/>
  <c r="R54" i="8"/>
  <c r="R46" i="8"/>
  <c r="R38" i="8"/>
  <c r="R30" i="8"/>
  <c r="R22" i="8"/>
  <c r="R14" i="8"/>
  <c r="AF9" i="2"/>
  <c r="AF21" i="2"/>
  <c r="AF85" i="2"/>
  <c r="AF40" i="2"/>
  <c r="AF96" i="2"/>
  <c r="AF120" i="2"/>
  <c r="AF61" i="2"/>
  <c r="AF47" i="2"/>
  <c r="AF51" i="2"/>
  <c r="AF55" i="2"/>
  <c r="AF59" i="2"/>
  <c r="AF127" i="2"/>
  <c r="AF131" i="2"/>
  <c r="AF135" i="2"/>
  <c r="AF139" i="2"/>
  <c r="AF143" i="2"/>
  <c r="AF147" i="2"/>
  <c r="AF151" i="2"/>
  <c r="AF155" i="2"/>
  <c r="AF215" i="2"/>
  <c r="AP21" i="1"/>
  <c r="O101" i="1"/>
  <c r="AK101" i="1" s="1"/>
  <c r="AP107" i="1"/>
  <c r="AW17" i="1"/>
  <c r="AW20" i="1"/>
  <c r="AP111" i="1"/>
  <c r="N14" i="1"/>
  <c r="AJ14" i="1" s="1"/>
  <c r="AM14" i="1" s="1"/>
  <c r="AQ26" i="1"/>
  <c r="AS26" i="1" s="1"/>
  <c r="AP123" i="1"/>
  <c r="AU33" i="1"/>
  <c r="AQ7" i="1"/>
  <c r="AS7" i="1" s="1"/>
  <c r="AP58" i="1"/>
  <c r="AU81" i="1"/>
  <c r="AW117" i="1"/>
  <c r="AP22" i="1"/>
  <c r="N70" i="1"/>
  <c r="AJ70" i="1" s="1"/>
  <c r="AO92" i="1"/>
  <c r="AQ20" i="1"/>
  <c r="AS20" i="1" s="1"/>
  <c r="AO41" i="1"/>
  <c r="AO73" i="1"/>
  <c r="N105" i="1"/>
  <c r="AJ105" i="1" s="1"/>
  <c r="AO110" i="1"/>
  <c r="AW36" i="1"/>
  <c r="AQ68" i="1"/>
  <c r="AS68" i="1" s="1"/>
  <c r="AQ88" i="1"/>
  <c r="AS88" i="1" s="1"/>
  <c r="AU89" i="1"/>
  <c r="N103" i="1"/>
  <c r="AJ103" i="1" s="1"/>
  <c r="AM103" i="1" s="1"/>
  <c r="N124" i="1"/>
  <c r="AJ124" i="1" s="1"/>
  <c r="O17" i="1"/>
  <c r="AK17" i="1" s="1"/>
  <c r="AN20" i="1"/>
  <c r="AW12" i="1"/>
  <c r="AP31" i="1"/>
  <c r="AU51" i="1"/>
  <c r="AW51" i="1" s="1"/>
  <c r="O55" i="1"/>
  <c r="AK55" i="1" s="1"/>
  <c r="AO55" i="1" s="1"/>
  <c r="AO87" i="1"/>
  <c r="AW101" i="1"/>
  <c r="AQ102" i="1"/>
  <c r="AS102" i="1" s="1"/>
  <c r="O103" i="1"/>
  <c r="AK103" i="1" s="1"/>
  <c r="AW109" i="1"/>
  <c r="AQ115" i="1"/>
  <c r="AS115" i="1" s="1"/>
  <c r="AQ124" i="1"/>
  <c r="AS124" i="1" s="1"/>
  <c r="O4" i="1"/>
  <c r="AK4" i="1" s="1"/>
  <c r="AU9" i="1"/>
  <c r="AU67" i="1"/>
  <c r="AO77" i="1"/>
  <c r="AU93" i="1"/>
  <c r="AW93" i="1" s="1"/>
  <c r="AO101" i="1"/>
  <c r="AQ120" i="1"/>
  <c r="AS120" i="1" s="1"/>
  <c r="AN124" i="1"/>
  <c r="N13" i="1"/>
  <c r="AJ13" i="1" s="1"/>
  <c r="AO104" i="1"/>
  <c r="AW124" i="1"/>
  <c r="AO9" i="1"/>
  <c r="AQ23" i="1"/>
  <c r="AS23" i="1" s="1"/>
  <c r="AP82" i="1"/>
  <c r="AQ113" i="1"/>
  <c r="AS113" i="1" s="1"/>
  <c r="Q42" i="6"/>
  <c r="K45" i="3" s="1"/>
  <c r="AJ220" i="6"/>
  <c r="Q188" i="6"/>
  <c r="K191" i="3" s="1"/>
  <c r="AE219" i="6"/>
  <c r="AR220" i="6"/>
  <c r="AF217" i="6"/>
  <c r="AN217" i="6"/>
  <c r="Q200" i="6"/>
  <c r="K203" i="3" s="1"/>
  <c r="AF219" i="6"/>
  <c r="AN219" i="6"/>
  <c r="AK220" i="6"/>
  <c r="AS220" i="6"/>
  <c r="Q212" i="6"/>
  <c r="K215" i="3" s="1"/>
  <c r="AG216" i="6"/>
  <c r="AO216" i="6"/>
  <c r="AG217" i="6"/>
  <c r="AO217" i="6"/>
  <c r="AG218" i="6"/>
  <c r="AO218" i="6"/>
  <c r="AQ218" i="6"/>
  <c r="AM219" i="6"/>
  <c r="Q106" i="6"/>
  <c r="K109" i="3" s="1"/>
  <c r="AI218" i="6"/>
  <c r="Q70" i="6"/>
  <c r="K73" i="3" s="1"/>
  <c r="Q71" i="6"/>
  <c r="K74" i="3" s="1"/>
  <c r="Q78" i="6"/>
  <c r="K81" i="3" s="1"/>
  <c r="Q79" i="6"/>
  <c r="K82" i="3" s="1"/>
  <c r="Q86" i="6"/>
  <c r="K89" i="3" s="1"/>
  <c r="Q87" i="6"/>
  <c r="K90" i="3" s="1"/>
  <c r="Q94" i="6"/>
  <c r="K97" i="3" s="1"/>
  <c r="Q95" i="6"/>
  <c r="K98" i="3" s="1"/>
  <c r="L210" i="3"/>
  <c r="R199" i="8"/>
  <c r="R167" i="8"/>
  <c r="R127" i="8"/>
  <c r="R92" i="8"/>
  <c r="R75" i="8"/>
  <c r="R31" i="8"/>
  <c r="R197" i="8"/>
  <c r="R159" i="8"/>
  <c r="R124" i="8"/>
  <c r="R87" i="8"/>
  <c r="R71" i="8"/>
  <c r="R23" i="8"/>
  <c r="R213" i="8"/>
  <c r="R205" i="8"/>
  <c r="R189" i="8"/>
  <c r="R181" i="8"/>
  <c r="R173" i="8"/>
  <c r="R165" i="8"/>
  <c r="R149" i="8"/>
  <c r="R141" i="8"/>
  <c r="R133" i="8"/>
  <c r="R125" i="8"/>
  <c r="R117" i="8"/>
  <c r="R109" i="8"/>
  <c r="R101" i="8"/>
  <c r="R93" i="8"/>
  <c r="R77" i="8"/>
  <c r="R69" i="8"/>
  <c r="R61" i="8"/>
  <c r="R53" i="8"/>
  <c r="R45" i="8"/>
  <c r="R37" i="8"/>
  <c r="R29" i="8"/>
  <c r="R21" i="8"/>
  <c r="R13" i="8"/>
  <c r="R191" i="8"/>
  <c r="R157" i="8"/>
  <c r="R119" i="8"/>
  <c r="R85" i="8"/>
  <c r="R68" i="8"/>
  <c r="R16" i="8"/>
  <c r="R6" i="8"/>
  <c r="R212" i="8"/>
  <c r="R196" i="8"/>
  <c r="R188" i="8"/>
  <c r="R164" i="8"/>
  <c r="R156" i="8"/>
  <c r="R140" i="8"/>
  <c r="R132" i="8"/>
  <c r="R108" i="8"/>
  <c r="R100" i="8"/>
  <c r="R60" i="8"/>
  <c r="R52" i="8"/>
  <c r="R36" i="8"/>
  <c r="R28" i="8"/>
  <c r="R20" i="8"/>
  <c r="R215" i="8"/>
  <c r="R183" i="8"/>
  <c r="R151" i="8"/>
  <c r="R116" i="8"/>
  <c r="R84" i="8"/>
  <c r="R63" i="8"/>
  <c r="R15" i="8"/>
  <c r="R211" i="8"/>
  <c r="R195" i="8"/>
  <c r="R187" i="8"/>
  <c r="R179" i="8"/>
  <c r="R163" i="8"/>
  <c r="R155" i="8"/>
  <c r="R147" i="8"/>
  <c r="R139" i="8"/>
  <c r="R131" i="8"/>
  <c r="R123" i="8"/>
  <c r="R115" i="8"/>
  <c r="R107" i="8"/>
  <c r="R99" i="8"/>
  <c r="R91" i="8"/>
  <c r="R83" i="8"/>
  <c r="R67" i="8"/>
  <c r="R59" i="8"/>
  <c r="R51" i="8"/>
  <c r="R43" i="8"/>
  <c r="R35" i="8"/>
  <c r="R27" i="8"/>
  <c r="R19" i="8"/>
  <c r="R208" i="8"/>
  <c r="R180" i="8"/>
  <c r="R148" i="8"/>
  <c r="R114" i="8"/>
  <c r="R82" i="8"/>
  <c r="R55" i="8"/>
  <c r="R12" i="8"/>
  <c r="R218" i="8"/>
  <c r="R210" i="8"/>
  <c r="R202" i="8"/>
  <c r="R194" i="8"/>
  <c r="R186" i="8"/>
  <c r="R178" i="8"/>
  <c r="R170" i="8"/>
  <c r="R162" i="8"/>
  <c r="R154" i="8"/>
  <c r="R146" i="8"/>
  <c r="R138" i="8"/>
  <c r="R130" i="8"/>
  <c r="R122" i="8"/>
  <c r="R106" i="8"/>
  <c r="R98" i="8"/>
  <c r="R90" i="8"/>
  <c r="R74" i="8"/>
  <c r="R66" i="8"/>
  <c r="R58" i="8"/>
  <c r="R50" i="8"/>
  <c r="R42" i="8"/>
  <c r="R34" i="8"/>
  <c r="R26" i="8"/>
  <c r="R18" i="8"/>
  <c r="R207" i="8"/>
  <c r="R175" i="8"/>
  <c r="R144" i="8"/>
  <c r="R111" i="8"/>
  <c r="R80" i="8"/>
  <c r="R47" i="8"/>
  <c r="R11" i="8"/>
  <c r="R217" i="8"/>
  <c r="R209" i="8"/>
  <c r="R201" i="8"/>
  <c r="R193" i="8"/>
  <c r="R185" i="8"/>
  <c r="R177" i="8"/>
  <c r="R169" i="8"/>
  <c r="R161" i="8"/>
  <c r="R153" i="8"/>
  <c r="R145" i="8"/>
  <c r="R137" i="8"/>
  <c r="R129" i="8"/>
  <c r="R121" i="8"/>
  <c r="R113" i="8"/>
  <c r="R105" i="8"/>
  <c r="R97" i="8"/>
  <c r="R89" i="8"/>
  <c r="R81" i="8"/>
  <c r="R73" i="8"/>
  <c r="R65" i="8"/>
  <c r="R57" i="8"/>
  <c r="R49" i="8"/>
  <c r="R41" i="8"/>
  <c r="R33" i="8"/>
  <c r="R25" i="8"/>
  <c r="R17" i="8"/>
  <c r="R9" i="8"/>
  <c r="R204" i="8"/>
  <c r="R172" i="8"/>
  <c r="R143" i="8"/>
  <c r="R103" i="8"/>
  <c r="R79" i="8"/>
  <c r="R44" i="8"/>
  <c r="R10" i="8"/>
  <c r="R216" i="8"/>
  <c r="R200" i="8"/>
  <c r="R192" i="8"/>
  <c r="R184" i="8"/>
  <c r="R176" i="8"/>
  <c r="R168" i="8"/>
  <c r="R160" i="8"/>
  <c r="R152" i="8"/>
  <c r="R136" i="8"/>
  <c r="R128" i="8"/>
  <c r="R120" i="8"/>
  <c r="R112" i="8"/>
  <c r="R104" i="8"/>
  <c r="R96" i="8"/>
  <c r="R88" i="8"/>
  <c r="R72" i="8"/>
  <c r="R64" i="8"/>
  <c r="R56" i="8"/>
  <c r="R48" i="8"/>
  <c r="R40" i="8"/>
  <c r="R32" i="8"/>
  <c r="R24" i="8"/>
  <c r="R8" i="8"/>
  <c r="R203" i="8"/>
  <c r="R171" i="8"/>
  <c r="R135" i="8"/>
  <c r="R95" i="8"/>
  <c r="R76" i="8"/>
  <c r="R39" i="8"/>
  <c r="R7" i="8"/>
  <c r="T6" i="3"/>
  <c r="Q88" i="6"/>
  <c r="K91" i="3" s="1"/>
  <c r="L91" i="3"/>
  <c r="Q96" i="6"/>
  <c r="K99" i="3" s="1"/>
  <c r="L99" i="3"/>
  <c r="Q97" i="6"/>
  <c r="K100" i="3" s="1"/>
  <c r="L100" i="3"/>
  <c r="Q103" i="6"/>
  <c r="K106" i="3" s="1"/>
  <c r="Q104" i="6"/>
  <c r="K107" i="3" s="1"/>
  <c r="L107" i="3"/>
  <c r="Q105" i="6"/>
  <c r="K108" i="3" s="1"/>
  <c r="L108" i="3"/>
  <c r="Q107" i="6"/>
  <c r="K110" i="3" s="1"/>
  <c r="L110" i="3"/>
  <c r="Q108" i="6"/>
  <c r="K111" i="3" s="1"/>
  <c r="L111" i="3"/>
  <c r="L81" i="3"/>
  <c r="Q5" i="6"/>
  <c r="K8" i="3" s="1"/>
  <c r="Q13" i="6"/>
  <c r="K16" i="3" s="1"/>
  <c r="Q21" i="6"/>
  <c r="K24" i="3" s="1"/>
  <c r="Q29" i="6"/>
  <c r="K32" i="3" s="1"/>
  <c r="Q37" i="6"/>
  <c r="K40" i="3" s="1"/>
  <c r="AE221" i="6"/>
  <c r="AM221" i="6"/>
  <c r="L106" i="3"/>
  <c r="L74" i="3"/>
  <c r="Q75" i="6"/>
  <c r="K78" i="3" s="1"/>
  <c r="L78" i="3"/>
  <c r="Q76" i="6"/>
  <c r="K79" i="3" s="1"/>
  <c r="L79" i="3"/>
  <c r="Q80" i="6"/>
  <c r="K83" i="3" s="1"/>
  <c r="L83" i="3"/>
  <c r="Q81" i="6"/>
  <c r="K84" i="3" s="1"/>
  <c r="L84" i="3"/>
  <c r="Q84" i="6"/>
  <c r="K87" i="3" s="1"/>
  <c r="L87" i="3"/>
  <c r="Q89" i="6"/>
  <c r="K92" i="3" s="1"/>
  <c r="L92" i="3"/>
  <c r="Q91" i="6"/>
  <c r="K94" i="3" s="1"/>
  <c r="L94" i="3"/>
  <c r="Q92" i="6"/>
  <c r="K95" i="3" s="1"/>
  <c r="L95" i="3"/>
  <c r="L82" i="3"/>
  <c r="Q99" i="6"/>
  <c r="K102" i="3" s="1"/>
  <c r="L102" i="3"/>
  <c r="Q100" i="6"/>
  <c r="K103" i="3" s="1"/>
  <c r="L103" i="3"/>
  <c r="Q102" i="6"/>
  <c r="K105" i="3" s="1"/>
  <c r="Q45" i="6"/>
  <c r="K48" i="3" s="1"/>
  <c r="Q53" i="6"/>
  <c r="K56" i="3" s="1"/>
  <c r="Q61" i="6"/>
  <c r="K64" i="3" s="1"/>
  <c r="L105" i="3"/>
  <c r="L73" i="3"/>
  <c r="Q101" i="6"/>
  <c r="K104" i="3" s="1"/>
  <c r="Q109" i="6"/>
  <c r="K112" i="3" s="1"/>
  <c r="Q121" i="6"/>
  <c r="L124" i="3"/>
  <c r="Q125" i="6"/>
  <c r="L128" i="3"/>
  <c r="Q129" i="6"/>
  <c r="L132" i="3"/>
  <c r="Q133" i="6"/>
  <c r="L136" i="3"/>
  <c r="Q137" i="6"/>
  <c r="L140" i="3"/>
  <c r="Q145" i="6"/>
  <c r="K148" i="3" s="1"/>
  <c r="L148" i="3"/>
  <c r="Q153" i="6"/>
  <c r="K156" i="3" s="1"/>
  <c r="L156" i="3"/>
  <c r="Q161" i="6"/>
  <c r="K164" i="3" s="1"/>
  <c r="L164" i="3"/>
  <c r="Q165" i="6"/>
  <c r="K168" i="3" s="1"/>
  <c r="L168" i="3"/>
  <c r="Q169" i="6"/>
  <c r="K172" i="3" s="1"/>
  <c r="L172" i="3"/>
  <c r="Q173" i="6"/>
  <c r="K176" i="3" s="1"/>
  <c r="L176" i="3"/>
  <c r="Q177" i="6"/>
  <c r="K180" i="3" s="1"/>
  <c r="L180" i="3"/>
  <c r="L97" i="3"/>
  <c r="Q3" i="6"/>
  <c r="K6" i="3" s="1"/>
  <c r="L6" i="3"/>
  <c r="Q4" i="6"/>
  <c r="K7" i="3" s="1"/>
  <c r="L7" i="3"/>
  <c r="Q7" i="6"/>
  <c r="K10" i="3" s="1"/>
  <c r="Q8" i="6"/>
  <c r="K11" i="3" s="1"/>
  <c r="L11" i="3"/>
  <c r="Q11" i="6"/>
  <c r="K14" i="3" s="1"/>
  <c r="L14" i="3"/>
  <c r="Q12" i="6"/>
  <c r="K15" i="3" s="1"/>
  <c r="L15" i="3"/>
  <c r="Q15" i="6"/>
  <c r="K18" i="3" s="1"/>
  <c r="Q16" i="6"/>
  <c r="K19" i="3" s="1"/>
  <c r="L19" i="3"/>
  <c r="Q19" i="6"/>
  <c r="K22" i="3" s="1"/>
  <c r="L22" i="3"/>
  <c r="Q20" i="6"/>
  <c r="K23" i="3" s="1"/>
  <c r="L23" i="3"/>
  <c r="Q22" i="6"/>
  <c r="K25" i="3" s="1"/>
  <c r="Q23" i="6"/>
  <c r="K26" i="3" s="1"/>
  <c r="Q24" i="6"/>
  <c r="K27" i="3" s="1"/>
  <c r="L27" i="3"/>
  <c r="Q25" i="6"/>
  <c r="K28" i="3" s="1"/>
  <c r="L28" i="3"/>
  <c r="Q27" i="6"/>
  <c r="K30" i="3" s="1"/>
  <c r="L30" i="3"/>
  <c r="Q28" i="6"/>
  <c r="K31" i="3" s="1"/>
  <c r="L31" i="3"/>
  <c r="Q30" i="6"/>
  <c r="K33" i="3" s="1"/>
  <c r="Q31" i="6"/>
  <c r="K34" i="3" s="1"/>
  <c r="Q33" i="6"/>
  <c r="K36" i="3" s="1"/>
  <c r="L36" i="3"/>
  <c r="Q35" i="6"/>
  <c r="K38" i="3" s="1"/>
  <c r="L38" i="3"/>
  <c r="Q36" i="6"/>
  <c r="K39" i="3" s="1"/>
  <c r="L39" i="3"/>
  <c r="Q38" i="6"/>
  <c r="K41" i="3" s="1"/>
  <c r="Q39" i="6"/>
  <c r="K42" i="3" s="1"/>
  <c r="Q40" i="6"/>
  <c r="K43" i="3" s="1"/>
  <c r="L43" i="3"/>
  <c r="Q41" i="6"/>
  <c r="K44" i="3" s="1"/>
  <c r="L44" i="3"/>
  <c r="Q50" i="6"/>
  <c r="K53" i="3" s="1"/>
  <c r="Q58" i="6"/>
  <c r="K61" i="3" s="1"/>
  <c r="Q117" i="6"/>
  <c r="K120" i="3" s="1"/>
  <c r="Q186" i="6"/>
  <c r="K189" i="3" s="1"/>
  <c r="L189" i="3"/>
  <c r="Q190" i="6"/>
  <c r="K193" i="3" s="1"/>
  <c r="Q198" i="6"/>
  <c r="K201" i="3" s="1"/>
  <c r="L90" i="3"/>
  <c r="L26" i="3"/>
  <c r="Q67" i="6"/>
  <c r="K70" i="3" s="1"/>
  <c r="L70" i="3"/>
  <c r="Q68" i="6"/>
  <c r="K71" i="3" s="1"/>
  <c r="L71" i="3"/>
  <c r="Q72" i="6"/>
  <c r="K75" i="3" s="1"/>
  <c r="L75" i="3"/>
  <c r="Q73" i="6"/>
  <c r="K76" i="3" s="1"/>
  <c r="L76" i="3"/>
  <c r="Q83" i="6"/>
  <c r="K86" i="3" s="1"/>
  <c r="L86" i="3"/>
  <c r="Q69" i="6"/>
  <c r="K72" i="3" s="1"/>
  <c r="Q77" i="6"/>
  <c r="K80" i="3" s="1"/>
  <c r="Q85" i="6"/>
  <c r="K88" i="3" s="1"/>
  <c r="Q93" i="6"/>
  <c r="K96" i="3" s="1"/>
  <c r="L98" i="3"/>
  <c r="Q10" i="6"/>
  <c r="K13" i="3" s="1"/>
  <c r="Q18" i="6"/>
  <c r="K21" i="3" s="1"/>
  <c r="Q26" i="6"/>
  <c r="K29" i="3" s="1"/>
  <c r="Q34" i="6"/>
  <c r="K37" i="3" s="1"/>
  <c r="Q6" i="6"/>
  <c r="K9" i="3" s="1"/>
  <c r="Q9" i="6"/>
  <c r="K12" i="3" s="1"/>
  <c r="L12" i="3"/>
  <c r="Q14" i="6"/>
  <c r="K17" i="3" s="1"/>
  <c r="Q17" i="6"/>
  <c r="K20" i="3" s="1"/>
  <c r="L20" i="3"/>
  <c r="Q32" i="6"/>
  <c r="K35" i="3" s="1"/>
  <c r="L35" i="3"/>
  <c r="Q43" i="6"/>
  <c r="K46" i="3" s="1"/>
  <c r="L46" i="3"/>
  <c r="Q44" i="6"/>
  <c r="K47" i="3" s="1"/>
  <c r="L47" i="3"/>
  <c r="Q46" i="6"/>
  <c r="K49" i="3" s="1"/>
  <c r="Q47" i="6"/>
  <c r="K50" i="3" s="1"/>
  <c r="Q48" i="6"/>
  <c r="K51" i="3" s="1"/>
  <c r="L51" i="3"/>
  <c r="Q49" i="6"/>
  <c r="K52" i="3" s="1"/>
  <c r="L52" i="3"/>
  <c r="Q51" i="6"/>
  <c r="K54" i="3" s="1"/>
  <c r="L54" i="3"/>
  <c r="Q52" i="6"/>
  <c r="K55" i="3" s="1"/>
  <c r="L55" i="3"/>
  <c r="Q54" i="6"/>
  <c r="K57" i="3" s="1"/>
  <c r="Q55" i="6"/>
  <c r="K58" i="3" s="1"/>
  <c r="Q56" i="6"/>
  <c r="K59" i="3" s="1"/>
  <c r="L59" i="3"/>
  <c r="Q57" i="6"/>
  <c r="K60" i="3" s="1"/>
  <c r="L60" i="3"/>
  <c r="Q59" i="6"/>
  <c r="K62" i="3" s="1"/>
  <c r="L62" i="3"/>
  <c r="Q60" i="6"/>
  <c r="K63" i="3" s="1"/>
  <c r="L63" i="3"/>
  <c r="Q62" i="6"/>
  <c r="K65" i="3" s="1"/>
  <c r="Q63" i="6"/>
  <c r="K66" i="3" s="1"/>
  <c r="Q64" i="6"/>
  <c r="K67" i="3" s="1"/>
  <c r="L67" i="3"/>
  <c r="Q65" i="6"/>
  <c r="K68" i="3" s="1"/>
  <c r="L68" i="3"/>
  <c r="Q74" i="6"/>
  <c r="K77" i="3" s="1"/>
  <c r="Q82" i="6"/>
  <c r="K85" i="3" s="1"/>
  <c r="Q90" i="6"/>
  <c r="K93" i="3" s="1"/>
  <c r="Q98" i="6"/>
  <c r="K101" i="3" s="1"/>
  <c r="L89" i="3"/>
  <c r="L57" i="3"/>
  <c r="L25" i="3"/>
  <c r="Q120" i="6"/>
  <c r="K123" i="3" s="1"/>
  <c r="Q124" i="6"/>
  <c r="K127" i="3" s="1"/>
  <c r="Q128" i="6"/>
  <c r="K131" i="3" s="1"/>
  <c r="Q132" i="6"/>
  <c r="K135" i="3" s="1"/>
  <c r="Q136" i="6"/>
  <c r="K139" i="3" s="1"/>
  <c r="Q140" i="6"/>
  <c r="K143" i="3" s="1"/>
  <c r="Q148" i="6"/>
  <c r="K151" i="3" s="1"/>
  <c r="Q156" i="6"/>
  <c r="K159" i="3" s="1"/>
  <c r="Q181" i="6"/>
  <c r="K184" i="3" s="1"/>
  <c r="AK219" i="6"/>
  <c r="AS219" i="6"/>
  <c r="AJ221" i="6"/>
  <c r="AR221" i="6"/>
  <c r="AH221" i="6"/>
  <c r="L184" i="3"/>
  <c r="Q114" i="6"/>
  <c r="K117" i="3" s="1"/>
  <c r="Q116" i="6"/>
  <c r="Q184" i="6"/>
  <c r="Q193" i="6"/>
  <c r="AE216" i="6"/>
  <c r="AI217" i="6"/>
  <c r="AQ217" i="6"/>
  <c r="Q201" i="6"/>
  <c r="AI219" i="6"/>
  <c r="AQ219" i="6"/>
  <c r="Q210" i="6"/>
  <c r="K213" i="3" s="1"/>
  <c r="AF220" i="6"/>
  <c r="AN220" i="6"/>
  <c r="L159" i="3"/>
  <c r="L151" i="3"/>
  <c r="L143" i="3"/>
  <c r="L135" i="3"/>
  <c r="L127" i="3"/>
  <c r="Q110" i="6"/>
  <c r="K113" i="3" s="1"/>
  <c r="Q111" i="6"/>
  <c r="K114" i="3" s="1"/>
  <c r="Q112" i="6"/>
  <c r="K115" i="3" s="1"/>
  <c r="Q113" i="6"/>
  <c r="K116" i="3" s="1"/>
  <c r="Q119" i="6"/>
  <c r="K122" i="3" s="1"/>
  <c r="Q123" i="6"/>
  <c r="K126" i="3" s="1"/>
  <c r="Q127" i="6"/>
  <c r="K130" i="3" s="1"/>
  <c r="Q131" i="6"/>
  <c r="K134" i="3" s="1"/>
  <c r="Q135" i="6"/>
  <c r="K138" i="3" s="1"/>
  <c r="Q143" i="6"/>
  <c r="Q151" i="6"/>
  <c r="Q159" i="6"/>
  <c r="Q192" i="6"/>
  <c r="Q196" i="6"/>
  <c r="K199" i="3" s="1"/>
  <c r="AJ218" i="6"/>
  <c r="AR218" i="6"/>
  <c r="AJ219" i="6"/>
  <c r="AR219" i="6"/>
  <c r="AL219" i="6"/>
  <c r="Q209" i="6"/>
  <c r="AL221" i="6"/>
  <c r="L134" i="3"/>
  <c r="L126" i="3"/>
  <c r="Q115" i="6"/>
  <c r="K118" i="3" s="1"/>
  <c r="AK216" i="6"/>
  <c r="AS216" i="6"/>
  <c r="AK217" i="6"/>
  <c r="AS217" i="6"/>
  <c r="AK218" i="6"/>
  <c r="AS218" i="6"/>
  <c r="Q204" i="6"/>
  <c r="L213" i="3"/>
  <c r="Q118" i="6"/>
  <c r="Q122" i="6"/>
  <c r="K125" i="3" s="1"/>
  <c r="Q126" i="6"/>
  <c r="K129" i="3" s="1"/>
  <c r="Q130" i="6"/>
  <c r="K133" i="3" s="1"/>
  <c r="Q134" i="6"/>
  <c r="K137" i="3" s="1"/>
  <c r="Q142" i="6"/>
  <c r="K145" i="3" s="1"/>
  <c r="Q150" i="6"/>
  <c r="K153" i="3" s="1"/>
  <c r="Q158" i="6"/>
  <c r="K161" i="3" s="1"/>
  <c r="Q166" i="6"/>
  <c r="Q170" i="6"/>
  <c r="Q174" i="6"/>
  <c r="Q178" i="6"/>
  <c r="Q180" i="6"/>
  <c r="K183" i="3" s="1"/>
  <c r="Q183" i="6"/>
  <c r="K186" i="3" s="1"/>
  <c r="AL216" i="6"/>
  <c r="AL217" i="6"/>
  <c r="AL218" i="6"/>
  <c r="L212" i="3"/>
  <c r="L204" i="3"/>
  <c r="L196" i="3"/>
  <c r="L116" i="3"/>
  <c r="Q187" i="6"/>
  <c r="K190" i="3" s="1"/>
  <c r="Q191" i="6"/>
  <c r="AM216" i="6"/>
  <c r="Q199" i="6"/>
  <c r="K202" i="3" s="1"/>
  <c r="Q203" i="6"/>
  <c r="K206" i="3" s="1"/>
  <c r="Q208" i="6"/>
  <c r="K211" i="3" s="1"/>
  <c r="Q214" i="6"/>
  <c r="AG221" i="6"/>
  <c r="AO221" i="6"/>
  <c r="L139" i="3"/>
  <c r="L131" i="3"/>
  <c r="L123" i="3"/>
  <c r="L115" i="3"/>
  <c r="T48" i="3"/>
  <c r="T44" i="3"/>
  <c r="T40" i="3"/>
  <c r="T36" i="3"/>
  <c r="T32" i="3"/>
  <c r="T28" i="3"/>
  <c r="T24" i="3"/>
  <c r="T20" i="3"/>
  <c r="T16" i="3"/>
  <c r="T12" i="3"/>
  <c r="T8" i="3"/>
  <c r="T178" i="3"/>
  <c r="T198" i="3"/>
  <c r="T45" i="3"/>
  <c r="T37" i="3"/>
  <c r="T29" i="3"/>
  <c r="T21" i="3"/>
  <c r="T13" i="3"/>
  <c r="T9" i="3"/>
  <c r="T46" i="3"/>
  <c r="T42" i="3"/>
  <c r="T38" i="3"/>
  <c r="T34" i="3"/>
  <c r="T30" i="3"/>
  <c r="T26" i="3"/>
  <c r="T22" i="3"/>
  <c r="T18" i="3"/>
  <c r="T14" i="3"/>
  <c r="T10" i="3"/>
  <c r="T49" i="3"/>
  <c r="T47" i="3"/>
  <c r="T43" i="3"/>
  <c r="T41" i="3"/>
  <c r="T39" i="3"/>
  <c r="T35" i="3"/>
  <c r="T33" i="3"/>
  <c r="T31" i="3"/>
  <c r="T27" i="3"/>
  <c r="T25" i="3"/>
  <c r="T23" i="3"/>
  <c r="T19" i="3"/>
  <c r="T17" i="3"/>
  <c r="T15" i="3"/>
  <c r="T11" i="3"/>
  <c r="T7" i="3"/>
  <c r="AA63" i="7"/>
  <c r="AA72" i="7"/>
  <c r="O75" i="3"/>
  <c r="AC77" i="7"/>
  <c r="Q80" i="3"/>
  <c r="AE91" i="7"/>
  <c r="S94" i="3"/>
  <c r="AC106" i="7"/>
  <c r="Q109" i="3"/>
  <c r="AD108" i="7"/>
  <c r="R111" i="3"/>
  <c r="AE116" i="7"/>
  <c r="Z152" i="7"/>
  <c r="N151" i="3"/>
  <c r="AC163" i="7"/>
  <c r="Q166" i="3"/>
  <c r="T166" i="3" s="1"/>
  <c r="AA177" i="7"/>
  <c r="O180" i="3"/>
  <c r="T180" i="3" s="1"/>
  <c r="AA47" i="7"/>
  <c r="AD48" i="7"/>
  <c r="AD49" i="7"/>
  <c r="AC51" i="7"/>
  <c r="Q54" i="3"/>
  <c r="AE54" i="7"/>
  <c r="X56" i="7"/>
  <c r="AD60" i="7"/>
  <c r="R59" i="3"/>
  <c r="AE58" i="7"/>
  <c r="AC60" i="7"/>
  <c r="Q63" i="3"/>
  <c r="AG61" i="7"/>
  <c r="AE61" i="7"/>
  <c r="S64" i="3"/>
  <c r="AB63" i="7"/>
  <c r="X65" i="7"/>
  <c r="AB67" i="7"/>
  <c r="X69" i="7"/>
  <c r="AB71" i="7"/>
  <c r="X73" i="7"/>
  <c r="AB75" i="7"/>
  <c r="X77" i="7"/>
  <c r="AD77" i="7"/>
  <c r="AB79" i="7"/>
  <c r="X85" i="7"/>
  <c r="AD81" i="7"/>
  <c r="AB84" i="7"/>
  <c r="AE85" i="7"/>
  <c r="S88" i="3"/>
  <c r="AB86" i="7"/>
  <c r="X88" i="7"/>
  <c r="AG90" i="7"/>
  <c r="AE90" i="7"/>
  <c r="S93" i="3"/>
  <c r="Z91" i="7"/>
  <c r="AB92" i="7"/>
  <c r="AD93" i="7"/>
  <c r="Z94" i="7"/>
  <c r="N97" i="3"/>
  <c r="AA96" i="7"/>
  <c r="O99" i="3"/>
  <c r="AA97" i="7"/>
  <c r="O100" i="3"/>
  <c r="X98" i="7"/>
  <c r="AB98" i="7"/>
  <c r="P101" i="3"/>
  <c r="AE99" i="7"/>
  <c r="S102" i="3"/>
  <c r="AD106" i="7"/>
  <c r="R109" i="3"/>
  <c r="AE107" i="7"/>
  <c r="S110" i="3"/>
  <c r="AD114" i="7"/>
  <c r="R113" i="3"/>
  <c r="Z111" i="7"/>
  <c r="AA114" i="7"/>
  <c r="X119" i="7"/>
  <c r="X124" i="7"/>
  <c r="X125" i="7"/>
  <c r="AA121" i="7"/>
  <c r="O124" i="3"/>
  <c r="T124" i="3" s="1"/>
  <c r="AB128" i="7"/>
  <c r="AB125" i="7"/>
  <c r="P128" i="3"/>
  <c r="AC126" i="7"/>
  <c r="Q129" i="3"/>
  <c r="AD127" i="7"/>
  <c r="R130" i="3"/>
  <c r="AG133" i="7"/>
  <c r="AE133" i="7"/>
  <c r="S136" i="3"/>
  <c r="AB134" i="7"/>
  <c r="AC135" i="7"/>
  <c r="AE137" i="7"/>
  <c r="AG138" i="7"/>
  <c r="X143" i="7"/>
  <c r="AA148" i="7"/>
  <c r="O147" i="3"/>
  <c r="AA145" i="7"/>
  <c r="O148" i="3"/>
  <c r="AA147" i="7"/>
  <c r="O150" i="3"/>
  <c r="AG151" i="7"/>
  <c r="AB151" i="7"/>
  <c r="P154" i="3"/>
  <c r="AE154" i="7"/>
  <c r="Z156" i="7"/>
  <c r="X157" i="7"/>
  <c r="AG162" i="7"/>
  <c r="AD164" i="7"/>
  <c r="R167" i="3"/>
  <c r="AB170" i="7"/>
  <c r="P169" i="3"/>
  <c r="T169" i="3" s="1"/>
  <c r="X167" i="7"/>
  <c r="Z168" i="7"/>
  <c r="N171" i="3"/>
  <c r="AD170" i="7"/>
  <c r="AG172" i="7"/>
  <c r="AE172" i="7"/>
  <c r="S175" i="3"/>
  <c r="T177" i="3"/>
  <c r="Z181" i="7"/>
  <c r="N184" i="3"/>
  <c r="AB182" i="7"/>
  <c r="AA184" i="7"/>
  <c r="AE185" i="7"/>
  <c r="S188" i="3"/>
  <c r="AB186" i="7"/>
  <c r="Z187" i="7"/>
  <c r="AE193" i="7"/>
  <c r="S192" i="3"/>
  <c r="AD193" i="7"/>
  <c r="AC194" i="7"/>
  <c r="AB195" i="7"/>
  <c r="AE197" i="7"/>
  <c r="AA199" i="7"/>
  <c r="AE201" i="7"/>
  <c r="S204" i="3"/>
  <c r="Z204" i="7"/>
  <c r="N207" i="3"/>
  <c r="AD207" i="7"/>
  <c r="AA208" i="7"/>
  <c r="AA209" i="7"/>
  <c r="AC210" i="7"/>
  <c r="Z211" i="7"/>
  <c r="AG213" i="7"/>
  <c r="AD213" i="7"/>
  <c r="AD214" i="7"/>
  <c r="AC216" i="7"/>
  <c r="AB217" i="7"/>
  <c r="S218" i="3"/>
  <c r="Q217" i="3"/>
  <c r="Q209" i="3"/>
  <c r="R192" i="3"/>
  <c r="N182" i="3"/>
  <c r="P171" i="3"/>
  <c r="P107" i="3"/>
  <c r="AB55" i="7"/>
  <c r="P54" i="3"/>
  <c r="AE115" i="7"/>
  <c r="S114" i="3"/>
  <c r="T114" i="3" s="1"/>
  <c r="AB161" i="7"/>
  <c r="P164" i="3"/>
  <c r="AE192" i="7"/>
  <c r="S191" i="3"/>
  <c r="AE202" i="7"/>
  <c r="S205" i="3"/>
  <c r="R88" i="3"/>
  <c r="AA48" i="7"/>
  <c r="O51" i="3"/>
  <c r="AB53" i="7"/>
  <c r="P52" i="3"/>
  <c r="AC50" i="7"/>
  <c r="Q53" i="3"/>
  <c r="X51" i="7"/>
  <c r="AA53" i="7"/>
  <c r="AA54" i="7"/>
  <c r="O57" i="3"/>
  <c r="AC55" i="7"/>
  <c r="Q58" i="3"/>
  <c r="AA57" i="7"/>
  <c r="AA58" i="7"/>
  <c r="O61" i="3"/>
  <c r="AC59" i="7"/>
  <c r="Q62" i="3"/>
  <c r="X60" i="7"/>
  <c r="AD64" i="7"/>
  <c r="R63" i="3"/>
  <c r="AB62" i="7"/>
  <c r="AC64" i="7"/>
  <c r="Q67" i="3"/>
  <c r="AG65" i="7"/>
  <c r="AE65" i="7"/>
  <c r="S68" i="3"/>
  <c r="AB66" i="7"/>
  <c r="AC68" i="7"/>
  <c r="Q71" i="3"/>
  <c r="AG69" i="7"/>
  <c r="AE69" i="7"/>
  <c r="S72" i="3"/>
  <c r="AB70" i="7"/>
  <c r="AC72" i="7"/>
  <c r="Q75" i="3"/>
  <c r="AG73" i="7"/>
  <c r="AE73" i="7"/>
  <c r="S76" i="3"/>
  <c r="AB74" i="7"/>
  <c r="AC76" i="7"/>
  <c r="Q79" i="3"/>
  <c r="AG77" i="7"/>
  <c r="AE77" i="7"/>
  <c r="S80" i="3"/>
  <c r="AB78" i="7"/>
  <c r="AA83" i="7"/>
  <c r="O82" i="3"/>
  <c r="AC84" i="7"/>
  <c r="Q83" i="3"/>
  <c r="AG81" i="7"/>
  <c r="AE81" i="7"/>
  <c r="S84" i="3"/>
  <c r="AB82" i="7"/>
  <c r="AA87" i="7"/>
  <c r="O90" i="3"/>
  <c r="AG88" i="7"/>
  <c r="AC88" i="7"/>
  <c r="Q91" i="3"/>
  <c r="AE89" i="7"/>
  <c r="S92" i="3"/>
  <c r="AA90" i="7"/>
  <c r="AC91" i="7"/>
  <c r="AA98" i="7"/>
  <c r="O97" i="3"/>
  <c r="AB95" i="7"/>
  <c r="P98" i="3"/>
  <c r="AG96" i="7"/>
  <c r="AG97" i="7"/>
  <c r="Z99" i="7"/>
  <c r="AB100" i="7"/>
  <c r="AE106" i="7"/>
  <c r="S105" i="3"/>
  <c r="Z103" i="7"/>
  <c r="Z107" i="7"/>
  <c r="AE109" i="7"/>
  <c r="S112" i="3"/>
  <c r="AE110" i="7"/>
  <c r="S113" i="3"/>
  <c r="AC111" i="7"/>
  <c r="Z112" i="7"/>
  <c r="AB113" i="7"/>
  <c r="Z115" i="7"/>
  <c r="AB122" i="7"/>
  <c r="P125" i="3"/>
  <c r="AC123" i="7"/>
  <c r="Q126" i="3"/>
  <c r="AC129" i="7"/>
  <c r="Q128" i="3"/>
  <c r="AD130" i="7"/>
  <c r="R129" i="3"/>
  <c r="AE131" i="7"/>
  <c r="S130" i="3"/>
  <c r="AE128" i="7"/>
  <c r="S131" i="3"/>
  <c r="AG130" i="7"/>
  <c r="Z132" i="7"/>
  <c r="AA133" i="7"/>
  <c r="Z136" i="7"/>
  <c r="N139" i="3"/>
  <c r="Z142" i="7"/>
  <c r="N141" i="3"/>
  <c r="AB149" i="7"/>
  <c r="P148" i="3"/>
  <c r="AB150" i="7"/>
  <c r="P149" i="3"/>
  <c r="AB148" i="7"/>
  <c r="AA155" i="7"/>
  <c r="AC156" i="7"/>
  <c r="AB158" i="7"/>
  <c r="AE163" i="7"/>
  <c r="S162" i="3"/>
  <c r="AE164" i="7"/>
  <c r="S167" i="3"/>
  <c r="X168" i="7"/>
  <c r="AA168" i="7"/>
  <c r="O171" i="3"/>
  <c r="AA169" i="7"/>
  <c r="O172" i="3"/>
  <c r="T173" i="3"/>
  <c r="AA171" i="7"/>
  <c r="AB178" i="7"/>
  <c r="P181" i="3"/>
  <c r="X180" i="7"/>
  <c r="AA180" i="7"/>
  <c r="O183" i="3"/>
  <c r="AG181" i="7"/>
  <c r="AD182" i="7"/>
  <c r="AC184" i="7"/>
  <c r="Z185" i="7"/>
  <c r="AE186" i="7"/>
  <c r="AD187" i="7"/>
  <c r="AC188" i="7"/>
  <c r="AA190" i="7"/>
  <c r="AE195" i="7"/>
  <c r="S194" i="3"/>
  <c r="AD194" i="7"/>
  <c r="X197" i="7"/>
  <c r="Z199" i="7"/>
  <c r="AC199" i="7"/>
  <c r="AD200" i="7"/>
  <c r="AB201" i="7"/>
  <c r="X203" i="7"/>
  <c r="AA203" i="7"/>
  <c r="O206" i="3"/>
  <c r="X204" i="7"/>
  <c r="AA207" i="7"/>
  <c r="AE208" i="7"/>
  <c r="AC211" i="7"/>
  <c r="AA212" i="7"/>
  <c r="AE213" i="7"/>
  <c r="R214" i="3"/>
  <c r="T214" i="3" s="1"/>
  <c r="N212" i="3"/>
  <c r="T212" i="3" s="1"/>
  <c r="P209" i="3"/>
  <c r="N202" i="3"/>
  <c r="N138" i="3"/>
  <c r="P127" i="3"/>
  <c r="R116" i="3"/>
  <c r="P87" i="3"/>
  <c r="P71" i="3"/>
  <c r="AE53" i="7"/>
  <c r="S56" i="3"/>
  <c r="AC65" i="7"/>
  <c r="Q68" i="3"/>
  <c r="Z97" i="7"/>
  <c r="N100" i="3"/>
  <c r="AC102" i="7"/>
  <c r="Q105" i="3"/>
  <c r="AD104" i="7"/>
  <c r="R107" i="3"/>
  <c r="AC105" i="7"/>
  <c r="Q108" i="3"/>
  <c r="AA124" i="7"/>
  <c r="O127" i="3"/>
  <c r="AD132" i="7"/>
  <c r="R135" i="3"/>
  <c r="Z182" i="7"/>
  <c r="AD190" i="7"/>
  <c r="R193" i="3"/>
  <c r="AE206" i="7"/>
  <c r="AC49" i="7"/>
  <c r="Q52" i="3"/>
  <c r="AD54" i="7"/>
  <c r="R53" i="3"/>
  <c r="AG51" i="7"/>
  <c r="AK183" i="7" s="1"/>
  <c r="AE51" i="7"/>
  <c r="S54" i="3"/>
  <c r="X59" i="7"/>
  <c r="AD63" i="7"/>
  <c r="R62" i="3"/>
  <c r="AE62" i="7"/>
  <c r="AD68" i="7"/>
  <c r="R67" i="3"/>
  <c r="AE66" i="7"/>
  <c r="X68" i="7"/>
  <c r="AE70" i="7"/>
  <c r="X72" i="7"/>
  <c r="AD72" i="7"/>
  <c r="R75" i="3"/>
  <c r="AE74" i="7"/>
  <c r="X76" i="7"/>
  <c r="AD76" i="7"/>
  <c r="R79" i="3"/>
  <c r="AE78" i="7"/>
  <c r="AD84" i="7"/>
  <c r="R83" i="3"/>
  <c r="AE82" i="7"/>
  <c r="AC85" i="7"/>
  <c r="AB87" i="7"/>
  <c r="P90" i="3"/>
  <c r="AD88" i="7"/>
  <c r="R91" i="3"/>
  <c r="Z92" i="7"/>
  <c r="N95" i="3"/>
  <c r="AA93" i="7"/>
  <c r="O96" i="3"/>
  <c r="AD102" i="7"/>
  <c r="R101" i="3"/>
  <c r="AC99" i="7"/>
  <c r="AD100" i="7"/>
  <c r="AA102" i="7"/>
  <c r="AG103" i="7"/>
  <c r="AK196" i="7" s="1"/>
  <c r="Z104" i="7"/>
  <c r="AB109" i="7"/>
  <c r="AE111" i="7"/>
  <c r="AD113" i="7"/>
  <c r="Z118" i="7"/>
  <c r="N117" i="3"/>
  <c r="AG115" i="7"/>
  <c r="AK199" i="7" s="1"/>
  <c r="AA119" i="7"/>
  <c r="O118" i="3"/>
  <c r="AB117" i="7"/>
  <c r="P120" i="3"/>
  <c r="AG124" i="7"/>
  <c r="AD124" i="7"/>
  <c r="R127" i="3"/>
  <c r="Z127" i="7"/>
  <c r="AA128" i="7"/>
  <c r="AC130" i="7"/>
  <c r="AD131" i="7"/>
  <c r="AA140" i="7"/>
  <c r="O139" i="3"/>
  <c r="AA137" i="7"/>
  <c r="O140" i="3"/>
  <c r="AA143" i="7"/>
  <c r="O142" i="3"/>
  <c r="AC147" i="7"/>
  <c r="Q150" i="3"/>
  <c r="AC149" i="7"/>
  <c r="Q152" i="3"/>
  <c r="AD154" i="7"/>
  <c r="R153" i="3"/>
  <c r="T153" i="3" s="1"/>
  <c r="AC152" i="7"/>
  <c r="Z154" i="7"/>
  <c r="N157" i="3"/>
  <c r="Z161" i="7"/>
  <c r="N160" i="3"/>
  <c r="AD158" i="7"/>
  <c r="AE160" i="7"/>
  <c r="S163" i="3"/>
  <c r="AE165" i="7"/>
  <c r="S168" i="3"/>
  <c r="T168" i="3" s="1"/>
  <c r="AB169" i="7"/>
  <c r="P172" i="3"/>
  <c r="AE171" i="7"/>
  <c r="AC179" i="7"/>
  <c r="Q182" i="3"/>
  <c r="AB185" i="7"/>
  <c r="P184" i="3"/>
  <c r="Z186" i="7"/>
  <c r="N189" i="3"/>
  <c r="AE188" i="7"/>
  <c r="Z191" i="7"/>
  <c r="T197" i="3"/>
  <c r="X196" i="7"/>
  <c r="AA200" i="7"/>
  <c r="O199" i="3"/>
  <c r="AB197" i="7"/>
  <c r="P200" i="3"/>
  <c r="T200" i="3" s="1"/>
  <c r="AA198" i="7"/>
  <c r="O201" i="3"/>
  <c r="AG208" i="7"/>
  <c r="AD211" i="7"/>
  <c r="AC212" i="7"/>
  <c r="Z213" i="7"/>
  <c r="AC214" i="7"/>
  <c r="Z215" i="7"/>
  <c r="Q218" i="3"/>
  <c r="O217" i="3"/>
  <c r="R104" i="3"/>
  <c r="AA84" i="7"/>
  <c r="O87" i="3"/>
  <c r="AC89" i="7"/>
  <c r="Q92" i="3"/>
  <c r="AD107" i="7"/>
  <c r="R110" i="3"/>
  <c r="Z126" i="7"/>
  <c r="N125" i="3"/>
  <c r="AA127" i="7"/>
  <c r="O126" i="3"/>
  <c r="AE155" i="7"/>
  <c r="S158" i="3"/>
  <c r="AB162" i="7"/>
  <c r="P165" i="3"/>
  <c r="T165" i="3" s="1"/>
  <c r="AD172" i="7"/>
  <c r="R175" i="3"/>
  <c r="AA181" i="7"/>
  <c r="AE184" i="7"/>
  <c r="S187" i="3"/>
  <c r="AB51" i="7"/>
  <c r="P50" i="3"/>
  <c r="AC48" i="7"/>
  <c r="Q51" i="3"/>
  <c r="AC54" i="7"/>
  <c r="Q57" i="3"/>
  <c r="AG55" i="7"/>
  <c r="AK184" i="7" s="1"/>
  <c r="AE55" i="7"/>
  <c r="S58" i="3"/>
  <c r="AB56" i="7"/>
  <c r="AC58" i="7"/>
  <c r="Q61" i="3"/>
  <c r="AG59" i="7"/>
  <c r="AK185" i="7" s="1"/>
  <c r="AE59" i="7"/>
  <c r="S62" i="3"/>
  <c r="AB61" i="7"/>
  <c r="AA62" i="7"/>
  <c r="O65" i="3"/>
  <c r="AC63" i="7"/>
  <c r="Q66" i="3"/>
  <c r="AA65" i="7"/>
  <c r="AA66" i="7"/>
  <c r="O69" i="3"/>
  <c r="AC67" i="7"/>
  <c r="Q70" i="3"/>
  <c r="AA69" i="7"/>
  <c r="AA70" i="7"/>
  <c r="O73" i="3"/>
  <c r="AC71" i="7"/>
  <c r="Q74" i="3"/>
  <c r="AA73" i="7"/>
  <c r="AA74" i="7"/>
  <c r="O77" i="3"/>
  <c r="AC75" i="7"/>
  <c r="Q78" i="3"/>
  <c r="AA77" i="7"/>
  <c r="AA78" i="7"/>
  <c r="O81" i="3"/>
  <c r="AC79" i="7"/>
  <c r="Q82" i="3"/>
  <c r="AA81" i="7"/>
  <c r="AA82" i="7"/>
  <c r="O85" i="3"/>
  <c r="AB83" i="7"/>
  <c r="P86" i="3"/>
  <c r="AG84" i="7"/>
  <c r="AE84" i="7"/>
  <c r="S87" i="3"/>
  <c r="AD89" i="7"/>
  <c r="Z90" i="7"/>
  <c r="N93" i="3"/>
  <c r="AA91" i="7"/>
  <c r="O94" i="3"/>
  <c r="AA92" i="7"/>
  <c r="O95" i="3"/>
  <c r="X93" i="7"/>
  <c r="AB93" i="7"/>
  <c r="P96" i="3"/>
  <c r="AC98" i="7"/>
  <c r="Q97" i="3"/>
  <c r="AA100" i="7"/>
  <c r="O103" i="3"/>
  <c r="AE100" i="7"/>
  <c r="AC101" i="7"/>
  <c r="AE102" i="7"/>
  <c r="AC103" i="7"/>
  <c r="AB104" i="7"/>
  <c r="AB105" i="7"/>
  <c r="AA106" i="7"/>
  <c r="AC107" i="7"/>
  <c r="Z108" i="7"/>
  <c r="N111" i="3"/>
  <c r="AC109" i="7"/>
  <c r="AA112" i="7"/>
  <c r="O115" i="3"/>
  <c r="AE112" i="7"/>
  <c r="AD116" i="7"/>
  <c r="R119" i="3"/>
  <c r="T119" i="3" s="1"/>
  <c r="AC121" i="7"/>
  <c r="Q120" i="3"/>
  <c r="AE125" i="7"/>
  <c r="S128" i="3"/>
  <c r="AB126" i="7"/>
  <c r="AC127" i="7"/>
  <c r="AD128" i="7"/>
  <c r="AE129" i="7"/>
  <c r="Z131" i="7"/>
  <c r="AB141" i="7"/>
  <c r="P140" i="3"/>
  <c r="AB138" i="7"/>
  <c r="P141" i="3"/>
  <c r="AD152" i="7"/>
  <c r="R151" i="3"/>
  <c r="AE151" i="7"/>
  <c r="S154" i="3"/>
  <c r="AG156" i="7"/>
  <c r="Z162" i="7"/>
  <c r="N161" i="3"/>
  <c r="AE158" i="7"/>
  <c r="AB160" i="7"/>
  <c r="AD162" i="7"/>
  <c r="AA163" i="7"/>
  <c r="AB164" i="7"/>
  <c r="X165" i="7"/>
  <c r="AD167" i="7"/>
  <c r="R170" i="3"/>
  <c r="T170" i="3" s="1"/>
  <c r="AG168" i="7"/>
  <c r="Z176" i="7"/>
  <c r="N175" i="3"/>
  <c r="T176" i="3"/>
  <c r="AC173" i="7"/>
  <c r="AB174" i="7"/>
  <c r="AA175" i="7"/>
  <c r="AD179" i="7"/>
  <c r="R182" i="3"/>
  <c r="AC185" i="7"/>
  <c r="Q184" i="3"/>
  <c r="AG184" i="7"/>
  <c r="AA188" i="7"/>
  <c r="O191" i="3"/>
  <c r="Z189" i="7"/>
  <c r="N192" i="3"/>
  <c r="Z194" i="7"/>
  <c r="N193" i="3"/>
  <c r="AE190" i="7"/>
  <c r="AB191" i="7"/>
  <c r="AC192" i="7"/>
  <c r="AB199" i="7"/>
  <c r="P202" i="3"/>
  <c r="T203" i="3"/>
  <c r="AC203" i="7"/>
  <c r="Q206" i="3"/>
  <c r="AC207" i="7"/>
  <c r="Z212" i="7"/>
  <c r="AE214" i="7"/>
  <c r="AB215" i="7"/>
  <c r="AG218" i="7"/>
  <c r="R215" i="3"/>
  <c r="T215" i="3" s="1"/>
  <c r="P199" i="3"/>
  <c r="R188" i="3"/>
  <c r="P167" i="3"/>
  <c r="R156" i="3"/>
  <c r="N146" i="3"/>
  <c r="P135" i="3"/>
  <c r="R80" i="3"/>
  <c r="P75" i="3"/>
  <c r="R64" i="3"/>
  <c r="AA50" i="7"/>
  <c r="O53" i="3"/>
  <c r="AE57" i="7"/>
  <c r="S60" i="3"/>
  <c r="AC69" i="7"/>
  <c r="Q72" i="3"/>
  <c r="AC73" i="7"/>
  <c r="Q76" i="3"/>
  <c r="AC81" i="7"/>
  <c r="Q84" i="3"/>
  <c r="AE96" i="7"/>
  <c r="S95" i="3"/>
  <c r="AD103" i="7"/>
  <c r="R106" i="3"/>
  <c r="T106" i="3" s="1"/>
  <c r="AA151" i="7"/>
  <c r="O154" i="3"/>
  <c r="AC197" i="7"/>
  <c r="Q196" i="3"/>
  <c r="AC47" i="7"/>
  <c r="Q50" i="3"/>
  <c r="AG49" i="7"/>
  <c r="AE49" i="7"/>
  <c r="S52" i="3"/>
  <c r="AA51" i="7"/>
  <c r="AA52" i="7"/>
  <c r="O55" i="3"/>
  <c r="AB57" i="7"/>
  <c r="P56" i="3"/>
  <c r="X54" i="7"/>
  <c r="AD58" i="7"/>
  <c r="R57" i="3"/>
  <c r="X58" i="7"/>
  <c r="AD62" i="7"/>
  <c r="R61" i="3"/>
  <c r="AB60" i="7"/>
  <c r="AD61" i="7"/>
  <c r="X63" i="7"/>
  <c r="AD67" i="7"/>
  <c r="R66" i="3"/>
  <c r="AB65" i="7"/>
  <c r="X67" i="7"/>
  <c r="AD71" i="7"/>
  <c r="R70" i="3"/>
  <c r="AB69" i="7"/>
  <c r="X71" i="7"/>
  <c r="AB73" i="7"/>
  <c r="X75" i="7"/>
  <c r="AD75" i="7"/>
  <c r="R78" i="3"/>
  <c r="AB77" i="7"/>
  <c r="X79" i="7"/>
  <c r="AD79" i="7"/>
  <c r="R82" i="3"/>
  <c r="AB81" i="7"/>
  <c r="X87" i="7"/>
  <c r="AC83" i="7"/>
  <c r="Q86" i="3"/>
  <c r="AA85" i="7"/>
  <c r="O88" i="3"/>
  <c r="X86" i="7"/>
  <c r="AC86" i="7"/>
  <c r="Q89" i="3"/>
  <c r="AB91" i="7"/>
  <c r="P94" i="3"/>
  <c r="AC93" i="7"/>
  <c r="Q96" i="3"/>
  <c r="AD98" i="7"/>
  <c r="R97" i="3"/>
  <c r="AE95" i="7"/>
  <c r="S98" i="3"/>
  <c r="AD101" i="7"/>
  <c r="AE104" i="7"/>
  <c r="Z105" i="7"/>
  <c r="N108" i="3"/>
  <c r="AA107" i="7"/>
  <c r="O110" i="3"/>
  <c r="Z110" i="7"/>
  <c r="N113" i="3"/>
  <c r="X115" i="7"/>
  <c r="X114" i="7"/>
  <c r="AB114" i="7"/>
  <c r="P117" i="3"/>
  <c r="AC115" i="7"/>
  <c r="Q118" i="3"/>
  <c r="AD122" i="7"/>
  <c r="R121" i="3"/>
  <c r="T121" i="3" s="1"/>
  <c r="AE123" i="7"/>
  <c r="S122" i="3"/>
  <c r="T122" i="3" s="1"/>
  <c r="AE120" i="7"/>
  <c r="S123" i="3"/>
  <c r="AG122" i="7"/>
  <c r="X123" i="7"/>
  <c r="Z124" i="7"/>
  <c r="AA125" i="7"/>
  <c r="Z128" i="7"/>
  <c r="N131" i="3"/>
  <c r="Z134" i="7"/>
  <c r="N133" i="3"/>
  <c r="AA135" i="7"/>
  <c r="O134" i="3"/>
  <c r="AA132" i="7"/>
  <c r="O135" i="3"/>
  <c r="AC142" i="7"/>
  <c r="Q141" i="3"/>
  <c r="AC139" i="7"/>
  <c r="Q142" i="3"/>
  <c r="AC145" i="7"/>
  <c r="Q144" i="3"/>
  <c r="AD146" i="7"/>
  <c r="R145" i="3"/>
  <c r="T145" i="3" s="1"/>
  <c r="AE147" i="7"/>
  <c r="S146" i="3"/>
  <c r="AE146" i="7"/>
  <c r="S149" i="3"/>
  <c r="AG149" i="7"/>
  <c r="AE153" i="7"/>
  <c r="S152" i="3"/>
  <c r="Z150" i="7"/>
  <c r="AA153" i="7"/>
  <c r="O156" i="3"/>
  <c r="AB154" i="7"/>
  <c r="P157" i="3"/>
  <c r="AB157" i="7"/>
  <c r="P160" i="3"/>
  <c r="AA162" i="7"/>
  <c r="O161" i="3"/>
  <c r="Z159" i="7"/>
  <c r="AC159" i="7"/>
  <c r="AE161" i="7"/>
  <c r="AA165" i="7"/>
  <c r="Z166" i="7"/>
  <c r="AG173" i="7"/>
  <c r="X177" i="7"/>
  <c r="AG178" i="7"/>
  <c r="AE183" i="7"/>
  <c r="S182" i="3"/>
  <c r="AD180" i="7"/>
  <c r="R183" i="3"/>
  <c r="AC182" i="7"/>
  <c r="Q185" i="3"/>
  <c r="T185" i="3" s="1"/>
  <c r="AB187" i="7"/>
  <c r="P186" i="3"/>
  <c r="AB184" i="7"/>
  <c r="AA185" i="7"/>
  <c r="O188" i="3"/>
  <c r="AB188" i="7"/>
  <c r="X189" i="7"/>
  <c r="AA189" i="7"/>
  <c r="O192" i="3"/>
  <c r="AD191" i="7"/>
  <c r="AG194" i="7"/>
  <c r="AC196" i="7"/>
  <c r="Q199" i="3"/>
  <c r="AD201" i="7"/>
  <c r="AA201" i="7"/>
  <c r="O204" i="3"/>
  <c r="AB202" i="7"/>
  <c r="P205" i="3"/>
  <c r="AD204" i="7"/>
  <c r="R207" i="3"/>
  <c r="AD205" i="7"/>
  <c r="AB211" i="7"/>
  <c r="X212" i="7"/>
  <c r="AA216" i="7"/>
  <c r="O218" i="3"/>
  <c r="S216" i="3"/>
  <c r="Q211" i="3"/>
  <c r="T211" i="3" s="1"/>
  <c r="O210" i="3"/>
  <c r="T210" i="3" s="1"/>
  <c r="P187" i="3"/>
  <c r="N134" i="3"/>
  <c r="AA64" i="7"/>
  <c r="O67" i="3"/>
  <c r="AA68" i="7"/>
  <c r="O71" i="3"/>
  <c r="AA76" i="7"/>
  <c r="O79" i="3"/>
  <c r="AA80" i="7"/>
  <c r="O83" i="3"/>
  <c r="AA88" i="7"/>
  <c r="O91" i="3"/>
  <c r="Z96" i="7"/>
  <c r="N99" i="3"/>
  <c r="Z120" i="7"/>
  <c r="N123" i="3"/>
  <c r="AE157" i="7"/>
  <c r="S160" i="3"/>
  <c r="T181" i="3"/>
  <c r="AC195" i="7"/>
  <c r="Q194" i="3"/>
  <c r="AB50" i="7"/>
  <c r="AD51" i="7"/>
  <c r="AC53" i="7"/>
  <c r="Q56" i="3"/>
  <c r="AA55" i="7"/>
  <c r="AA56" i="7"/>
  <c r="O59" i="3"/>
  <c r="AC57" i="7"/>
  <c r="Q60" i="3"/>
  <c r="AA59" i="7"/>
  <c r="AE60" i="7"/>
  <c r="AC62" i="7"/>
  <c r="Q65" i="3"/>
  <c r="AG63" i="7"/>
  <c r="AK186" i="7" s="1"/>
  <c r="AE63" i="7"/>
  <c r="S66" i="3"/>
  <c r="AC66" i="7"/>
  <c r="Q69" i="3"/>
  <c r="AG67" i="7"/>
  <c r="AK187" i="7" s="1"/>
  <c r="AE67" i="7"/>
  <c r="S70" i="3"/>
  <c r="AC70" i="7"/>
  <c r="Q73" i="3"/>
  <c r="AG71" i="7"/>
  <c r="AK188" i="7" s="1"/>
  <c r="AE71" i="7"/>
  <c r="S74" i="3"/>
  <c r="AC74" i="7"/>
  <c r="Q77" i="3"/>
  <c r="AG75" i="7"/>
  <c r="AK189" i="7" s="1"/>
  <c r="AE75" i="7"/>
  <c r="S78" i="3"/>
  <c r="AB76" i="7"/>
  <c r="AC78" i="7"/>
  <c r="Q81" i="3"/>
  <c r="AG79" i="7"/>
  <c r="AK190" i="7" s="1"/>
  <c r="AE79" i="7"/>
  <c r="S82" i="3"/>
  <c r="AC82" i="7"/>
  <c r="Q85" i="3"/>
  <c r="AD83" i="7"/>
  <c r="R86" i="3"/>
  <c r="AB85" i="7"/>
  <c r="P88" i="3"/>
  <c r="AD86" i="7"/>
  <c r="R89" i="3"/>
  <c r="AE87" i="7"/>
  <c r="S90" i="3"/>
  <c r="AA89" i="7"/>
  <c r="O92" i="3"/>
  <c r="X90" i="7"/>
  <c r="AG92" i="7"/>
  <c r="AC92" i="7"/>
  <c r="Q95" i="3"/>
  <c r="AG94" i="7"/>
  <c r="AE94" i="7"/>
  <c r="S97" i="3"/>
  <c r="Z95" i="7"/>
  <c r="X96" i="7"/>
  <c r="X97" i="7"/>
  <c r="AG99" i="7"/>
  <c r="AK195" i="7" s="1"/>
  <c r="AB99" i="7"/>
  <c r="P102" i="3"/>
  <c r="AG100" i="7"/>
  <c r="AC100" i="7"/>
  <c r="Q103" i="3"/>
  <c r="AG101" i="7"/>
  <c r="AB101" i="7"/>
  <c r="P104" i="3"/>
  <c r="X103" i="7"/>
  <c r="AA109" i="7"/>
  <c r="O112" i="3"/>
  <c r="AC116" i="7"/>
  <c r="Q115" i="3"/>
  <c r="AC114" i="7"/>
  <c r="Q117" i="3"/>
  <c r="AD115" i="7"/>
  <c r="R118" i="3"/>
  <c r="AG117" i="7"/>
  <c r="AE117" i="7"/>
  <c r="S120" i="3"/>
  <c r="Z119" i="7"/>
  <c r="AA120" i="7"/>
  <c r="AB121" i="7"/>
  <c r="AC122" i="7"/>
  <c r="AD123" i="7"/>
  <c r="AE124" i="7"/>
  <c r="X127" i="7"/>
  <c r="X132" i="7"/>
  <c r="X133" i="7"/>
  <c r="AA129" i="7"/>
  <c r="O132" i="3"/>
  <c r="T132" i="3" s="1"/>
  <c r="X130" i="7"/>
  <c r="AB133" i="7"/>
  <c r="P136" i="3"/>
  <c r="AC134" i="7"/>
  <c r="Q137" i="3"/>
  <c r="AD135" i="7"/>
  <c r="R138" i="3"/>
  <c r="AD143" i="7"/>
  <c r="R142" i="3"/>
  <c r="AG140" i="7"/>
  <c r="AD140" i="7"/>
  <c r="R143" i="3"/>
  <c r="Z143" i="7"/>
  <c r="AA144" i="7"/>
  <c r="AB145" i="7"/>
  <c r="AC146" i="7"/>
  <c r="Z148" i="7"/>
  <c r="AA149" i="7"/>
  <c r="AD150" i="7"/>
  <c r="X152" i="7"/>
  <c r="AA152" i="7"/>
  <c r="O155" i="3"/>
  <c r="T155" i="3" s="1"/>
  <c r="AB153" i="7"/>
  <c r="P156" i="3"/>
  <c r="AC154" i="7"/>
  <c r="Q157" i="3"/>
  <c r="AC155" i="7"/>
  <c r="Q158" i="3"/>
  <c r="AC161" i="7"/>
  <c r="Q160" i="3"/>
  <c r="Z160" i="7"/>
  <c r="N163" i="3"/>
  <c r="AC165" i="7"/>
  <c r="AB166" i="7"/>
  <c r="AA167" i="7"/>
  <c r="AE173" i="7"/>
  <c r="S172" i="3"/>
  <c r="AC171" i="7"/>
  <c r="Q174" i="3"/>
  <c r="T174" i="3" s="1"/>
  <c r="Z175" i="7"/>
  <c r="AE175" i="7"/>
  <c r="AD176" i="7"/>
  <c r="AC177" i="7"/>
  <c r="Z178" i="7"/>
  <c r="AE181" i="7"/>
  <c r="S184" i="3"/>
  <c r="AC183" i="7"/>
  <c r="Q186" i="3"/>
  <c r="AC186" i="7"/>
  <c r="Q189" i="3"/>
  <c r="AC187" i="7"/>
  <c r="Q190" i="3"/>
  <c r="T190" i="3" s="1"/>
  <c r="AB193" i="7"/>
  <c r="P192" i="3"/>
  <c r="AB190" i="7"/>
  <c r="P193" i="3"/>
  <c r="AA191" i="7"/>
  <c r="O194" i="3"/>
  <c r="Z192" i="7"/>
  <c r="N195" i="3"/>
  <c r="AD202" i="7"/>
  <c r="R201" i="3"/>
  <c r="AG203" i="7"/>
  <c r="AH203" i="7" s="1"/>
  <c r="AE205" i="7"/>
  <c r="S208" i="3"/>
  <c r="T208" i="3" s="1"/>
  <c r="AD208" i="7"/>
  <c r="AE216" i="7"/>
  <c r="N218" i="3"/>
  <c r="R216" i="3"/>
  <c r="R196" i="3"/>
  <c r="P143" i="3"/>
  <c r="R84" i="3"/>
  <c r="R68" i="3"/>
  <c r="AD56" i="7"/>
  <c r="R55" i="3"/>
  <c r="AC56" i="7"/>
  <c r="Q59" i="3"/>
  <c r="AD90" i="7"/>
  <c r="R93" i="3"/>
  <c r="Z144" i="7"/>
  <c r="N147" i="3"/>
  <c r="Z146" i="7"/>
  <c r="N149" i="3"/>
  <c r="AG47" i="7"/>
  <c r="AH47" i="7" s="1"/>
  <c r="AE47" i="7"/>
  <c r="S50" i="3"/>
  <c r="AD50" i="7"/>
  <c r="AC52" i="7"/>
  <c r="Q55" i="3"/>
  <c r="AD55" i="7"/>
  <c r="X57" i="7"/>
  <c r="AA60" i="7"/>
  <c r="O63" i="3"/>
  <c r="AC61" i="7"/>
  <c r="Q64" i="3"/>
  <c r="AD66" i="7"/>
  <c r="R65" i="3"/>
  <c r="AE64" i="7"/>
  <c r="X66" i="7"/>
  <c r="AD70" i="7"/>
  <c r="R69" i="3"/>
  <c r="X70" i="7"/>
  <c r="X74" i="7"/>
  <c r="AD74" i="7"/>
  <c r="R77" i="3"/>
  <c r="X78" i="7"/>
  <c r="AD78" i="7"/>
  <c r="R81" i="3"/>
  <c r="X82" i="7"/>
  <c r="AD82" i="7"/>
  <c r="R85" i="3"/>
  <c r="AG86" i="7"/>
  <c r="AE86" i="7"/>
  <c r="S89" i="3"/>
  <c r="Z88" i="7"/>
  <c r="N91" i="3"/>
  <c r="X89" i="7"/>
  <c r="AB89" i="7"/>
  <c r="P92" i="3"/>
  <c r="AC90" i="7"/>
  <c r="Q93" i="3"/>
  <c r="AD92" i="7"/>
  <c r="R95" i="3"/>
  <c r="AE93" i="7"/>
  <c r="S96" i="3"/>
  <c r="Z98" i="7"/>
  <c r="N101" i="3"/>
  <c r="AC113" i="7"/>
  <c r="Q116" i="3"/>
  <c r="Z116" i="7"/>
  <c r="AC119" i="7"/>
  <c r="Z123" i="7"/>
  <c r="AB130" i="7"/>
  <c r="P133" i="3"/>
  <c r="AC131" i="7"/>
  <c r="Q134" i="3"/>
  <c r="AC137" i="7"/>
  <c r="Q136" i="3"/>
  <c r="AD138" i="7"/>
  <c r="R137" i="3"/>
  <c r="AE139" i="7"/>
  <c r="S138" i="3"/>
  <c r="AE136" i="7"/>
  <c r="S139" i="3"/>
  <c r="AE144" i="7"/>
  <c r="S143" i="3"/>
  <c r="AG141" i="7"/>
  <c r="AE141" i="7"/>
  <c r="S144" i="3"/>
  <c r="AB142" i="7"/>
  <c r="AC143" i="7"/>
  <c r="AE145" i="7"/>
  <c r="Z151" i="7"/>
  <c r="AG152" i="7"/>
  <c r="AH152" i="7" s="1"/>
  <c r="AC153" i="7"/>
  <c r="Q156" i="3"/>
  <c r="AG155" i="7"/>
  <c r="AH155" i="7" s="1"/>
  <c r="AD155" i="7"/>
  <c r="R158" i="3"/>
  <c r="AD156" i="7"/>
  <c r="R159" i="3"/>
  <c r="T159" i="3" s="1"/>
  <c r="AC158" i="7"/>
  <c r="Q161" i="3"/>
  <c r="AB163" i="7"/>
  <c r="P162" i="3"/>
  <c r="AG160" i="7"/>
  <c r="AA161" i="7"/>
  <c r="O164" i="3"/>
  <c r="AD166" i="7"/>
  <c r="AC167" i="7"/>
  <c r="AG171" i="7"/>
  <c r="AK213" i="7" s="1"/>
  <c r="T179" i="3"/>
  <c r="AA179" i="7"/>
  <c r="Z180" i="7"/>
  <c r="AD186" i="7"/>
  <c r="R189" i="3"/>
  <c r="AD188" i="7"/>
  <c r="R191" i="3"/>
  <c r="AG189" i="7"/>
  <c r="AC189" i="7"/>
  <c r="Q192" i="3"/>
  <c r="AE196" i="7"/>
  <c r="S199" i="3"/>
  <c r="AE199" i="7"/>
  <c r="S202" i="3"/>
  <c r="AB205" i="7"/>
  <c r="AC217" i="7"/>
  <c r="S213" i="3"/>
  <c r="T213" i="3" s="1"/>
  <c r="P195" i="3"/>
  <c r="AK197" i="7"/>
  <c r="AH107" i="7"/>
  <c r="AG111" i="7"/>
  <c r="AC80" i="7"/>
  <c r="X81" i="7"/>
  <c r="AG83" i="7"/>
  <c r="AH84" i="7" s="1"/>
  <c r="AC96" i="7"/>
  <c r="AG98" i="7"/>
  <c r="Z101" i="7"/>
  <c r="AA103" i="7"/>
  <c r="AE113" i="7"/>
  <c r="AE114" i="7"/>
  <c r="AE118" i="7"/>
  <c r="AA116" i="7"/>
  <c r="Z117" i="7"/>
  <c r="Z121" i="7"/>
  <c r="AB118" i="7"/>
  <c r="AG125" i="7"/>
  <c r="X146" i="7"/>
  <c r="AG147" i="7"/>
  <c r="Z149" i="7"/>
  <c r="Z153" i="7"/>
  <c r="X150" i="7"/>
  <c r="AG150" i="7"/>
  <c r="AA150" i="7"/>
  <c r="AA154" i="7"/>
  <c r="AE98" i="7"/>
  <c r="AD80" i="7"/>
  <c r="X83" i="7"/>
  <c r="AG89" i="7"/>
  <c r="AG93" i="7"/>
  <c r="AA95" i="7"/>
  <c r="AB97" i="7"/>
  <c r="AA99" i="7"/>
  <c r="AE103" i="7"/>
  <c r="AD111" i="7"/>
  <c r="AA113" i="7"/>
  <c r="AG139" i="7"/>
  <c r="Z141" i="7"/>
  <c r="Z145" i="7"/>
  <c r="X142" i="7"/>
  <c r="AG142" i="7"/>
  <c r="AA142" i="7"/>
  <c r="AA146" i="7"/>
  <c r="AB143" i="7"/>
  <c r="AB147" i="7"/>
  <c r="AK208" i="7"/>
  <c r="AE122" i="7"/>
  <c r="AE126" i="7"/>
  <c r="AA86" i="7"/>
  <c r="AC87" i="7"/>
  <c r="AE88" i="7"/>
  <c r="AC97" i="7"/>
  <c r="Z102" i="7"/>
  <c r="AC110" i="7"/>
  <c r="AG112" i="7"/>
  <c r="AG118" i="7"/>
  <c r="AA118" i="7"/>
  <c r="AA122" i="7"/>
  <c r="AG131" i="7"/>
  <c r="Z133" i="7"/>
  <c r="Z137" i="7"/>
  <c r="X134" i="7"/>
  <c r="AG134" i="7"/>
  <c r="AA134" i="7"/>
  <c r="AA138" i="7"/>
  <c r="AB135" i="7"/>
  <c r="AB139" i="7"/>
  <c r="AC144" i="7"/>
  <c r="AC148" i="7"/>
  <c r="AK217" i="7"/>
  <c r="AB156" i="7"/>
  <c r="AB152" i="7"/>
  <c r="AG48" i="7"/>
  <c r="AG50" i="7"/>
  <c r="AG52" i="7"/>
  <c r="AG54" i="7"/>
  <c r="AG56" i="7"/>
  <c r="AG58" i="7"/>
  <c r="AG60" i="7"/>
  <c r="AG62" i="7"/>
  <c r="AG64" i="7"/>
  <c r="AG66" i="7"/>
  <c r="AG68" i="7"/>
  <c r="AG70" i="7"/>
  <c r="AG72" i="7"/>
  <c r="AG74" i="7"/>
  <c r="AG76" i="7"/>
  <c r="AG78" i="7"/>
  <c r="AH78" i="7" s="1"/>
  <c r="AG80" i="7"/>
  <c r="AG82" i="7"/>
  <c r="AH82" i="7" s="1"/>
  <c r="AD87" i="7"/>
  <c r="Z100" i="7"/>
  <c r="AA104" i="7"/>
  <c r="AD110" i="7"/>
  <c r="X111" i="7"/>
  <c r="Z113" i="7"/>
  <c r="AG116" i="7"/>
  <c r="X122" i="7"/>
  <c r="Z125" i="7"/>
  <c r="Z129" i="7"/>
  <c r="X126" i="7"/>
  <c r="AG126" i="7"/>
  <c r="AA126" i="7"/>
  <c r="AA130" i="7"/>
  <c r="AB127" i="7"/>
  <c r="AB131" i="7"/>
  <c r="AC136" i="7"/>
  <c r="AC140" i="7"/>
  <c r="AD145" i="7"/>
  <c r="AD149" i="7"/>
  <c r="AC162" i="7"/>
  <c r="AE83" i="7"/>
  <c r="X80" i="7"/>
  <c r="AC94" i="7"/>
  <c r="AG95" i="7"/>
  <c r="AD99" i="7"/>
  <c r="AE105" i="7"/>
  <c r="X107" i="7"/>
  <c r="AG108" i="7"/>
  <c r="AH108" i="7" s="1"/>
  <c r="X109" i="7"/>
  <c r="X110" i="7"/>
  <c r="AB110" i="7"/>
  <c r="AD112" i="7"/>
  <c r="AG114" i="7"/>
  <c r="AC118" i="7"/>
  <c r="AB119" i="7"/>
  <c r="AB123" i="7"/>
  <c r="AC128" i="7"/>
  <c r="AC132" i="7"/>
  <c r="AD137" i="7"/>
  <c r="AD141" i="7"/>
  <c r="AG148" i="7"/>
  <c r="AH149" i="7" s="1"/>
  <c r="AE150" i="7"/>
  <c r="AB115" i="7"/>
  <c r="AB111" i="7"/>
  <c r="AG87" i="7"/>
  <c r="AG91" i="7"/>
  <c r="AD94" i="7"/>
  <c r="AE101" i="7"/>
  <c r="AG104" i="7"/>
  <c r="X106" i="7"/>
  <c r="AB106" i="7"/>
  <c r="AC108" i="7"/>
  <c r="X117" i="7"/>
  <c r="X113" i="7"/>
  <c r="AG113" i="7"/>
  <c r="AC120" i="7"/>
  <c r="AC124" i="7"/>
  <c r="AD129" i="7"/>
  <c r="AD133" i="7"/>
  <c r="AE138" i="7"/>
  <c r="AE142" i="7"/>
  <c r="AE97" i="7"/>
  <c r="X102" i="7"/>
  <c r="AB102" i="7"/>
  <c r="AC104" i="7"/>
  <c r="Z109" i="7"/>
  <c r="AA111" i="7"/>
  <c r="AD119" i="7"/>
  <c r="AD121" i="7"/>
  <c r="AD125" i="7"/>
  <c r="AE130" i="7"/>
  <c r="AE134" i="7"/>
  <c r="AG132" i="7"/>
  <c r="AC168" i="7"/>
  <c r="AC172" i="7"/>
  <c r="AC112" i="7"/>
  <c r="AG121" i="7"/>
  <c r="AG129" i="7"/>
  <c r="AG137" i="7"/>
  <c r="AH138" i="7" s="1"/>
  <c r="AG145" i="7"/>
  <c r="Z155" i="7"/>
  <c r="AB155" i="7"/>
  <c r="X159" i="7"/>
  <c r="AG159" i="7"/>
  <c r="AE159" i="7"/>
  <c r="X164" i="7"/>
  <c r="AA164" i="7"/>
  <c r="Z165" i="7"/>
  <c r="Z169" i="7"/>
  <c r="X170" i="7"/>
  <c r="Z171" i="7"/>
  <c r="AC174" i="7"/>
  <c r="AB175" i="7"/>
  <c r="AB179" i="7"/>
  <c r="X176" i="7"/>
  <c r="AA176" i="7"/>
  <c r="AG177" i="7"/>
  <c r="AE180" i="7"/>
  <c r="AC200" i="7"/>
  <c r="AC204" i="7"/>
  <c r="Z114" i="7"/>
  <c r="AA115" i="7"/>
  <c r="AB116" i="7"/>
  <c r="AC117" i="7"/>
  <c r="AD118" i="7"/>
  <c r="AE119" i="7"/>
  <c r="AG120" i="7"/>
  <c r="X121" i="7"/>
  <c r="Z122" i="7"/>
  <c r="AA123" i="7"/>
  <c r="AB124" i="7"/>
  <c r="AC125" i="7"/>
  <c r="AD126" i="7"/>
  <c r="AE127" i="7"/>
  <c r="AG128" i="7"/>
  <c r="X129" i="7"/>
  <c r="Z130" i="7"/>
  <c r="AA131" i="7"/>
  <c r="AB132" i="7"/>
  <c r="AC133" i="7"/>
  <c r="AD134" i="7"/>
  <c r="AE135" i="7"/>
  <c r="AG136" i="7"/>
  <c r="X137" i="7"/>
  <c r="Z138" i="7"/>
  <c r="AA139" i="7"/>
  <c r="AB140" i="7"/>
  <c r="AC141" i="7"/>
  <c r="AD142" i="7"/>
  <c r="AE143" i="7"/>
  <c r="AG144" i="7"/>
  <c r="X145" i="7"/>
  <c r="AC150" i="7"/>
  <c r="AE156" i="7"/>
  <c r="AG157" i="7"/>
  <c r="AC157" i="7"/>
  <c r="AE162" i="7"/>
  <c r="AE166" i="7"/>
  <c r="AG163" i="7"/>
  <c r="AD163" i="7"/>
  <c r="AG165" i="7"/>
  <c r="AE168" i="7"/>
  <c r="AD169" i="7"/>
  <c r="AD173" i="7"/>
  <c r="AB177" i="7"/>
  <c r="X178" i="7"/>
  <c r="AG119" i="7"/>
  <c r="X120" i="7"/>
  <c r="AG127" i="7"/>
  <c r="X128" i="7"/>
  <c r="AG135" i="7"/>
  <c r="X136" i="7"/>
  <c r="AG143" i="7"/>
  <c r="X144" i="7"/>
  <c r="AC151" i="7"/>
  <c r="AE152" i="7"/>
  <c r="AG153" i="7"/>
  <c r="AD153" i="7"/>
  <c r="X156" i="7"/>
  <c r="Z158" i="7"/>
  <c r="X160" i="7"/>
  <c r="AA160" i="7"/>
  <c r="AB165" i="7"/>
  <c r="AC170" i="7"/>
  <c r="AD175" i="7"/>
  <c r="AG176" i="7"/>
  <c r="AC176" i="7"/>
  <c r="AC180" i="7"/>
  <c r="X187" i="7"/>
  <c r="AG211" i="7"/>
  <c r="AK223" i="7" s="1"/>
  <c r="AB146" i="7"/>
  <c r="AD148" i="7"/>
  <c r="AE149" i="7"/>
  <c r="X151" i="7"/>
  <c r="AA158" i="7"/>
  <c r="AD159" i="7"/>
  <c r="AG161" i="7"/>
  <c r="X166" i="7"/>
  <c r="AG166" i="7"/>
  <c r="AA166" i="7"/>
  <c r="AA170" i="7"/>
  <c r="Z167" i="7"/>
  <c r="X172" i="7"/>
  <c r="AA172" i="7"/>
  <c r="Z173" i="7"/>
  <c r="Z177" i="7"/>
  <c r="AD177" i="7"/>
  <c r="AD181" i="7"/>
  <c r="AC178" i="7"/>
  <c r="AG186" i="7"/>
  <c r="AG188" i="7"/>
  <c r="X195" i="7"/>
  <c r="AB212" i="7"/>
  <c r="AB216" i="7"/>
  <c r="AC160" i="7"/>
  <c r="AC164" i="7"/>
  <c r="AE170" i="7"/>
  <c r="AE174" i="7"/>
  <c r="AD171" i="7"/>
  <c r="AE176" i="7"/>
  <c r="AA156" i="7"/>
  <c r="X158" i="7"/>
  <c r="AG158" i="7"/>
  <c r="X162" i="7"/>
  <c r="Z163" i="7"/>
  <c r="AC166" i="7"/>
  <c r="AB167" i="7"/>
  <c r="AB171" i="7"/>
  <c r="AB173" i="7"/>
  <c r="AE178" i="7"/>
  <c r="AE182" i="7"/>
  <c r="AG179" i="7"/>
  <c r="X182" i="7"/>
  <c r="AG182" i="7"/>
  <c r="AA182" i="7"/>
  <c r="AA186" i="7"/>
  <c r="Z184" i="7"/>
  <c r="Z188" i="7"/>
  <c r="X186" i="7"/>
  <c r="X191" i="7"/>
  <c r="AG191" i="7"/>
  <c r="AC198" i="7"/>
  <c r="AC202" i="7"/>
  <c r="AG206" i="7"/>
  <c r="X210" i="7"/>
  <c r="X206" i="7"/>
  <c r="AA206" i="7"/>
  <c r="AA210" i="7"/>
  <c r="AE211" i="7"/>
  <c r="AE215" i="7"/>
  <c r="AB218" i="7"/>
  <c r="AB214" i="7"/>
  <c r="AD151" i="7"/>
  <c r="X154" i="7"/>
  <c r="AD161" i="7"/>
  <c r="AD165" i="7"/>
  <c r="AG169" i="7"/>
  <c r="X174" i="7"/>
  <c r="AG174" i="7"/>
  <c r="AA174" i="7"/>
  <c r="AA178" i="7"/>
  <c r="X183" i="7"/>
  <c r="AG183" i="7"/>
  <c r="AH184" i="7" s="1"/>
  <c r="AA183" i="7"/>
  <c r="AA187" i="7"/>
  <c r="AE187" i="7"/>
  <c r="AE191" i="7"/>
  <c r="AB204" i="7"/>
  <c r="AB208" i="7"/>
  <c r="Z179" i="7"/>
  <c r="AB181" i="7"/>
  <c r="AE189" i="7"/>
  <c r="AC191" i="7"/>
  <c r="X192" i="7"/>
  <c r="AA192" i="7"/>
  <c r="X194" i="7"/>
  <c r="AA194" i="7"/>
  <c r="Z201" i="7"/>
  <c r="Z205" i="7"/>
  <c r="Z208" i="7"/>
  <c r="AE209" i="7"/>
  <c r="AB210" i="7"/>
  <c r="AA217" i="7"/>
  <c r="X219" i="7"/>
  <c r="AD183" i="7"/>
  <c r="X193" i="7"/>
  <c r="AB194" i="7"/>
  <c r="AG201" i="7"/>
  <c r="AG215" i="7"/>
  <c r="AK224" i="7" s="1"/>
  <c r="X217" i="7"/>
  <c r="AG217" i="7"/>
  <c r="AD218" i="7"/>
  <c r="AG167" i="7"/>
  <c r="AG175" i="7"/>
  <c r="AG190" i="7"/>
  <c r="AA193" i="7"/>
  <c r="Z195" i="7"/>
  <c r="X198" i="7"/>
  <c r="X200" i="7"/>
  <c r="AD206" i="7"/>
  <c r="AD210" i="7"/>
  <c r="AD192" i="7"/>
  <c r="Z193" i="7"/>
  <c r="AG195" i="7"/>
  <c r="AA195" i="7"/>
  <c r="AA196" i="7"/>
  <c r="AC201" i="7"/>
  <c r="AC205" i="7"/>
  <c r="AA202" i="7"/>
  <c r="AB203" i="7"/>
  <c r="X205" i="7"/>
  <c r="AA205" i="7"/>
  <c r="AG205" i="7"/>
  <c r="AB207" i="7"/>
  <c r="AD209" i="7"/>
  <c r="X211" i="7"/>
  <c r="AA211" i="7"/>
  <c r="X213" i="7"/>
  <c r="AA213" i="7"/>
  <c r="AC215" i="7"/>
  <c r="Z190" i="7"/>
  <c r="AG193" i="7"/>
  <c r="AE194" i="7"/>
  <c r="AE198" i="7"/>
  <c r="AB196" i="7"/>
  <c r="AD197" i="7"/>
  <c r="AB198" i="7"/>
  <c r="Z200" i="7"/>
  <c r="Z202" i="7"/>
  <c r="Z206" i="7"/>
  <c r="AG207" i="7"/>
  <c r="X209" i="7"/>
  <c r="AG209" i="7"/>
  <c r="AD217" i="7"/>
  <c r="AG180" i="7"/>
  <c r="X184" i="7"/>
  <c r="AG185" i="7"/>
  <c r="AH185" i="7" s="1"/>
  <c r="Z196" i="7"/>
  <c r="AG198" i="7"/>
  <c r="AG200" i="7"/>
  <c r="Z216" i="7"/>
  <c r="AD216" i="7"/>
  <c r="AE217" i="7"/>
  <c r="AC193" i="7"/>
  <c r="AD195" i="7"/>
  <c r="AD199" i="7"/>
  <c r="AG196" i="7"/>
  <c r="AE203" i="7"/>
  <c r="AE207" i="7"/>
  <c r="AC209" i="7"/>
  <c r="AC213" i="7"/>
  <c r="Z210" i="7"/>
  <c r="Z214" i="7"/>
  <c r="X214" i="7"/>
  <c r="AG214" i="7"/>
  <c r="X215" i="7"/>
  <c r="AG216" i="7"/>
  <c r="X218" i="7"/>
  <c r="AA218" i="7"/>
  <c r="AG197" i="7"/>
  <c r="AG204" i="7"/>
  <c r="AG212" i="7"/>
  <c r="AH213" i="7" s="1"/>
  <c r="Q139" i="6"/>
  <c r="K142" i="3" s="1"/>
  <c r="Q147" i="6"/>
  <c r="K150" i="3" s="1"/>
  <c r="Q155" i="6"/>
  <c r="K158" i="3" s="1"/>
  <c r="Q163" i="6"/>
  <c r="K166" i="3" s="1"/>
  <c r="Q167" i="6"/>
  <c r="K170" i="3" s="1"/>
  <c r="Q171" i="6"/>
  <c r="K174" i="3" s="1"/>
  <c r="Q175" i="6"/>
  <c r="K178" i="3" s="1"/>
  <c r="Q179" i="6"/>
  <c r="Q138" i="6"/>
  <c r="Q146" i="6"/>
  <c r="Q154" i="6"/>
  <c r="Q162" i="6"/>
  <c r="Q185" i="6"/>
  <c r="Q189" i="6"/>
  <c r="Q202" i="6"/>
  <c r="Q144" i="6"/>
  <c r="Q152" i="6"/>
  <c r="Q160" i="6"/>
  <c r="Q195" i="6"/>
  <c r="K198" i="3" s="1"/>
  <c r="AJ217" i="6"/>
  <c r="AR217" i="6"/>
  <c r="Q182" i="6"/>
  <c r="Q194" i="6"/>
  <c r="Q141" i="6"/>
  <c r="K144" i="3" s="1"/>
  <c r="Q149" i="6"/>
  <c r="K152" i="3" s="1"/>
  <c r="Q157" i="6"/>
  <c r="K160" i="3" s="1"/>
  <c r="Q164" i="6"/>
  <c r="Q168" i="6"/>
  <c r="Q172" i="6"/>
  <c r="Q176" i="6"/>
  <c r="AH216" i="6"/>
  <c r="AP216" i="6"/>
  <c r="AH218" i="6"/>
  <c r="AP218" i="6"/>
  <c r="AG219" i="6"/>
  <c r="AO219" i="6"/>
  <c r="AL220" i="6"/>
  <c r="AI221" i="6"/>
  <c r="AQ221" i="6"/>
  <c r="AI216" i="6"/>
  <c r="AQ216" i="6"/>
  <c r="AE217" i="6"/>
  <c r="AM217" i="6"/>
  <c r="AH219" i="6"/>
  <c r="AP219" i="6"/>
  <c r="AE220" i="6"/>
  <c r="AM220" i="6"/>
  <c r="AJ216" i="6"/>
  <c r="AR216" i="6"/>
  <c r="Q197" i="6"/>
  <c r="AK221" i="6"/>
  <c r="AS221" i="6"/>
  <c r="AG220" i="6"/>
  <c r="AO220" i="6"/>
  <c r="K218" i="3"/>
  <c r="AH217" i="6"/>
  <c r="AP217" i="6"/>
  <c r="AH220" i="6"/>
  <c r="AP220" i="6"/>
  <c r="K219" i="3"/>
  <c r="AE218" i="6"/>
  <c r="AM218" i="6"/>
  <c r="Q205" i="6"/>
  <c r="AI220" i="6"/>
  <c r="AQ220" i="6"/>
  <c r="Q213" i="6"/>
  <c r="AF221" i="6"/>
  <c r="AN221" i="6"/>
  <c r="AF216" i="6"/>
  <c r="AN216" i="6"/>
  <c r="Q206" i="6"/>
  <c r="Q211" i="6"/>
  <c r="Q207" i="6"/>
  <c r="H213" i="5"/>
  <c r="J214" i="3" s="1"/>
  <c r="T214" i="12" s="1"/>
  <c r="H174" i="5"/>
  <c r="F182" i="5"/>
  <c r="G182" i="5" s="1"/>
  <c r="F191" i="5"/>
  <c r="G191" i="5" s="1"/>
  <c r="F214" i="5"/>
  <c r="G214" i="5" s="1"/>
  <c r="H165" i="5"/>
  <c r="H179" i="5"/>
  <c r="J180" i="3" s="1"/>
  <c r="T180" i="12" s="1"/>
  <c r="F194" i="5"/>
  <c r="G194" i="5" s="1"/>
  <c r="F203" i="5"/>
  <c r="G203" i="5" s="1"/>
  <c r="H211" i="5"/>
  <c r="J212" i="3" s="1"/>
  <c r="T212" i="12" s="1"/>
  <c r="F183" i="5"/>
  <c r="G183" i="5" s="1"/>
  <c r="H194" i="5"/>
  <c r="J195" i="3" s="1"/>
  <c r="T195" i="12" s="1"/>
  <c r="F215" i="5"/>
  <c r="G215" i="5" s="1"/>
  <c r="F195" i="5"/>
  <c r="G195" i="5" s="1"/>
  <c r="F178" i="5"/>
  <c r="G178" i="5" s="1"/>
  <c r="F187" i="5"/>
  <c r="G187" i="5" s="1"/>
  <c r="H195" i="5"/>
  <c r="J196" i="3" s="1"/>
  <c r="T197" i="12" s="1"/>
  <c r="F210" i="5"/>
  <c r="G210" i="5" s="1"/>
  <c r="F199" i="5"/>
  <c r="G199" i="5" s="1"/>
  <c r="H207" i="5"/>
  <c r="J208" i="3" s="1"/>
  <c r="T208" i="12" s="1"/>
  <c r="H171" i="5"/>
  <c r="I179" i="5"/>
  <c r="H172" i="5"/>
  <c r="F173" i="5"/>
  <c r="F177" i="5"/>
  <c r="G177" i="5" s="1"/>
  <c r="F181" i="5"/>
  <c r="G181" i="5" s="1"/>
  <c r="F185" i="5"/>
  <c r="G185" i="5" s="1"/>
  <c r="F189" i="5"/>
  <c r="G189" i="5" s="1"/>
  <c r="F193" i="5"/>
  <c r="G193" i="5" s="1"/>
  <c r="F197" i="5"/>
  <c r="G197" i="5" s="1"/>
  <c r="F201" i="5"/>
  <c r="G201" i="5" s="1"/>
  <c r="F205" i="5"/>
  <c r="G205" i="5" s="1"/>
  <c r="F209" i="5"/>
  <c r="G209" i="5" s="1"/>
  <c r="F213" i="5"/>
  <c r="G213" i="5" s="1"/>
  <c r="F176" i="5"/>
  <c r="F180" i="5"/>
  <c r="G180" i="5" s="1"/>
  <c r="F184" i="5"/>
  <c r="G184" i="5" s="1"/>
  <c r="F188" i="5"/>
  <c r="G188" i="5" s="1"/>
  <c r="F192" i="5"/>
  <c r="G192" i="5" s="1"/>
  <c r="F196" i="5"/>
  <c r="G196" i="5" s="1"/>
  <c r="F200" i="5"/>
  <c r="G200" i="5" s="1"/>
  <c r="F204" i="5"/>
  <c r="G204" i="5" s="1"/>
  <c r="F208" i="5"/>
  <c r="G208" i="5" s="1"/>
  <c r="F212" i="5"/>
  <c r="G212" i="5" s="1"/>
  <c r="F216" i="5"/>
  <c r="G216" i="5" s="1"/>
  <c r="AM124" i="1"/>
  <c r="AO6" i="1"/>
  <c r="AW11" i="1"/>
  <c r="AW19" i="1"/>
  <c r="AQ24" i="1"/>
  <c r="AS24" i="1" s="1"/>
  <c r="AW42" i="1"/>
  <c r="N46" i="1"/>
  <c r="AJ46" i="1" s="1"/>
  <c r="AM46" i="1" s="1"/>
  <c r="AN49" i="1"/>
  <c r="AO51" i="1"/>
  <c r="AW53" i="1"/>
  <c r="N54" i="1"/>
  <c r="AJ54" i="1" s="1"/>
  <c r="AM54" i="1" s="1"/>
  <c r="AW55" i="1"/>
  <c r="AO67" i="1"/>
  <c r="N68" i="1"/>
  <c r="AJ68" i="1" s="1"/>
  <c r="AM68" i="1" s="1"/>
  <c r="AQ89" i="1"/>
  <c r="AS89" i="1" s="1"/>
  <c r="AO98" i="1"/>
  <c r="N99" i="1"/>
  <c r="AJ99" i="1" s="1"/>
  <c r="AM99" i="1" s="1"/>
  <c r="AP115" i="1"/>
  <c r="O124" i="1"/>
  <c r="AK124" i="1" s="1"/>
  <c r="AO124" i="1" s="1"/>
  <c r="N4" i="1"/>
  <c r="AJ4" i="1" s="1"/>
  <c r="AM4" i="1" s="1"/>
  <c r="AW10" i="1"/>
  <c r="AQ19" i="1"/>
  <c r="AS19" i="1" s="1"/>
  <c r="N33" i="1"/>
  <c r="AJ33" i="1" s="1"/>
  <c r="AM33" i="1" s="1"/>
  <c r="N42" i="1"/>
  <c r="AJ42" i="1" s="1"/>
  <c r="AO43" i="1"/>
  <c r="N50" i="1"/>
  <c r="AJ50" i="1" s="1"/>
  <c r="AR50" i="1" s="1"/>
  <c r="N52" i="1"/>
  <c r="AJ52" i="1" s="1"/>
  <c r="AM52" i="1" s="1"/>
  <c r="AQ53" i="1"/>
  <c r="AS53" i="1" s="1"/>
  <c r="AU77" i="1"/>
  <c r="AW77" i="1" s="1"/>
  <c r="AO85" i="1"/>
  <c r="AW97" i="1"/>
  <c r="AQ98" i="1"/>
  <c r="AS98" i="1" s="1"/>
  <c r="O99" i="1"/>
  <c r="AK99" i="1" s="1"/>
  <c r="AO99" i="1" s="1"/>
  <c r="AQ103" i="1"/>
  <c r="AS103" i="1" s="1"/>
  <c r="AQ105" i="1"/>
  <c r="AS105" i="1" s="1"/>
  <c r="AW113" i="1"/>
  <c r="AW122" i="1"/>
  <c r="O10" i="1"/>
  <c r="AK10" i="1" s="1"/>
  <c r="AO10" i="1" s="1"/>
  <c r="AQ44" i="1"/>
  <c r="AS44" i="1" s="1"/>
  <c r="AU49" i="1"/>
  <c r="AW49" i="1" s="1"/>
  <c r="AQ50" i="1"/>
  <c r="AS50" i="1" s="1"/>
  <c r="AQ52" i="1"/>
  <c r="AS52" i="1" s="1"/>
  <c r="AN53" i="1"/>
  <c r="AW67" i="1"/>
  <c r="O97" i="1"/>
  <c r="AK97" i="1" s="1"/>
  <c r="AO97" i="1" s="1"/>
  <c r="AN98" i="1"/>
  <c r="O111" i="1"/>
  <c r="AK111" i="1" s="1"/>
  <c r="AO111" i="1" s="1"/>
  <c r="O120" i="1"/>
  <c r="AK120" i="1" s="1"/>
  <c r="AW120" i="1"/>
  <c r="AQ10" i="1"/>
  <c r="AS10" i="1" s="1"/>
  <c r="AQ18" i="1"/>
  <c r="AS18" i="1" s="1"/>
  <c r="AW23" i="1"/>
  <c r="AW27" i="1"/>
  <c r="N35" i="1"/>
  <c r="AJ35" i="1" s="1"/>
  <c r="N36" i="1"/>
  <c r="AJ36" i="1" s="1"/>
  <c r="AM36" i="1" s="1"/>
  <c r="AO37" i="1"/>
  <c r="N39" i="1"/>
  <c r="AJ39" i="1" s="1"/>
  <c r="AM39" i="1" s="1"/>
  <c r="AW40" i="1"/>
  <c r="AN42" i="1"/>
  <c r="AN52" i="1"/>
  <c r="AQ65" i="1"/>
  <c r="AS65" i="1" s="1"/>
  <c r="N81" i="1"/>
  <c r="AJ81" i="1" s="1"/>
  <c r="AO93" i="1"/>
  <c r="O95" i="1"/>
  <c r="AK95" i="1" s="1"/>
  <c r="AO95" i="1" s="1"/>
  <c r="AO102" i="1"/>
  <c r="N109" i="1"/>
  <c r="AJ109" i="1" s="1"/>
  <c r="AM109" i="1" s="1"/>
  <c r="O119" i="1"/>
  <c r="AK119" i="1" s="1"/>
  <c r="AO119" i="1" s="1"/>
  <c r="AQ4" i="1"/>
  <c r="AS4" i="1" s="1"/>
  <c r="AO15" i="1"/>
  <c r="AW34" i="1"/>
  <c r="AQ38" i="1"/>
  <c r="AS38" i="1" s="1"/>
  <c r="AQ40" i="1"/>
  <c r="AS40" i="1" s="1"/>
  <c r="AO59" i="1"/>
  <c r="N60" i="1"/>
  <c r="AJ60" i="1" s="1"/>
  <c r="AM60" i="1" s="1"/>
  <c r="AP64" i="1"/>
  <c r="AO80" i="1"/>
  <c r="AW83" i="1"/>
  <c r="AO91" i="1"/>
  <c r="N93" i="1"/>
  <c r="AJ93" i="1" s="1"/>
  <c r="AM93" i="1" s="1"/>
  <c r="AW103" i="1"/>
  <c r="AU110" i="1"/>
  <c r="AW110" i="1" s="1"/>
  <c r="AW118" i="1"/>
  <c r="AQ12" i="1"/>
  <c r="AS12" i="1" s="1"/>
  <c r="AQ15" i="1"/>
  <c r="AS15" i="1" s="1"/>
  <c r="AQ36" i="1"/>
  <c r="AS36" i="1" s="1"/>
  <c r="AQ83" i="1"/>
  <c r="AS83" i="1" s="1"/>
  <c r="AQ91" i="1"/>
  <c r="AS91" i="1" s="1"/>
  <c r="AP95" i="1"/>
  <c r="AO103" i="1"/>
  <c r="AM111" i="1"/>
  <c r="AU87" i="1"/>
  <c r="AW87" i="1" s="1"/>
  <c r="AU91" i="1"/>
  <c r="AW91" i="1" s="1"/>
  <c r="AQ101" i="1"/>
  <c r="AS101" i="1" s="1"/>
  <c r="AU7" i="1"/>
  <c r="AW7" i="1" s="1"/>
  <c r="AW9" i="1"/>
  <c r="AP12" i="1"/>
  <c r="AQ13" i="1"/>
  <c r="AS13" i="1" s="1"/>
  <c r="AU15" i="1"/>
  <c r="AW15" i="1" s="1"/>
  <c r="AN18" i="1"/>
  <c r="O19" i="1"/>
  <c r="AK19" i="1" s="1"/>
  <c r="AO19" i="1" s="1"/>
  <c r="N20" i="1"/>
  <c r="AJ20" i="1" s="1"/>
  <c r="AM20" i="1" s="1"/>
  <c r="N23" i="1"/>
  <c r="AJ23" i="1" s="1"/>
  <c r="AM23" i="1" s="1"/>
  <c r="AP41" i="1"/>
  <c r="AQ54" i="1"/>
  <c r="AS54" i="1" s="1"/>
  <c r="AN65" i="1"/>
  <c r="AQ70" i="1"/>
  <c r="AS70" i="1" s="1"/>
  <c r="AQ82" i="1"/>
  <c r="AS82" i="1" s="1"/>
  <c r="N83" i="1"/>
  <c r="AJ83" i="1" s="1"/>
  <c r="AR83" i="1" s="1"/>
  <c r="AP85" i="1"/>
  <c r="AQ86" i="1"/>
  <c r="AS86" i="1" s="1"/>
  <c r="N87" i="1"/>
  <c r="AJ87" i="1" s="1"/>
  <c r="N91" i="1"/>
  <c r="AJ91" i="1" s="1"/>
  <c r="AM91" i="1" s="1"/>
  <c r="AW92" i="1"/>
  <c r="AU102" i="1"/>
  <c r="AW102" i="1" s="1"/>
  <c r="O109" i="1"/>
  <c r="AK109" i="1" s="1"/>
  <c r="AO109" i="1" s="1"/>
  <c r="AO112" i="1"/>
  <c r="N113" i="1"/>
  <c r="AJ113" i="1" s="1"/>
  <c r="AR113" i="1" s="1"/>
  <c r="AN115" i="1"/>
  <c r="AP117" i="1"/>
  <c r="O118" i="1"/>
  <c r="AK118" i="1" s="1"/>
  <c r="AO118" i="1" s="1"/>
  <c r="AW119" i="1"/>
  <c r="AN120" i="1"/>
  <c r="N121" i="1"/>
  <c r="AJ121" i="1" s="1"/>
  <c r="AM121" i="1" s="1"/>
  <c r="AQ123" i="1"/>
  <c r="AS123" i="1" s="1"/>
  <c r="O11" i="1"/>
  <c r="AK11" i="1" s="1"/>
  <c r="AO11" i="1" s="1"/>
  <c r="O26" i="1"/>
  <c r="AK26" i="1" s="1"/>
  <c r="AO26" i="1" s="1"/>
  <c r="O34" i="1"/>
  <c r="AK34" i="1" s="1"/>
  <c r="AO34" i="1" s="1"/>
  <c r="AQ72" i="1"/>
  <c r="AS72" i="1" s="1"/>
  <c r="AU85" i="1"/>
  <c r="AW85" i="1" s="1"/>
  <c r="AU86" i="1"/>
  <c r="AW86" i="1" s="1"/>
  <c r="AQ95" i="1"/>
  <c r="AS95" i="1" s="1"/>
  <c r="AQ107" i="1"/>
  <c r="AS107" i="1" s="1"/>
  <c r="AQ111" i="1"/>
  <c r="AS111" i="1" s="1"/>
  <c r="O122" i="1"/>
  <c r="AK122" i="1" s="1"/>
  <c r="AO122" i="1" s="1"/>
  <c r="O23" i="1"/>
  <c r="AK23" i="1" s="1"/>
  <c r="AO23" i="1" s="1"/>
  <c r="N37" i="1"/>
  <c r="AJ37" i="1" s="1"/>
  <c r="AM37" i="1" s="1"/>
  <c r="N43" i="1"/>
  <c r="AJ43" i="1" s="1"/>
  <c r="AM43" i="1" s="1"/>
  <c r="O83" i="1"/>
  <c r="AK83" i="1" s="1"/>
  <c r="AO83" i="1" s="1"/>
  <c r="N97" i="1"/>
  <c r="AJ97" i="1" s="1"/>
  <c r="AM97" i="1" s="1"/>
  <c r="AQ117" i="1"/>
  <c r="AS117" i="1" s="1"/>
  <c r="N7" i="1"/>
  <c r="AJ7" i="1" s="1"/>
  <c r="AP10" i="1"/>
  <c r="N12" i="1"/>
  <c r="AJ12" i="1" s="1"/>
  <c r="AM12" i="1" s="1"/>
  <c r="N15" i="1"/>
  <c r="AJ15" i="1" s="1"/>
  <c r="AM15" i="1" s="1"/>
  <c r="AU22" i="1"/>
  <c r="O27" i="1"/>
  <c r="AK27" i="1" s="1"/>
  <c r="N28" i="1"/>
  <c r="AJ28" i="1" s="1"/>
  <c r="AM28" i="1" s="1"/>
  <c r="N29" i="1"/>
  <c r="AJ29" i="1" s="1"/>
  <c r="AM29" i="1" s="1"/>
  <c r="N30" i="1"/>
  <c r="AJ30" i="1" s="1"/>
  <c r="AO35" i="1"/>
  <c r="AW38" i="1"/>
  <c r="AN40" i="1"/>
  <c r="AW44" i="1"/>
  <c r="AO45" i="1"/>
  <c r="AP45" i="1"/>
  <c r="O57" i="1"/>
  <c r="AK57" i="1" s="1"/>
  <c r="AO57" i="1" s="1"/>
  <c r="AU59" i="1"/>
  <c r="AW59" i="1" s="1"/>
  <c r="AO61" i="1"/>
  <c r="AU65" i="1"/>
  <c r="AW65" i="1" s="1"/>
  <c r="N66" i="1"/>
  <c r="AJ66" i="1" s="1"/>
  <c r="AM66" i="1" s="1"/>
  <c r="AN72" i="1"/>
  <c r="AU79" i="1"/>
  <c r="AW79" i="1" s="1"/>
  <c r="AW89" i="1"/>
  <c r="AU96" i="1"/>
  <c r="AW96" i="1" s="1"/>
  <c r="AQ99" i="1"/>
  <c r="AS99" i="1" s="1"/>
  <c r="O105" i="1"/>
  <c r="AK105" i="1" s="1"/>
  <c r="AO105" i="1" s="1"/>
  <c r="AW107" i="1"/>
  <c r="AW115" i="1"/>
  <c r="AQ121" i="1"/>
  <c r="AS121" i="1" s="1"/>
  <c r="AW123" i="1"/>
  <c r="N6" i="1"/>
  <c r="AJ6" i="1" s="1"/>
  <c r="AM6" i="1" s="1"/>
  <c r="AN68" i="1"/>
  <c r="AQ85" i="1"/>
  <c r="AS85" i="1" s="1"/>
  <c r="N101" i="1"/>
  <c r="AJ101" i="1" s="1"/>
  <c r="AM101" i="1" s="1"/>
  <c r="AW105" i="1"/>
  <c r="O113" i="1"/>
  <c r="AK113" i="1" s="1"/>
  <c r="AO113" i="1" s="1"/>
  <c r="N119" i="1"/>
  <c r="AJ119" i="1" s="1"/>
  <c r="AW4" i="1"/>
  <c r="O12" i="1"/>
  <c r="AK12" i="1" s="1"/>
  <c r="AO12" i="1" s="1"/>
  <c r="AW18" i="1"/>
  <c r="AN34" i="1"/>
  <c r="N38" i="1"/>
  <c r="AJ38" i="1" s="1"/>
  <c r="AM38" i="1" s="1"/>
  <c r="N44" i="1"/>
  <c r="AJ44" i="1" s="1"/>
  <c r="AM44" i="1" s="1"/>
  <c r="AN50" i="1"/>
  <c r="AQ60" i="1"/>
  <c r="AS60" i="1" s="1"/>
  <c r="AQ61" i="1"/>
  <c r="AS61" i="1" s="1"/>
  <c r="AQ66" i="1"/>
  <c r="AS66" i="1" s="1"/>
  <c r="AP72" i="1"/>
  <c r="AO82" i="1"/>
  <c r="AQ87" i="1"/>
  <c r="AS87" i="1" s="1"/>
  <c r="AO88" i="1"/>
  <c r="AQ93" i="1"/>
  <c r="AS93" i="1" s="1"/>
  <c r="AQ109" i="1"/>
  <c r="AS109" i="1" s="1"/>
  <c r="AW111" i="1"/>
  <c r="AN113" i="1"/>
  <c r="AU116" i="1"/>
  <c r="AW116" i="1" s="1"/>
  <c r="O117" i="1"/>
  <c r="AK117" i="1" s="1"/>
  <c r="AO117" i="1" s="1"/>
  <c r="AO17" i="1"/>
  <c r="AQ30" i="1"/>
  <c r="AS30" i="1" s="1"/>
  <c r="AO75" i="1"/>
  <c r="AO86" i="1"/>
  <c r="AR93" i="1"/>
  <c r="AP97" i="1"/>
  <c r="O107" i="1"/>
  <c r="AK107" i="1" s="1"/>
  <c r="AO107" i="1" s="1"/>
  <c r="AO108" i="1"/>
  <c r="O115" i="1"/>
  <c r="AK115" i="1" s="1"/>
  <c r="AO115" i="1" s="1"/>
  <c r="AP119" i="1"/>
  <c r="O20" i="1"/>
  <c r="AK20" i="1" s="1"/>
  <c r="AO20" i="1" s="1"/>
  <c r="N40" i="1"/>
  <c r="AJ40" i="1" s="1"/>
  <c r="AM40" i="1" s="1"/>
  <c r="AU108" i="1"/>
  <c r="AW108" i="1" s="1"/>
  <c r="AQ112" i="1"/>
  <c r="AS112" i="1" s="1"/>
  <c r="AO4" i="1"/>
  <c r="AU6" i="1"/>
  <c r="AW6" i="1" s="1"/>
  <c r="AU14" i="1"/>
  <c r="AW14" i="1" s="1"/>
  <c r="O18" i="1"/>
  <c r="AK18" i="1" s="1"/>
  <c r="AO18" i="1" s="1"/>
  <c r="AN21" i="1"/>
  <c r="AP48" i="1"/>
  <c r="AQ58" i="1"/>
  <c r="AS58" i="1" s="1"/>
  <c r="AU73" i="1"/>
  <c r="AW73" i="1" s="1"/>
  <c r="AU80" i="1"/>
  <c r="AW80" i="1" s="1"/>
  <c r="AO81" i="1"/>
  <c r="AN88" i="1"/>
  <c r="AF6" i="2"/>
  <c r="AF41" i="2"/>
  <c r="AF93" i="2"/>
  <c r="AF97" i="2"/>
  <c r="AF101" i="2"/>
  <c r="AF105" i="2"/>
  <c r="AF109" i="2"/>
  <c r="AF132" i="2"/>
  <c r="AF42" i="2"/>
  <c r="AF157" i="2"/>
  <c r="AF161" i="2"/>
  <c r="AF165" i="2"/>
  <c r="AF169" i="2"/>
  <c r="AF173" i="2"/>
  <c r="AF177" i="2"/>
  <c r="AF181" i="2"/>
  <c r="AF185" i="2"/>
  <c r="AF189" i="2"/>
  <c r="AF27" i="2"/>
  <c r="AF39" i="2"/>
  <c r="AF62" i="2"/>
  <c r="AF74" i="2"/>
  <c r="AF78" i="2"/>
  <c r="AF82" i="2"/>
  <c r="AF86" i="2"/>
  <c r="AF8" i="2"/>
  <c r="AF12" i="2"/>
  <c r="AF16" i="2"/>
  <c r="AF20" i="2"/>
  <c r="AF24" i="2"/>
  <c r="AF28" i="2"/>
  <c r="AF32" i="2"/>
  <c r="AF63" i="2"/>
  <c r="AF71" i="2"/>
  <c r="AF75" i="2"/>
  <c r="AF126" i="2"/>
  <c r="AF56" i="2"/>
  <c r="AF60" i="2"/>
  <c r="AF207" i="2"/>
  <c r="AF36" i="2"/>
  <c r="AF43" i="2"/>
  <c r="AF79" i="2"/>
  <c r="AF83" i="2"/>
  <c r="AF87" i="2"/>
  <c r="AF91" i="2"/>
  <c r="AF94" i="2"/>
  <c r="AF106" i="2"/>
  <c r="AF114" i="2"/>
  <c r="AF118" i="2"/>
  <c r="AF138" i="2"/>
  <c r="AF146" i="2"/>
  <c r="AF193" i="2"/>
  <c r="AF197" i="2"/>
  <c r="AF201" i="2"/>
  <c r="AF205" i="2"/>
  <c r="AF5" i="2"/>
  <c r="AF44" i="2"/>
  <c r="AF95" i="2"/>
  <c r="AF103" i="2"/>
  <c r="AF107" i="2"/>
  <c r="AF111" i="2"/>
  <c r="AF115" i="2"/>
  <c r="AF119" i="2"/>
  <c r="AF123" i="2"/>
  <c r="AF162" i="2"/>
  <c r="AF178" i="2"/>
  <c r="AF186" i="2"/>
  <c r="AF209" i="2"/>
  <c r="AF213" i="2"/>
  <c r="AF10" i="2"/>
  <c r="AF14" i="2"/>
  <c r="AF22" i="2"/>
  <c r="AF25" i="2"/>
  <c r="AF29" i="2"/>
  <c r="AF37" i="2"/>
  <c r="AF53" i="2"/>
  <c r="AF64" i="2"/>
  <c r="AF68" i="2"/>
  <c r="AF88" i="2"/>
  <c r="AF92" i="2"/>
  <c r="AF159" i="2"/>
  <c r="AF163" i="2"/>
  <c r="AF167" i="2"/>
  <c r="AF171" i="2"/>
  <c r="AF175" i="2"/>
  <c r="AF179" i="2"/>
  <c r="AF183" i="2"/>
  <c r="AF187" i="2"/>
  <c r="AF26" i="2"/>
  <c r="AF30" i="2"/>
  <c r="AF34" i="2"/>
  <c r="AF38" i="2"/>
  <c r="AF65" i="2"/>
  <c r="AF69" i="2"/>
  <c r="AF73" i="2"/>
  <c r="AF77" i="2"/>
  <c r="AF128" i="2"/>
  <c r="AF136" i="2"/>
  <c r="AF144" i="2"/>
  <c r="AF148" i="2"/>
  <c r="AF152" i="2"/>
  <c r="AF191" i="2"/>
  <c r="AF195" i="2"/>
  <c r="AF199" i="2"/>
  <c r="AF203" i="2"/>
  <c r="AF4" i="2"/>
  <c r="AF23" i="2"/>
  <c r="AF46" i="2"/>
  <c r="AF50" i="2"/>
  <c r="AF54" i="2"/>
  <c r="AF117" i="2"/>
  <c r="AF129" i="2"/>
  <c r="AF133" i="2"/>
  <c r="AF137" i="2"/>
  <c r="AF141" i="2"/>
  <c r="AF145" i="2"/>
  <c r="AF149" i="2"/>
  <c r="AF153" i="2"/>
  <c r="AF192" i="2"/>
  <c r="AF196" i="2"/>
  <c r="AF200" i="2"/>
  <c r="AF15" i="2"/>
  <c r="AF31" i="2"/>
  <c r="AF58" i="2"/>
  <c r="AF72" i="2"/>
  <c r="AF76" i="2"/>
  <c r="AF90" i="2"/>
  <c r="AF104" i="2"/>
  <c r="AF108" i="2"/>
  <c r="AF122" i="2"/>
  <c r="AF208" i="2"/>
  <c r="AF212" i="2"/>
  <c r="AF19" i="2"/>
  <c r="AF35" i="2"/>
  <c r="AF48" i="2"/>
  <c r="AF52" i="2"/>
  <c r="AF66" i="2"/>
  <c r="AF80" i="2"/>
  <c r="AF84" i="2"/>
  <c r="AF98" i="2"/>
  <c r="AF112" i="2"/>
  <c r="AF116" i="2"/>
  <c r="AF130" i="2"/>
  <c r="AF13" i="2"/>
  <c r="AF45" i="2"/>
  <c r="AF49" i="2"/>
  <c r="AF67" i="2"/>
  <c r="AF70" i="2"/>
  <c r="AF81" i="2"/>
  <c r="AF99" i="2"/>
  <c r="AF102" i="2"/>
  <c r="AF113" i="2"/>
  <c r="AF170" i="2"/>
  <c r="AF202" i="2"/>
  <c r="AF7" i="2"/>
  <c r="AF124" i="2"/>
  <c r="AF210" i="2"/>
  <c r="AF17" i="2"/>
  <c r="AF33" i="2"/>
  <c r="AF57" i="2"/>
  <c r="AF89" i="2"/>
  <c r="AF110" i="2"/>
  <c r="AF121" i="2"/>
  <c r="AF11" i="2"/>
  <c r="AF100" i="2"/>
  <c r="AF211" i="2"/>
  <c r="AF134" i="2"/>
  <c r="AF150" i="2"/>
  <c r="AF166" i="2"/>
  <c r="AF182" i="2"/>
  <c r="AF198" i="2"/>
  <c r="AF214" i="2"/>
  <c r="AF142" i="2"/>
  <c r="AF158" i="2"/>
  <c r="AF174" i="2"/>
  <c r="AF190" i="2"/>
  <c r="AF206" i="2"/>
  <c r="AF140" i="2"/>
  <c r="AF156" i="2"/>
  <c r="AF172" i="2"/>
  <c r="AF188" i="2"/>
  <c r="AF204" i="2"/>
  <c r="AM5" i="1"/>
  <c r="AM27" i="1"/>
  <c r="AM7" i="1"/>
  <c r="AR7" i="1"/>
  <c r="AQ8" i="1"/>
  <c r="AS8" i="1" s="1"/>
  <c r="AP8" i="1"/>
  <c r="N8" i="1"/>
  <c r="AJ8" i="1" s="1"/>
  <c r="AM10" i="1"/>
  <c r="AQ37" i="1"/>
  <c r="AN37" i="1"/>
  <c r="AP47" i="1"/>
  <c r="N47" i="1"/>
  <c r="AJ47" i="1" s="1"/>
  <c r="AQ47" i="1"/>
  <c r="AS47" i="1" s="1"/>
  <c r="AQ51" i="1"/>
  <c r="AS51" i="1" s="1"/>
  <c r="AN51" i="1"/>
  <c r="AQ73" i="1"/>
  <c r="AS73" i="1" s="1"/>
  <c r="AN73" i="1"/>
  <c r="AU74" i="1"/>
  <c r="AW74" i="1" s="1"/>
  <c r="O74" i="1"/>
  <c r="AK74" i="1" s="1"/>
  <c r="AO74" i="1" s="1"/>
  <c r="AP80" i="1"/>
  <c r="N80" i="1"/>
  <c r="AJ80" i="1" s="1"/>
  <c r="AU8" i="1"/>
  <c r="AW8" i="1" s="1"/>
  <c r="O8" i="1"/>
  <c r="AK8" i="1" s="1"/>
  <c r="AO8" i="1" s="1"/>
  <c r="AP19" i="1"/>
  <c r="N19" i="1"/>
  <c r="AJ19" i="1" s="1"/>
  <c r="AO22" i="1"/>
  <c r="AU25" i="1"/>
  <c r="AW25" i="1" s="1"/>
  <c r="O25" i="1"/>
  <c r="AK25" i="1" s="1"/>
  <c r="AO25" i="1" s="1"/>
  <c r="AW26" i="1"/>
  <c r="AM32" i="1"/>
  <c r="AM34" i="1"/>
  <c r="AR34" i="1"/>
  <c r="AQ35" i="1"/>
  <c r="AS35" i="1" s="1"/>
  <c r="AN35" i="1"/>
  <c r="AU47" i="1"/>
  <c r="AW47" i="1" s="1"/>
  <c r="O47" i="1"/>
  <c r="AK47" i="1" s="1"/>
  <c r="AO47" i="1" s="1"/>
  <c r="AM56" i="1"/>
  <c r="N76" i="1"/>
  <c r="AJ76" i="1" s="1"/>
  <c r="AP76" i="1"/>
  <c r="AQ79" i="1"/>
  <c r="AS79" i="1" s="1"/>
  <c r="AN79" i="1"/>
  <c r="AP5" i="1"/>
  <c r="AP11" i="1"/>
  <c r="N11" i="1"/>
  <c r="AJ11" i="1" s="1"/>
  <c r="AO14" i="1"/>
  <c r="AQ22" i="1"/>
  <c r="AS22" i="1" s="1"/>
  <c r="AN22" i="1"/>
  <c r="AR26" i="1"/>
  <c r="AM26" i="1"/>
  <c r="O29" i="1"/>
  <c r="AK29" i="1" s="1"/>
  <c r="AO29" i="1" s="1"/>
  <c r="AU29" i="1"/>
  <c r="AW29" i="1" s="1"/>
  <c r="AU32" i="1"/>
  <c r="AW32" i="1" s="1"/>
  <c r="O32" i="1"/>
  <c r="AK32" i="1" s="1"/>
  <c r="AO32" i="1" s="1"/>
  <c r="AM35" i="1"/>
  <c r="O53" i="1"/>
  <c r="AK53" i="1" s="1"/>
  <c r="AO53" i="1" s="1"/>
  <c r="AP59" i="1"/>
  <c r="N59" i="1"/>
  <c r="AJ59" i="1" s="1"/>
  <c r="AU16" i="1"/>
  <c r="AW16" i="1" s="1"/>
  <c r="O16" i="1"/>
  <c r="AK16" i="1" s="1"/>
  <c r="AO16" i="1" s="1"/>
  <c r="AM25" i="1"/>
  <c r="AU28" i="1"/>
  <c r="AW28" i="1" s="1"/>
  <c r="O28" i="1"/>
  <c r="AK28" i="1" s="1"/>
  <c r="AO28" i="1" s="1"/>
  <c r="AQ14" i="1"/>
  <c r="AS14" i="1" s="1"/>
  <c r="AN14" i="1"/>
  <c r="AU21" i="1"/>
  <c r="AW21" i="1" s="1"/>
  <c r="O21" i="1"/>
  <c r="AK21" i="1" s="1"/>
  <c r="AO21" i="1" s="1"/>
  <c r="AP27" i="1"/>
  <c r="AU50" i="1"/>
  <c r="AW50" i="1" s="1"/>
  <c r="O50" i="1"/>
  <c r="AK50" i="1" s="1"/>
  <c r="AO50" i="1" s="1"/>
  <c r="AU72" i="1"/>
  <c r="AW72" i="1" s="1"/>
  <c r="O72" i="1"/>
  <c r="AK72" i="1" s="1"/>
  <c r="AO72" i="1" s="1"/>
  <c r="AM113" i="1"/>
  <c r="AQ6" i="1"/>
  <c r="AS6" i="1" s="1"/>
  <c r="AN6" i="1"/>
  <c r="AQ27" i="1"/>
  <c r="AS27" i="1" s="1"/>
  <c r="AU30" i="1"/>
  <c r="AW30" i="1" s="1"/>
  <c r="O30" i="1"/>
  <c r="AK30" i="1" s="1"/>
  <c r="AO30" i="1" s="1"/>
  <c r="AP63" i="1"/>
  <c r="N63" i="1"/>
  <c r="AJ63" i="1" s="1"/>
  <c r="AQ63" i="1"/>
  <c r="AS63" i="1" s="1"/>
  <c r="AQ67" i="1"/>
  <c r="AS67" i="1" s="1"/>
  <c r="AN67" i="1"/>
  <c r="AQ104" i="1"/>
  <c r="AS104" i="1" s="1"/>
  <c r="AN104" i="1"/>
  <c r="AM105" i="1"/>
  <c r="AM13" i="1"/>
  <c r="AP25" i="1"/>
  <c r="AM30" i="1"/>
  <c r="AQ43" i="1"/>
  <c r="AN43" i="1"/>
  <c r="AQ45" i="1"/>
  <c r="AN45" i="1"/>
  <c r="AU63" i="1"/>
  <c r="AW63" i="1" s="1"/>
  <c r="O63" i="1"/>
  <c r="AK63" i="1" s="1"/>
  <c r="AO63" i="1" s="1"/>
  <c r="AP78" i="1"/>
  <c r="N78" i="1"/>
  <c r="AJ78" i="1" s="1"/>
  <c r="AQ11" i="1"/>
  <c r="AS11" i="1" s="1"/>
  <c r="AQ17" i="1"/>
  <c r="AS17" i="1" s="1"/>
  <c r="AN17" i="1"/>
  <c r="AW22" i="1"/>
  <c r="AP24" i="1"/>
  <c r="N24" i="1"/>
  <c r="AJ24" i="1" s="1"/>
  <c r="AQ25" i="1"/>
  <c r="AS25" i="1" s="1"/>
  <c r="AP32" i="1"/>
  <c r="AQ41" i="1"/>
  <c r="AN41" i="1"/>
  <c r="AP56" i="1"/>
  <c r="AP62" i="1"/>
  <c r="AU78" i="1"/>
  <c r="AW78" i="1" s="1"/>
  <c r="O78" i="1"/>
  <c r="AK78" i="1" s="1"/>
  <c r="AO78" i="1" s="1"/>
  <c r="AU13" i="1"/>
  <c r="AW13" i="1" s="1"/>
  <c r="O13" i="1"/>
  <c r="AK13" i="1" s="1"/>
  <c r="AO13" i="1" s="1"/>
  <c r="AM21" i="1"/>
  <c r="AR21" i="1"/>
  <c r="AU5" i="1"/>
  <c r="AW5" i="1" s="1"/>
  <c r="O5" i="1"/>
  <c r="AK5" i="1" s="1"/>
  <c r="AO5" i="1" s="1"/>
  <c r="AQ5" i="1"/>
  <c r="AS5" i="1" s="1"/>
  <c r="AQ9" i="1"/>
  <c r="AS9" i="1" s="1"/>
  <c r="AN9" i="1"/>
  <c r="AQ16" i="1"/>
  <c r="AS16" i="1" s="1"/>
  <c r="AP16" i="1"/>
  <c r="N16" i="1"/>
  <c r="AJ16" i="1" s="1"/>
  <c r="AM18" i="1"/>
  <c r="AN19" i="1"/>
  <c r="AU24" i="1"/>
  <c r="AW24" i="1" s="1"/>
  <c r="O24" i="1"/>
  <c r="AK24" i="1" s="1"/>
  <c r="AO24" i="1" s="1"/>
  <c r="AP26" i="1"/>
  <c r="O31" i="1"/>
  <c r="AK31" i="1" s="1"/>
  <c r="AO31" i="1" s="1"/>
  <c r="AU31" i="1"/>
  <c r="AW31" i="1" s="1"/>
  <c r="AQ32" i="1"/>
  <c r="AS32" i="1" s="1"/>
  <c r="AP34" i="1"/>
  <c r="AQ39" i="1"/>
  <c r="AN39" i="1"/>
  <c r="AQ57" i="1"/>
  <c r="AS57" i="1" s="1"/>
  <c r="AN57" i="1"/>
  <c r="AQ59" i="1"/>
  <c r="AS59" i="1" s="1"/>
  <c r="AU66" i="1"/>
  <c r="AW66" i="1" s="1"/>
  <c r="O66" i="1"/>
  <c r="AK66" i="1" s="1"/>
  <c r="AO66" i="1" s="1"/>
  <c r="N74" i="1"/>
  <c r="AJ74" i="1" s="1"/>
  <c r="AP74" i="1"/>
  <c r="AO96" i="1"/>
  <c r="AM85" i="1"/>
  <c r="AR85" i="1"/>
  <c r="AP96" i="1"/>
  <c r="N96" i="1"/>
  <c r="AJ96" i="1" s="1"/>
  <c r="AP49" i="1"/>
  <c r="N49" i="1"/>
  <c r="AJ49" i="1" s="1"/>
  <c r="AU56" i="1"/>
  <c r="AW56" i="1" s="1"/>
  <c r="O56" i="1"/>
  <c r="AK56" i="1" s="1"/>
  <c r="AO56" i="1" s="1"/>
  <c r="AU62" i="1"/>
  <c r="AW62" i="1" s="1"/>
  <c r="O62" i="1"/>
  <c r="AK62" i="1" s="1"/>
  <c r="AO62" i="1" s="1"/>
  <c r="AP65" i="1"/>
  <c r="N65" i="1"/>
  <c r="AJ65" i="1" s="1"/>
  <c r="AM72" i="1"/>
  <c r="AQ76" i="1"/>
  <c r="AS76" i="1" s="1"/>
  <c r="AP114" i="1"/>
  <c r="N114" i="1"/>
  <c r="AJ114" i="1" s="1"/>
  <c r="AP106" i="1"/>
  <c r="N106" i="1"/>
  <c r="AJ106" i="1" s="1"/>
  <c r="AU121" i="1"/>
  <c r="AW121" i="1" s="1"/>
  <c r="O121" i="1"/>
  <c r="AK121" i="1" s="1"/>
  <c r="AO121" i="1" s="1"/>
  <c r="AU46" i="1"/>
  <c r="AW46" i="1" s="1"/>
  <c r="O46" i="1"/>
  <c r="AK46" i="1" s="1"/>
  <c r="AO46" i="1" s="1"/>
  <c r="AN69" i="1"/>
  <c r="AQ69" i="1"/>
  <c r="AS69" i="1" s="1"/>
  <c r="AU70" i="1"/>
  <c r="AW70" i="1" s="1"/>
  <c r="O70" i="1"/>
  <c r="AK70" i="1" s="1"/>
  <c r="AO70" i="1" s="1"/>
  <c r="AU71" i="1"/>
  <c r="AW71" i="1" s="1"/>
  <c r="AM89" i="1"/>
  <c r="O100" i="1"/>
  <c r="AK100" i="1" s="1"/>
  <c r="AO100" i="1" s="1"/>
  <c r="AU100" i="1"/>
  <c r="AW100" i="1" s="1"/>
  <c r="AQ106" i="1"/>
  <c r="AS106" i="1" s="1"/>
  <c r="AN106" i="1"/>
  <c r="O114" i="1"/>
  <c r="AK114" i="1" s="1"/>
  <c r="AO114" i="1" s="1"/>
  <c r="AU114" i="1"/>
  <c r="AW114" i="1" s="1"/>
  <c r="AO27" i="1"/>
  <c r="AQ28" i="1"/>
  <c r="AS28" i="1" s="1"/>
  <c r="AQ29" i="1"/>
  <c r="AN29" i="1"/>
  <c r="AW33" i="1"/>
  <c r="AM42" i="1"/>
  <c r="AR42" i="1"/>
  <c r="AP55" i="1"/>
  <c r="N55" i="1"/>
  <c r="AJ55" i="1" s="1"/>
  <c r="AU61" i="1"/>
  <c r="AW61" i="1" s="1"/>
  <c r="AR68" i="1"/>
  <c r="AM119" i="1"/>
  <c r="AR119" i="1"/>
  <c r="N9" i="1"/>
  <c r="AJ9" i="1" s="1"/>
  <c r="N17" i="1"/>
  <c r="AJ17" i="1" s="1"/>
  <c r="AQ31" i="1"/>
  <c r="AN31" i="1"/>
  <c r="AU35" i="1"/>
  <c r="AW35" i="1" s="1"/>
  <c r="O36" i="1"/>
  <c r="AK36" i="1" s="1"/>
  <c r="AO36" i="1" s="1"/>
  <c r="AU37" i="1"/>
  <c r="AW37" i="1" s="1"/>
  <c r="O38" i="1"/>
  <c r="AK38" i="1" s="1"/>
  <c r="AO38" i="1" s="1"/>
  <c r="AU39" i="1"/>
  <c r="AW39" i="1" s="1"/>
  <c r="O40" i="1"/>
  <c r="AK40" i="1" s="1"/>
  <c r="AO40" i="1" s="1"/>
  <c r="AU41" i="1"/>
  <c r="AW41" i="1" s="1"/>
  <c r="O42" i="1"/>
  <c r="AK42" i="1" s="1"/>
  <c r="AO42" i="1" s="1"/>
  <c r="AU43" i="1"/>
  <c r="AW43" i="1" s="1"/>
  <c r="O44" i="1"/>
  <c r="AK44" i="1" s="1"/>
  <c r="AO44" i="1" s="1"/>
  <c r="AU45" i="1"/>
  <c r="AW45" i="1" s="1"/>
  <c r="AP51" i="1"/>
  <c r="N51" i="1"/>
  <c r="AJ51" i="1" s="1"/>
  <c r="AU58" i="1"/>
  <c r="AW58" i="1" s="1"/>
  <c r="O58" i="1"/>
  <c r="AK58" i="1" s="1"/>
  <c r="AO58" i="1" s="1"/>
  <c r="AQ62" i="1"/>
  <c r="AS62" i="1" s="1"/>
  <c r="AP67" i="1"/>
  <c r="N67" i="1"/>
  <c r="AJ67" i="1" s="1"/>
  <c r="AQ33" i="1"/>
  <c r="AS33" i="1" s="1"/>
  <c r="AN33" i="1"/>
  <c r="AQ46" i="1"/>
  <c r="AN46" i="1"/>
  <c r="AU48" i="1"/>
  <c r="AW48" i="1" s="1"/>
  <c r="O48" i="1"/>
  <c r="AK48" i="1" s="1"/>
  <c r="AO48" i="1" s="1"/>
  <c r="AU54" i="1"/>
  <c r="AW54" i="1" s="1"/>
  <c r="O54" i="1"/>
  <c r="AK54" i="1" s="1"/>
  <c r="AO54" i="1" s="1"/>
  <c r="AP57" i="1"/>
  <c r="N57" i="1"/>
  <c r="AJ57" i="1" s="1"/>
  <c r="AU64" i="1"/>
  <c r="AW64" i="1" s="1"/>
  <c r="O64" i="1"/>
  <c r="AK64" i="1" s="1"/>
  <c r="AO64" i="1" s="1"/>
  <c r="AM81" i="1"/>
  <c r="O84" i="1"/>
  <c r="AK84" i="1" s="1"/>
  <c r="AO84" i="1" s="1"/>
  <c r="AU84" i="1"/>
  <c r="AW84" i="1" s="1"/>
  <c r="O90" i="1"/>
  <c r="AK90" i="1" s="1"/>
  <c r="AO90" i="1" s="1"/>
  <c r="AU90" i="1"/>
  <c r="AW90" i="1" s="1"/>
  <c r="AQ94" i="1"/>
  <c r="AS94" i="1" s="1"/>
  <c r="AN94" i="1"/>
  <c r="AR101" i="1"/>
  <c r="AM115" i="1"/>
  <c r="AR115" i="1"/>
  <c r="AQ122" i="1"/>
  <c r="AS122" i="1" s="1"/>
  <c r="AN122" i="1"/>
  <c r="AQ75" i="1"/>
  <c r="AS75" i="1" s="1"/>
  <c r="AN75" i="1"/>
  <c r="AQ78" i="1"/>
  <c r="AS78" i="1" s="1"/>
  <c r="AN81" i="1"/>
  <c r="AQ81" i="1"/>
  <c r="AS81" i="1" s="1"/>
  <c r="AP84" i="1"/>
  <c r="N84" i="1"/>
  <c r="AJ84" i="1" s="1"/>
  <c r="AP90" i="1"/>
  <c r="N90" i="1"/>
  <c r="AJ90" i="1" s="1"/>
  <c r="O94" i="1"/>
  <c r="AK94" i="1" s="1"/>
  <c r="AO94" i="1" s="1"/>
  <c r="AU94" i="1"/>
  <c r="AW94" i="1" s="1"/>
  <c r="AP100" i="1"/>
  <c r="N100" i="1"/>
  <c r="AJ100" i="1" s="1"/>
  <c r="O106" i="1"/>
  <c r="AK106" i="1" s="1"/>
  <c r="AO106" i="1" s="1"/>
  <c r="AU106" i="1"/>
  <c r="AW106" i="1" s="1"/>
  <c r="AM70" i="1"/>
  <c r="AQ71" i="1"/>
  <c r="AS71" i="1" s="1"/>
  <c r="AN71" i="1"/>
  <c r="AQ74" i="1"/>
  <c r="AS74" i="1" s="1"/>
  <c r="AU76" i="1"/>
  <c r="AW76" i="1" s="1"/>
  <c r="O76" i="1"/>
  <c r="AK76" i="1" s="1"/>
  <c r="AO76" i="1" s="1"/>
  <c r="AR82" i="1"/>
  <c r="AM82" i="1"/>
  <c r="AQ84" i="1"/>
  <c r="AS84" i="1" s="1"/>
  <c r="AN84" i="1"/>
  <c r="AQ100" i="1"/>
  <c r="AS100" i="1" s="1"/>
  <c r="AN100" i="1"/>
  <c r="AN112" i="1"/>
  <c r="AQ48" i="1"/>
  <c r="AS48" i="1" s="1"/>
  <c r="AU52" i="1"/>
  <c r="AW52" i="1" s="1"/>
  <c r="O52" i="1"/>
  <c r="AK52" i="1" s="1"/>
  <c r="AO52" i="1" s="1"/>
  <c r="AP53" i="1"/>
  <c r="N53" i="1"/>
  <c r="AJ53" i="1" s="1"/>
  <c r="AQ56" i="1"/>
  <c r="AS56" i="1" s="1"/>
  <c r="AU60" i="1"/>
  <c r="AW60" i="1" s="1"/>
  <c r="O60" i="1"/>
  <c r="AK60" i="1" s="1"/>
  <c r="AO60" i="1" s="1"/>
  <c r="AP61" i="1"/>
  <c r="N61" i="1"/>
  <c r="AJ61" i="1" s="1"/>
  <c r="AQ64" i="1"/>
  <c r="AS64" i="1" s="1"/>
  <c r="AU68" i="1"/>
  <c r="AW68" i="1" s="1"/>
  <c r="O68" i="1"/>
  <c r="AK68" i="1" s="1"/>
  <c r="AO68" i="1" s="1"/>
  <c r="O69" i="1"/>
  <c r="AK69" i="1" s="1"/>
  <c r="AO69" i="1" s="1"/>
  <c r="AQ77" i="1"/>
  <c r="AS77" i="1" s="1"/>
  <c r="AN77" i="1"/>
  <c r="AQ80" i="1"/>
  <c r="AS80" i="1" s="1"/>
  <c r="AR99" i="1"/>
  <c r="AM107" i="1"/>
  <c r="AR107" i="1"/>
  <c r="AP108" i="1"/>
  <c r="N108" i="1"/>
  <c r="AJ108" i="1" s="1"/>
  <c r="AP118" i="1"/>
  <c r="N118" i="1"/>
  <c r="AJ118" i="1" s="1"/>
  <c r="AU82" i="1"/>
  <c r="AW82" i="1" s="1"/>
  <c r="AP86" i="1"/>
  <c r="N86" i="1"/>
  <c r="AJ86" i="1" s="1"/>
  <c r="AQ90" i="1"/>
  <c r="AS90" i="1" s="1"/>
  <c r="AU98" i="1"/>
  <c r="AW98" i="1" s="1"/>
  <c r="AP102" i="1"/>
  <c r="N102" i="1"/>
  <c r="AJ102" i="1" s="1"/>
  <c r="AQ114" i="1"/>
  <c r="AS114" i="1" s="1"/>
  <c r="AP120" i="1"/>
  <c r="N120" i="1"/>
  <c r="AJ120" i="1" s="1"/>
  <c r="AU88" i="1"/>
  <c r="AW88" i="1" s="1"/>
  <c r="AP92" i="1"/>
  <c r="N92" i="1"/>
  <c r="AJ92" i="1" s="1"/>
  <c r="AQ96" i="1"/>
  <c r="AS96" i="1" s="1"/>
  <c r="AU104" i="1"/>
  <c r="AW104" i="1" s="1"/>
  <c r="AQ108" i="1"/>
  <c r="AS108" i="1" s="1"/>
  <c r="AP110" i="1"/>
  <c r="N110" i="1"/>
  <c r="AJ110" i="1" s="1"/>
  <c r="AU112" i="1"/>
  <c r="AW112" i="1" s="1"/>
  <c r="AP116" i="1"/>
  <c r="N116" i="1"/>
  <c r="AJ116" i="1" s="1"/>
  <c r="AQ118" i="1"/>
  <c r="AS118" i="1" s="1"/>
  <c r="AP98" i="1"/>
  <c r="N98" i="1"/>
  <c r="AJ98" i="1" s="1"/>
  <c r="N69" i="1"/>
  <c r="AJ69" i="1" s="1"/>
  <c r="N71" i="1"/>
  <c r="AJ71" i="1" s="1"/>
  <c r="N73" i="1"/>
  <c r="AJ73" i="1" s="1"/>
  <c r="N75" i="1"/>
  <c r="AJ75" i="1" s="1"/>
  <c r="N77" i="1"/>
  <c r="AJ77" i="1" s="1"/>
  <c r="N79" i="1"/>
  <c r="AJ79" i="1" s="1"/>
  <c r="AP88" i="1"/>
  <c r="N88" i="1"/>
  <c r="AJ88" i="1" s="1"/>
  <c r="AQ92" i="1"/>
  <c r="AS92" i="1" s="1"/>
  <c r="AN96" i="1"/>
  <c r="AP104" i="1"/>
  <c r="N104" i="1"/>
  <c r="AJ104" i="1" s="1"/>
  <c r="AN108" i="1"/>
  <c r="AQ110" i="1"/>
  <c r="AS110" i="1" s="1"/>
  <c r="AP112" i="1"/>
  <c r="N112" i="1"/>
  <c r="AJ112" i="1" s="1"/>
  <c r="AQ116" i="1"/>
  <c r="AS116" i="1" s="1"/>
  <c r="AN118" i="1"/>
  <c r="AO120" i="1"/>
  <c r="AP122" i="1"/>
  <c r="N122" i="1"/>
  <c r="AJ122" i="1" s="1"/>
  <c r="O123" i="1"/>
  <c r="AK123" i="1" s="1"/>
  <c r="AO123" i="1" s="1"/>
  <c r="AW81" i="1"/>
  <c r="AP94" i="1"/>
  <c r="N94" i="1"/>
  <c r="AJ94" i="1" s="1"/>
  <c r="AH62" i="7" l="1"/>
  <c r="AB213" i="6"/>
  <c r="S162" i="12"/>
  <c r="BU1" i="3"/>
  <c r="BV1" i="3" s="1"/>
  <c r="BW1" i="3" s="1"/>
  <c r="T204" i="12"/>
  <c r="T209" i="12"/>
  <c r="T181" i="12"/>
  <c r="T213" i="12"/>
  <c r="T196" i="12"/>
  <c r="S163" i="12"/>
  <c r="T215" i="12"/>
  <c r="S165" i="12"/>
  <c r="AH72" i="7"/>
  <c r="T219" i="3"/>
  <c r="AH202" i="7"/>
  <c r="AH165" i="7"/>
  <c r="AN162" i="3"/>
  <c r="BO162" i="3"/>
  <c r="AN164" i="3"/>
  <c r="BO164" i="3"/>
  <c r="AN159" i="3"/>
  <c r="BO159" i="3"/>
  <c r="P167" i="12"/>
  <c r="AN161" i="3"/>
  <c r="BO161" i="3"/>
  <c r="P168" i="12"/>
  <c r="P169" i="12"/>
  <c r="S126" i="6"/>
  <c r="AH85" i="7"/>
  <c r="AH80" i="7"/>
  <c r="K217" i="3"/>
  <c r="S215" i="6"/>
  <c r="S122" i="6"/>
  <c r="AH54" i="7"/>
  <c r="AB217" i="6"/>
  <c r="T100" i="3"/>
  <c r="T186" i="3"/>
  <c r="AM231" i="6"/>
  <c r="AO231" i="6"/>
  <c r="AR231" i="6"/>
  <c r="AL231" i="6"/>
  <c r="AF231" i="6"/>
  <c r="AQ231" i="6"/>
  <c r="AS231" i="6"/>
  <c r="AP231" i="6"/>
  <c r="AN231" i="6"/>
  <c r="AG231" i="6"/>
  <c r="AI231" i="6"/>
  <c r="AE231" i="6"/>
  <c r="AK231" i="6"/>
  <c r="AH231" i="6"/>
  <c r="AJ231" i="6"/>
  <c r="T51" i="3"/>
  <c r="AH86" i="7"/>
  <c r="S130" i="6"/>
  <c r="AH210" i="7"/>
  <c r="AH173" i="7"/>
  <c r="AH76" i="7"/>
  <c r="AH140" i="7"/>
  <c r="AI203" i="7"/>
  <c r="AK221" i="7"/>
  <c r="AL221" i="7" s="1"/>
  <c r="AI208" i="7"/>
  <c r="AK222" i="7"/>
  <c r="AH193" i="7"/>
  <c r="AL224" i="7"/>
  <c r="AH192" i="7"/>
  <c r="AH141" i="7"/>
  <c r="AH220" i="7"/>
  <c r="AH199" i="7"/>
  <c r="AH174" i="7"/>
  <c r="AH188" i="7"/>
  <c r="AH90" i="7"/>
  <c r="AH58" i="7"/>
  <c r="AH187" i="7"/>
  <c r="AH157" i="7"/>
  <c r="T108" i="3"/>
  <c r="AH113" i="7"/>
  <c r="AH50" i="7"/>
  <c r="AH101" i="7"/>
  <c r="AH77" i="7"/>
  <c r="AH116" i="7"/>
  <c r="AH64" i="7"/>
  <c r="AK209" i="7"/>
  <c r="AL209" i="7" s="1"/>
  <c r="AH219" i="7"/>
  <c r="AH144" i="7"/>
  <c r="AH115" i="7"/>
  <c r="AF230" i="6"/>
  <c r="AN230" i="6"/>
  <c r="AN229" i="6"/>
  <c r="AH104" i="7"/>
  <c r="AH103" i="7"/>
  <c r="AH171" i="7"/>
  <c r="AH110" i="7"/>
  <c r="AH97" i="7"/>
  <c r="AH169" i="7"/>
  <c r="AH48" i="7"/>
  <c r="AK182" i="7"/>
  <c r="AH189" i="7"/>
  <c r="AH100" i="7"/>
  <c r="AH60" i="7"/>
  <c r="AH123" i="7"/>
  <c r="AH153" i="7"/>
  <c r="T131" i="3"/>
  <c r="AH208" i="7"/>
  <c r="AH166" i="7"/>
  <c r="AH56" i="7"/>
  <c r="AH93" i="7"/>
  <c r="AH70" i="7"/>
  <c r="AH182" i="7"/>
  <c r="AH52" i="7"/>
  <c r="AI229" i="6"/>
  <c r="AH118" i="7"/>
  <c r="AH168" i="7"/>
  <c r="AI202" i="7"/>
  <c r="AH134" i="7"/>
  <c r="AH142" i="7"/>
  <c r="AH71" i="7"/>
  <c r="AH190" i="7"/>
  <c r="AH74" i="7"/>
  <c r="AI218" i="7"/>
  <c r="AF229" i="6"/>
  <c r="AH53" i="7"/>
  <c r="AH88" i="7"/>
  <c r="AH160" i="7"/>
  <c r="AH176" i="7"/>
  <c r="AH136" i="7"/>
  <c r="AH120" i="7"/>
  <c r="AH68" i="7"/>
  <c r="AH124" i="7"/>
  <c r="AH130" i="7"/>
  <c r="AH98" i="7"/>
  <c r="AH55" i="7"/>
  <c r="AB205" i="6"/>
  <c r="S127" i="6"/>
  <c r="AB215" i="6"/>
  <c r="AT217" i="6"/>
  <c r="S120" i="6"/>
  <c r="I106" i="11"/>
  <c r="AZ155" i="3"/>
  <c r="H155" i="10"/>
  <c r="I108" i="11"/>
  <c r="AZ157" i="3"/>
  <c r="H157" i="10"/>
  <c r="I111" i="11"/>
  <c r="AZ160" i="3"/>
  <c r="S160" i="12" s="1"/>
  <c r="H160" i="10"/>
  <c r="I109" i="11"/>
  <c r="AZ158" i="3"/>
  <c r="S158" i="12" s="1"/>
  <c r="H158" i="10"/>
  <c r="AN228" i="6"/>
  <c r="H161" i="5"/>
  <c r="J166" i="3"/>
  <c r="H167" i="5"/>
  <c r="J172" i="3"/>
  <c r="H168" i="5"/>
  <c r="J173" i="3"/>
  <c r="T173" i="12" s="1"/>
  <c r="H170" i="5"/>
  <c r="J175" i="3"/>
  <c r="AG229" i="6"/>
  <c r="AG228" i="6"/>
  <c r="AR95" i="1"/>
  <c r="AR121" i="1"/>
  <c r="AR10" i="1"/>
  <c r="AR97" i="1"/>
  <c r="AR105" i="1"/>
  <c r="AR54" i="1"/>
  <c r="AR18" i="1"/>
  <c r="AR13" i="1"/>
  <c r="AR70" i="1"/>
  <c r="AR123" i="1"/>
  <c r="AR103" i="1"/>
  <c r="AR52" i="1"/>
  <c r="AR124" i="1"/>
  <c r="AM83" i="1"/>
  <c r="AM50" i="1"/>
  <c r="AR12" i="1"/>
  <c r="AM230" i="6"/>
  <c r="AR72" i="1"/>
  <c r="AR4" i="1"/>
  <c r="AO229" i="6"/>
  <c r="AO228" i="6"/>
  <c r="AQ230" i="6"/>
  <c r="AI230" i="6"/>
  <c r="AQ229" i="6"/>
  <c r="AG230" i="6"/>
  <c r="S117" i="6"/>
  <c r="AF228" i="6"/>
  <c r="S199" i="6"/>
  <c r="S177" i="6"/>
  <c r="S134" i="6"/>
  <c r="AB195" i="6"/>
  <c r="AC195" i="6" s="1"/>
  <c r="AO230" i="6"/>
  <c r="S181" i="6"/>
  <c r="S115" i="6"/>
  <c r="S210" i="6"/>
  <c r="AB207" i="6"/>
  <c r="S136" i="6"/>
  <c r="S135" i="6"/>
  <c r="S200" i="6"/>
  <c r="T111" i="3"/>
  <c r="T60" i="3"/>
  <c r="T103" i="3"/>
  <c r="T126" i="3"/>
  <c r="T218" i="3"/>
  <c r="T53" i="3"/>
  <c r="T167" i="3"/>
  <c r="T217" i="3"/>
  <c r="T150" i="3"/>
  <c r="T162" i="3"/>
  <c r="T109" i="3"/>
  <c r="T116" i="3"/>
  <c r="T67" i="3"/>
  <c r="T83" i="3"/>
  <c r="T62" i="3"/>
  <c r="T187" i="3"/>
  <c r="T204" i="3"/>
  <c r="T65" i="3"/>
  <c r="T105" i="3"/>
  <c r="T87" i="3"/>
  <c r="T147" i="3"/>
  <c r="T123" i="3"/>
  <c r="T188" i="3"/>
  <c r="T84" i="3"/>
  <c r="T125" i="3"/>
  <c r="T63" i="3"/>
  <c r="T112" i="3"/>
  <c r="T59" i="3"/>
  <c r="T64" i="3"/>
  <c r="T85" i="3"/>
  <c r="T61" i="3"/>
  <c r="T75" i="3"/>
  <c r="AK229" i="6"/>
  <c r="AS228" i="6"/>
  <c r="AR230" i="6"/>
  <c r="AL228" i="6"/>
  <c r="AK230" i="6"/>
  <c r="AS229" i="6"/>
  <c r="AM228" i="6"/>
  <c r="AL229" i="6"/>
  <c r="AL230" i="6"/>
  <c r="AQ228" i="6"/>
  <c r="AK228" i="6"/>
  <c r="AJ230" i="6"/>
  <c r="AS230" i="6"/>
  <c r="S137" i="6"/>
  <c r="K140" i="3"/>
  <c r="S121" i="6"/>
  <c r="K124" i="3"/>
  <c r="S118" i="6"/>
  <c r="K121" i="3"/>
  <c r="S193" i="6"/>
  <c r="AE193" i="6" s="1"/>
  <c r="K196" i="3"/>
  <c r="S197" i="6"/>
  <c r="K200" i="3"/>
  <c r="S166" i="6"/>
  <c r="K169" i="3"/>
  <c r="S186" i="6"/>
  <c r="S138" i="6"/>
  <c r="K141" i="3"/>
  <c r="S124" i="6"/>
  <c r="AB196" i="6"/>
  <c r="AB198" i="6"/>
  <c r="S204" i="6"/>
  <c r="K207" i="3"/>
  <c r="S192" i="6"/>
  <c r="AE192" i="6" s="1"/>
  <c r="K195" i="3"/>
  <c r="S184" i="6"/>
  <c r="K187" i="3"/>
  <c r="S133" i="6"/>
  <c r="K136" i="3"/>
  <c r="S174" i="6"/>
  <c r="K177" i="3"/>
  <c r="AB199" i="6"/>
  <c r="S205" i="6"/>
  <c r="K208" i="3"/>
  <c r="S128" i="6"/>
  <c r="AB214" i="6"/>
  <c r="S196" i="6"/>
  <c r="S119" i="6"/>
  <c r="S209" i="6"/>
  <c r="K212" i="3"/>
  <c r="S159" i="6"/>
  <c r="K162" i="3"/>
  <c r="S116" i="6"/>
  <c r="K119" i="3"/>
  <c r="S182" i="6"/>
  <c r="K185" i="3"/>
  <c r="S208" i="6"/>
  <c r="K210" i="3"/>
  <c r="S213" i="6"/>
  <c r="K216" i="3"/>
  <c r="S188" i="6"/>
  <c r="S187" i="6"/>
  <c r="AR229" i="6"/>
  <c r="S180" i="6"/>
  <c r="K182" i="3"/>
  <c r="S156" i="6"/>
  <c r="AB197" i="6"/>
  <c r="S151" i="6"/>
  <c r="K154" i="3"/>
  <c r="S129" i="6"/>
  <c r="K132" i="3"/>
  <c r="S160" i="6"/>
  <c r="K163" i="3"/>
  <c r="S168" i="6"/>
  <c r="K171" i="3"/>
  <c r="S154" i="6"/>
  <c r="K157" i="3"/>
  <c r="S146" i="6"/>
  <c r="K149" i="3"/>
  <c r="S123" i="6"/>
  <c r="S212" i="6"/>
  <c r="K214" i="3"/>
  <c r="S206" i="6"/>
  <c r="K209" i="3"/>
  <c r="AJ229" i="6"/>
  <c r="S189" i="6"/>
  <c r="K192" i="3"/>
  <c r="S148" i="6"/>
  <c r="S131" i="6"/>
  <c r="S143" i="6"/>
  <c r="K146" i="3"/>
  <c r="S201" i="6"/>
  <c r="K204" i="3"/>
  <c r="S172" i="6"/>
  <c r="K175" i="3"/>
  <c r="S162" i="6"/>
  <c r="K165" i="3"/>
  <c r="AI228" i="6"/>
  <c r="S152" i="6"/>
  <c r="K155" i="3"/>
  <c r="S132" i="6"/>
  <c r="S170" i="6"/>
  <c r="K173" i="3"/>
  <c r="S164" i="6"/>
  <c r="K167" i="3"/>
  <c r="S144" i="6"/>
  <c r="K147" i="3"/>
  <c r="AE228" i="6"/>
  <c r="S176" i="6"/>
  <c r="K179" i="3"/>
  <c r="S194" i="6"/>
  <c r="AE194" i="6" s="1"/>
  <c r="K197" i="3"/>
  <c r="S202" i="6"/>
  <c r="K205" i="3"/>
  <c r="S185" i="6"/>
  <c r="K188" i="3"/>
  <c r="S140" i="6"/>
  <c r="AB200" i="6"/>
  <c r="S191" i="6"/>
  <c r="K194" i="3"/>
  <c r="S178" i="6"/>
  <c r="K181" i="3"/>
  <c r="S125" i="6"/>
  <c r="K128" i="3"/>
  <c r="T140" i="3"/>
  <c r="T164" i="3"/>
  <c r="T101" i="3"/>
  <c r="T68" i="3"/>
  <c r="T92" i="3"/>
  <c r="T79" i="3"/>
  <c r="T199" i="3"/>
  <c r="T120" i="3"/>
  <c r="T82" i="3"/>
  <c r="T209" i="3"/>
  <c r="T183" i="3"/>
  <c r="T137" i="3"/>
  <c r="T196" i="3"/>
  <c r="T194" i="3"/>
  <c r="T136" i="3"/>
  <c r="T102" i="3"/>
  <c r="T175" i="3"/>
  <c r="T94" i="3"/>
  <c r="T86" i="3"/>
  <c r="T127" i="3"/>
  <c r="T129" i="3"/>
  <c r="T216" i="3"/>
  <c r="T135" i="3"/>
  <c r="T152" i="3"/>
  <c r="T163" i="3"/>
  <c r="T110" i="3"/>
  <c r="T54" i="3"/>
  <c r="T148" i="3"/>
  <c r="T128" i="3"/>
  <c r="T80" i="3"/>
  <c r="T191" i="3"/>
  <c r="T143" i="3"/>
  <c r="T144" i="3"/>
  <c r="T57" i="3"/>
  <c r="T52" i="3"/>
  <c r="T154" i="3"/>
  <c r="T76" i="3"/>
  <c r="T77" i="3"/>
  <c r="T70" i="3"/>
  <c r="T58" i="3"/>
  <c r="T90" i="3"/>
  <c r="T158" i="3"/>
  <c r="T172" i="3"/>
  <c r="T89" i="3"/>
  <c r="T56" i="3"/>
  <c r="T74" i="3"/>
  <c r="T160" i="3"/>
  <c r="T149" i="3"/>
  <c r="T104" i="3"/>
  <c r="T99" i="3"/>
  <c r="T71" i="3"/>
  <c r="T156" i="3"/>
  <c r="T189" i="3"/>
  <c r="T201" i="3"/>
  <c r="T88" i="3"/>
  <c r="T205" i="3"/>
  <c r="T55" i="3"/>
  <c r="T73" i="3"/>
  <c r="T66" i="3"/>
  <c r="T118" i="3"/>
  <c r="T96" i="3"/>
  <c r="T98" i="3"/>
  <c r="T69" i="3"/>
  <c r="T115" i="3"/>
  <c r="T78" i="3"/>
  <c r="T142" i="3"/>
  <c r="T130" i="3"/>
  <c r="T195" i="3"/>
  <c r="T161" i="3"/>
  <c r="T50" i="3"/>
  <c r="T107" i="3"/>
  <c r="T206" i="3"/>
  <c r="T72" i="3"/>
  <c r="T192" i="3"/>
  <c r="AH51" i="7"/>
  <c r="AH75" i="7"/>
  <c r="T133" i="3"/>
  <c r="T141" i="3"/>
  <c r="AH161" i="7"/>
  <c r="AH132" i="7"/>
  <c r="T97" i="3"/>
  <c r="T146" i="3"/>
  <c r="T113" i="3"/>
  <c r="T151" i="3"/>
  <c r="AH66" i="7"/>
  <c r="AH125" i="7"/>
  <c r="AH156" i="7"/>
  <c r="T157" i="3"/>
  <c r="AH89" i="7"/>
  <c r="AH117" i="7"/>
  <c r="T91" i="3"/>
  <c r="T81" i="3"/>
  <c r="T138" i="3"/>
  <c r="T139" i="3"/>
  <c r="T207" i="3"/>
  <c r="AH172" i="7"/>
  <c r="AH150" i="7"/>
  <c r="AH102" i="7"/>
  <c r="T134" i="3"/>
  <c r="T193" i="3"/>
  <c r="T202" i="3"/>
  <c r="AI210" i="7"/>
  <c r="AH197" i="7"/>
  <c r="AH154" i="7"/>
  <c r="AH69" i="7"/>
  <c r="AH99" i="7"/>
  <c r="T93" i="3"/>
  <c r="T117" i="3"/>
  <c r="T95" i="3"/>
  <c r="T184" i="3"/>
  <c r="AH128" i="7"/>
  <c r="AH57" i="7"/>
  <c r="T182" i="3"/>
  <c r="T171" i="3"/>
  <c r="AK207" i="7"/>
  <c r="AL208" i="7" s="1"/>
  <c r="AH147" i="7"/>
  <c r="AI200" i="7"/>
  <c r="AH200" i="7"/>
  <c r="AH217" i="7"/>
  <c r="AI217" i="7"/>
  <c r="AK202" i="7"/>
  <c r="AL202" i="7" s="1"/>
  <c r="AH127" i="7"/>
  <c r="AH126" i="7"/>
  <c r="AH151" i="7"/>
  <c r="AH81" i="7"/>
  <c r="AH61" i="7"/>
  <c r="AK211" i="7"/>
  <c r="AH163" i="7"/>
  <c r="AI216" i="7"/>
  <c r="AH216" i="7"/>
  <c r="AH198" i="7"/>
  <c r="AI211" i="7"/>
  <c r="AH211" i="7"/>
  <c r="AH177" i="7"/>
  <c r="AH164" i="7"/>
  <c r="AI209" i="7"/>
  <c r="AH209" i="7"/>
  <c r="AI215" i="7"/>
  <c r="AH215" i="7"/>
  <c r="AK218" i="7"/>
  <c r="AL218" i="7" s="1"/>
  <c r="AH191" i="7"/>
  <c r="AH218" i="7"/>
  <c r="AK200" i="7"/>
  <c r="AH119" i="7"/>
  <c r="AH145" i="7"/>
  <c r="AH146" i="7"/>
  <c r="AH170" i="7"/>
  <c r="AH112" i="7"/>
  <c r="AK205" i="7"/>
  <c r="AH139" i="7"/>
  <c r="AH133" i="7"/>
  <c r="AH73" i="7"/>
  <c r="AH109" i="7"/>
  <c r="AI214" i="7"/>
  <c r="AH214" i="7"/>
  <c r="AH196" i="7"/>
  <c r="AK215" i="7"/>
  <c r="AH179" i="7"/>
  <c r="AH137" i="7"/>
  <c r="AK193" i="7"/>
  <c r="AH91" i="7"/>
  <c r="AI213" i="7"/>
  <c r="AK198" i="7"/>
  <c r="AL199" i="7" s="1"/>
  <c r="AH111" i="7"/>
  <c r="AH94" i="7"/>
  <c r="AH67" i="7"/>
  <c r="AH195" i="7"/>
  <c r="AK219" i="7"/>
  <c r="AL220" i="7" s="1"/>
  <c r="AI207" i="7"/>
  <c r="AH207" i="7"/>
  <c r="AI220" i="7"/>
  <c r="AK214" i="7"/>
  <c r="AL214" i="7" s="1"/>
  <c r="AH175" i="7"/>
  <c r="AI201" i="7"/>
  <c r="AH201" i="7"/>
  <c r="AI219" i="7"/>
  <c r="AK216" i="7"/>
  <c r="AH183" i="7"/>
  <c r="AH158" i="7"/>
  <c r="AH194" i="7"/>
  <c r="AK206" i="7"/>
  <c r="AH143" i="7"/>
  <c r="AH129" i="7"/>
  <c r="AK192" i="7"/>
  <c r="AH87" i="7"/>
  <c r="AH148" i="7"/>
  <c r="AH114" i="7"/>
  <c r="AH65" i="7"/>
  <c r="AH92" i="7"/>
  <c r="AI206" i="7"/>
  <c r="AH206" i="7"/>
  <c r="AH212" i="7"/>
  <c r="AI212" i="7"/>
  <c r="AH180" i="7"/>
  <c r="AK212" i="7"/>
  <c r="AH167" i="7"/>
  <c r="AH181" i="7"/>
  <c r="AH186" i="7"/>
  <c r="AH121" i="7"/>
  <c r="AH178" i="7"/>
  <c r="AK194" i="7"/>
  <c r="AH95" i="7"/>
  <c r="AK191" i="7"/>
  <c r="AH83" i="7"/>
  <c r="AH59" i="7"/>
  <c r="AH79" i="7"/>
  <c r="AH63" i="7"/>
  <c r="AH204" i="7"/>
  <c r="AI204" i="7"/>
  <c r="AH205" i="7"/>
  <c r="AI205" i="7"/>
  <c r="AK204" i="7"/>
  <c r="AH135" i="7"/>
  <c r="AK210" i="7"/>
  <c r="AH159" i="7"/>
  <c r="AH162" i="7"/>
  <c r="AK203" i="7"/>
  <c r="AH131" i="7"/>
  <c r="AH96" i="7"/>
  <c r="AH122" i="7"/>
  <c r="AH105" i="7"/>
  <c r="AH49" i="7"/>
  <c r="AE229" i="6"/>
  <c r="AM229" i="6"/>
  <c r="AH230" i="6"/>
  <c r="AE230" i="6"/>
  <c r="AP230" i="6"/>
  <c r="AP228" i="6"/>
  <c r="AH228" i="6"/>
  <c r="AB211" i="6"/>
  <c r="S175" i="6"/>
  <c r="S157" i="6"/>
  <c r="S158" i="6"/>
  <c r="AB203" i="6"/>
  <c r="S190" i="6"/>
  <c r="AB210" i="6"/>
  <c r="S171" i="6"/>
  <c r="S161" i="6"/>
  <c r="AP229" i="6"/>
  <c r="S149" i="6"/>
  <c r="S150" i="6"/>
  <c r="AR228" i="6"/>
  <c r="AB209" i="6"/>
  <c r="S167" i="6"/>
  <c r="S153" i="6"/>
  <c r="AB212" i="6"/>
  <c r="AC213" i="6" s="1"/>
  <c r="S179" i="6"/>
  <c r="AH229" i="6"/>
  <c r="S141" i="6"/>
  <c r="S142" i="6"/>
  <c r="AJ228" i="6"/>
  <c r="AB208" i="6"/>
  <c r="S163" i="6"/>
  <c r="S145" i="6"/>
  <c r="AT219" i="6"/>
  <c r="AB219" i="6"/>
  <c r="S207" i="6"/>
  <c r="S173" i="6"/>
  <c r="AB216" i="6"/>
  <c r="S195" i="6"/>
  <c r="AT216" i="6"/>
  <c r="S214" i="6"/>
  <c r="S203" i="6"/>
  <c r="AB206" i="6"/>
  <c r="S155" i="6"/>
  <c r="S183" i="6"/>
  <c r="AB201" i="6"/>
  <c r="S211" i="6"/>
  <c r="AT220" i="6"/>
  <c r="AB220" i="6"/>
  <c r="AT221" i="6"/>
  <c r="S169" i="6"/>
  <c r="S198" i="6"/>
  <c r="AB218" i="6"/>
  <c r="AB204" i="6"/>
  <c r="S147" i="6"/>
  <c r="S165" i="6"/>
  <c r="AT218" i="6"/>
  <c r="AB202" i="6"/>
  <c r="S139" i="6"/>
  <c r="I180" i="5"/>
  <c r="I184" i="5" s="1"/>
  <c r="I188" i="5" s="1"/>
  <c r="I192" i="5" s="1"/>
  <c r="I196" i="5" s="1"/>
  <c r="I200" i="5" s="1"/>
  <c r="I204" i="5" s="1"/>
  <c r="I208" i="5" s="1"/>
  <c r="I212" i="5" s="1"/>
  <c r="I216" i="5" s="1"/>
  <c r="I178" i="5"/>
  <c r="I182" i="5" s="1"/>
  <c r="I186" i="5" s="1"/>
  <c r="I190" i="5" s="1"/>
  <c r="I194" i="5" s="1"/>
  <c r="I198" i="5" s="1"/>
  <c r="I202" i="5" s="1"/>
  <c r="I206" i="5" s="1"/>
  <c r="I210" i="5" s="1"/>
  <c r="I214" i="5" s="1"/>
  <c r="I218" i="5" s="1"/>
  <c r="I183" i="5"/>
  <c r="I187" i="5" s="1"/>
  <c r="I191" i="5" s="1"/>
  <c r="I195" i="5" s="1"/>
  <c r="I199" i="5" s="1"/>
  <c r="I203" i="5" s="1"/>
  <c r="I207" i="5" s="1"/>
  <c r="I211" i="5" s="1"/>
  <c r="I215" i="5" s="1"/>
  <c r="I177" i="5"/>
  <c r="I181" i="5" s="1"/>
  <c r="I185" i="5" s="1"/>
  <c r="I189" i="5" s="1"/>
  <c r="I193" i="5" s="1"/>
  <c r="I197" i="5" s="1"/>
  <c r="I201" i="5" s="1"/>
  <c r="I205" i="5" s="1"/>
  <c r="I209" i="5" s="1"/>
  <c r="I213" i="5" s="1"/>
  <c r="I217" i="5" s="1"/>
  <c r="AR89" i="1"/>
  <c r="AR62" i="1"/>
  <c r="AR91" i="1"/>
  <c r="AR58" i="1"/>
  <c r="AR36" i="1"/>
  <c r="AR38" i="1"/>
  <c r="AR66" i="1"/>
  <c r="AR44" i="1"/>
  <c r="AR23" i="1"/>
  <c r="AM87" i="1"/>
  <c r="AR87" i="1"/>
  <c r="AR20" i="1"/>
  <c r="AR40" i="1"/>
  <c r="AR117" i="1"/>
  <c r="AR30" i="1"/>
  <c r="AR15" i="1"/>
  <c r="AR109" i="1"/>
  <c r="AR60" i="1"/>
  <c r="AR111" i="1"/>
  <c r="AR35" i="1"/>
  <c r="AR98" i="1"/>
  <c r="AM98" i="1"/>
  <c r="AS46" i="1"/>
  <c r="AR46" i="1"/>
  <c r="AR27" i="1"/>
  <c r="AR122" i="1"/>
  <c r="AM122" i="1"/>
  <c r="AM77" i="1"/>
  <c r="AR77" i="1"/>
  <c r="AR118" i="1"/>
  <c r="AM118" i="1"/>
  <c r="AR84" i="1"/>
  <c r="AM84" i="1"/>
  <c r="AM57" i="1"/>
  <c r="AR57" i="1"/>
  <c r="AS29" i="1"/>
  <c r="AR29" i="1"/>
  <c r="AM49" i="1"/>
  <c r="AR49" i="1"/>
  <c r="AS41" i="1"/>
  <c r="AR41" i="1"/>
  <c r="AR48" i="1"/>
  <c r="AR25" i="1"/>
  <c r="AR8" i="1"/>
  <c r="AM8" i="1"/>
  <c r="AR86" i="1"/>
  <c r="AM86" i="1"/>
  <c r="AM24" i="1"/>
  <c r="AR24" i="1"/>
  <c r="AM59" i="1"/>
  <c r="AR59" i="1"/>
  <c r="AR80" i="1"/>
  <c r="AM80" i="1"/>
  <c r="AM79" i="1"/>
  <c r="AR79" i="1"/>
  <c r="AR104" i="1"/>
  <c r="AM104" i="1"/>
  <c r="AS31" i="1"/>
  <c r="AR31" i="1"/>
  <c r="AR114" i="1"/>
  <c r="AM114" i="1"/>
  <c r="AM65" i="1"/>
  <c r="AR65" i="1"/>
  <c r="AM74" i="1"/>
  <c r="AR74" i="1"/>
  <c r="AR33" i="1"/>
  <c r="AS45" i="1"/>
  <c r="AR45" i="1"/>
  <c r="AM63" i="1"/>
  <c r="AR63" i="1"/>
  <c r="AM76" i="1"/>
  <c r="AR76" i="1"/>
  <c r="AR19" i="1"/>
  <c r="AM19" i="1"/>
  <c r="AM47" i="1"/>
  <c r="AR47" i="1"/>
  <c r="AR5" i="1"/>
  <c r="AR112" i="1"/>
  <c r="AM112" i="1"/>
  <c r="AR120" i="1"/>
  <c r="AM120" i="1"/>
  <c r="AM73" i="1"/>
  <c r="AR73" i="1"/>
  <c r="AR92" i="1"/>
  <c r="AM92" i="1"/>
  <c r="AR108" i="1"/>
  <c r="AM108" i="1"/>
  <c r="AR100" i="1"/>
  <c r="AM100" i="1"/>
  <c r="AM51" i="1"/>
  <c r="AR51" i="1"/>
  <c r="AM17" i="1"/>
  <c r="AR17" i="1"/>
  <c r="AM55" i="1"/>
  <c r="AR55" i="1"/>
  <c r="AR96" i="1"/>
  <c r="AM96" i="1"/>
  <c r="AS39" i="1"/>
  <c r="AR39" i="1"/>
  <c r="AR22" i="1"/>
  <c r="AR11" i="1"/>
  <c r="AM11" i="1"/>
  <c r="AR32" i="1"/>
  <c r="AR16" i="1"/>
  <c r="AM16" i="1"/>
  <c r="AR90" i="1"/>
  <c r="AM90" i="1"/>
  <c r="AM75" i="1"/>
  <c r="AR75" i="1"/>
  <c r="AR102" i="1"/>
  <c r="AM102" i="1"/>
  <c r="AM71" i="1"/>
  <c r="AR71" i="1"/>
  <c r="AM53" i="1"/>
  <c r="AR53" i="1"/>
  <c r="AR81" i="1"/>
  <c r="AM9" i="1"/>
  <c r="AR9" i="1"/>
  <c r="AR28" i="1"/>
  <c r="AS43" i="1"/>
  <c r="AR43" i="1"/>
  <c r="AR56" i="1"/>
  <c r="AR14" i="1"/>
  <c r="AR88" i="1"/>
  <c r="AM88" i="1"/>
  <c r="AM61" i="1"/>
  <c r="AR61" i="1"/>
  <c r="AR116" i="1"/>
  <c r="AM116" i="1"/>
  <c r="AR94" i="1"/>
  <c r="AM94" i="1"/>
  <c r="AM69" i="1"/>
  <c r="AR69" i="1"/>
  <c r="AR110" i="1"/>
  <c r="AM110" i="1"/>
  <c r="AM67" i="1"/>
  <c r="AR67" i="1"/>
  <c r="AR106" i="1"/>
  <c r="AM106" i="1"/>
  <c r="AR64" i="1"/>
  <c r="AM78" i="1"/>
  <c r="AR78" i="1"/>
  <c r="AR6" i="1"/>
  <c r="AS37" i="1"/>
  <c r="AR37" i="1"/>
  <c r="BX1" i="3" l="1"/>
  <c r="BY1" i="3" s="1"/>
  <c r="BZ1" i="3" s="1"/>
  <c r="CA1" i="3" s="1"/>
  <c r="CB1" i="3" s="1"/>
  <c r="S161" i="12"/>
  <c r="T175" i="12"/>
  <c r="T176" i="12"/>
  <c r="S159" i="12"/>
  <c r="T174" i="12"/>
  <c r="AN157" i="3"/>
  <c r="BO157" i="3"/>
  <c r="AN158" i="3"/>
  <c r="BO158" i="3"/>
  <c r="AN155" i="3"/>
  <c r="BO155" i="3"/>
  <c r="P164" i="12"/>
  <c r="P165" i="12"/>
  <c r="AN160" i="3"/>
  <c r="BO160" i="3"/>
  <c r="P160" i="12" s="1"/>
  <c r="P162" i="12"/>
  <c r="P163" i="12"/>
  <c r="AC218" i="6"/>
  <c r="AT231" i="6"/>
  <c r="AT242" i="6" s="1"/>
  <c r="AC215" i="6"/>
  <c r="AC220" i="6"/>
  <c r="AC206" i="6"/>
  <c r="AL222" i="7"/>
  <c r="AL223" i="7"/>
  <c r="AL210" i="7"/>
  <c r="AC216" i="6"/>
  <c r="AC205" i="6"/>
  <c r="AT229" i="6"/>
  <c r="AT240" i="6" s="1"/>
  <c r="AT228" i="6"/>
  <c r="AT239" i="6" s="1"/>
  <c r="I107" i="11"/>
  <c r="H156" i="10"/>
  <c r="AZ156" i="3"/>
  <c r="S156" i="12" s="1"/>
  <c r="I104" i="11"/>
  <c r="AZ153" i="3"/>
  <c r="H153" i="10"/>
  <c r="I105" i="11"/>
  <c r="AZ154" i="3"/>
  <c r="H154" i="10"/>
  <c r="I102" i="11"/>
  <c r="AZ151" i="3"/>
  <c r="H151" i="10"/>
  <c r="H166" i="5"/>
  <c r="J171" i="3"/>
  <c r="T171" i="12" s="1"/>
  <c r="H164" i="5"/>
  <c r="J169" i="3"/>
  <c r="H163" i="5"/>
  <c r="J168" i="3"/>
  <c r="H157" i="5"/>
  <c r="J162" i="3"/>
  <c r="AC208" i="6"/>
  <c r="AC196" i="6"/>
  <c r="AC199" i="6"/>
  <c r="AC214" i="6"/>
  <c r="AC198" i="6"/>
  <c r="AC200" i="6"/>
  <c r="AC197" i="6"/>
  <c r="AC201" i="6"/>
  <c r="AL211" i="7"/>
  <c r="AL203" i="7"/>
  <c r="AL216" i="7"/>
  <c r="AL215" i="7"/>
  <c r="AL212" i="7"/>
  <c r="AL213" i="7"/>
  <c r="AL200" i="7"/>
  <c r="AL201" i="7"/>
  <c r="AL217" i="7"/>
  <c r="AL205" i="7"/>
  <c r="AL219" i="7"/>
  <c r="AL204" i="7"/>
  <c r="AL206" i="7"/>
  <c r="AL207" i="7"/>
  <c r="AC211" i="6"/>
  <c r="AC203" i="6"/>
  <c r="AT230" i="6"/>
  <c r="AC209" i="6"/>
  <c r="AC217" i="6"/>
  <c r="AC212" i="6"/>
  <c r="AC202" i="6"/>
  <c r="AC207" i="6"/>
  <c r="AC204" i="6"/>
  <c r="AC219" i="6"/>
  <c r="AC210" i="6"/>
  <c r="S154" i="12" l="1"/>
  <c r="T169" i="12"/>
  <c r="T170" i="12"/>
  <c r="T172" i="12"/>
  <c r="S155" i="12"/>
  <c r="S157" i="12"/>
  <c r="P161" i="12"/>
  <c r="P158" i="12"/>
  <c r="AN153" i="3"/>
  <c r="BO153" i="3"/>
  <c r="AN156" i="3"/>
  <c r="BO156" i="3"/>
  <c r="P156" i="12" s="1"/>
  <c r="AN154" i="3"/>
  <c r="BO154" i="3"/>
  <c r="P154" i="12" s="1"/>
  <c r="P159" i="12"/>
  <c r="AN151" i="3"/>
  <c r="BO151" i="3"/>
  <c r="I101" i="11"/>
  <c r="AZ150" i="3"/>
  <c r="S151" i="12" s="1"/>
  <c r="H150" i="10"/>
  <c r="I100" i="11"/>
  <c r="AZ149" i="3"/>
  <c r="H149" i="10"/>
  <c r="I98" i="11"/>
  <c r="AZ147" i="3"/>
  <c r="H147" i="10"/>
  <c r="I103" i="11"/>
  <c r="AZ152" i="3"/>
  <c r="S152" i="12" s="1"/>
  <c r="H152" i="10"/>
  <c r="H159" i="5"/>
  <c r="J164" i="3"/>
  <c r="H160" i="5"/>
  <c r="J165" i="3"/>
  <c r="H153" i="5"/>
  <c r="J158" i="3"/>
  <c r="H162" i="5"/>
  <c r="J167" i="3"/>
  <c r="T167" i="12" s="1"/>
  <c r="AT241" i="6"/>
  <c r="S153" i="12" l="1"/>
  <c r="S150" i="12"/>
  <c r="T165" i="12"/>
  <c r="T166" i="12"/>
  <c r="T168" i="12"/>
  <c r="AN150" i="3"/>
  <c r="BO150" i="3"/>
  <c r="P151" i="12" s="1"/>
  <c r="AN152" i="3"/>
  <c r="BO152" i="3"/>
  <c r="P152" i="12" s="1"/>
  <c r="AN147" i="3"/>
  <c r="BO147" i="3"/>
  <c r="P157" i="12"/>
  <c r="AN149" i="3"/>
  <c r="BO149" i="3"/>
  <c r="P155" i="12"/>
  <c r="I94" i="11"/>
  <c r="AZ143" i="3"/>
  <c r="H143" i="10"/>
  <c r="I96" i="11"/>
  <c r="AZ145" i="3"/>
  <c r="H145" i="10"/>
  <c r="I99" i="11"/>
  <c r="AZ148" i="3"/>
  <c r="S148" i="12" s="1"/>
  <c r="H148" i="10"/>
  <c r="AZ146" i="3"/>
  <c r="S147" i="12" s="1"/>
  <c r="H146" i="10"/>
  <c r="I97" i="11"/>
  <c r="H158" i="5"/>
  <c r="J163" i="3"/>
  <c r="T163" i="12" s="1"/>
  <c r="H149" i="5"/>
  <c r="J154" i="3"/>
  <c r="H156" i="5"/>
  <c r="J161" i="3"/>
  <c r="H155" i="5"/>
  <c r="J160" i="3"/>
  <c r="S146" i="12" l="1"/>
  <c r="S149" i="12"/>
  <c r="T164" i="12"/>
  <c r="T161" i="12"/>
  <c r="T162" i="12"/>
  <c r="P150" i="12"/>
  <c r="AN143" i="3"/>
  <c r="BO143" i="3"/>
  <c r="P153" i="12"/>
  <c r="AN146" i="3"/>
  <c r="BO146" i="3"/>
  <c r="AN148" i="3"/>
  <c r="BO148" i="3"/>
  <c r="P148" i="12" s="1"/>
  <c r="AN145" i="3"/>
  <c r="BO145" i="3"/>
  <c r="I95" i="11"/>
  <c r="H144" i="10"/>
  <c r="AZ144" i="3"/>
  <c r="S144" i="12" s="1"/>
  <c r="I93" i="11"/>
  <c r="AZ142" i="3"/>
  <c r="H142" i="10"/>
  <c r="I92" i="11"/>
  <c r="AZ141" i="3"/>
  <c r="H141" i="10"/>
  <c r="I90" i="11"/>
  <c r="AZ139" i="3"/>
  <c r="H139" i="10"/>
  <c r="H151" i="5"/>
  <c r="J156" i="3"/>
  <c r="H145" i="5"/>
  <c r="J150" i="3"/>
  <c r="H152" i="5"/>
  <c r="J157" i="3"/>
  <c r="H154" i="5"/>
  <c r="J159" i="3"/>
  <c r="T159" i="12" s="1"/>
  <c r="T160" i="12" l="1"/>
  <c r="S142" i="12"/>
  <c r="S143" i="12"/>
  <c r="S139" i="12"/>
  <c r="T157" i="12"/>
  <c r="T158" i="12"/>
  <c r="S145" i="12"/>
  <c r="P146" i="12"/>
  <c r="P147" i="12"/>
  <c r="AN139" i="3"/>
  <c r="BO139" i="3"/>
  <c r="AN144" i="3"/>
  <c r="BO144" i="3"/>
  <c r="P144" i="12" s="1"/>
  <c r="AN141" i="3"/>
  <c r="BO141" i="3"/>
  <c r="AN142" i="3"/>
  <c r="BO142" i="3"/>
  <c r="P143" i="12" s="1"/>
  <c r="P149" i="12"/>
  <c r="I91" i="11"/>
  <c r="AZ140" i="3"/>
  <c r="S140" i="12" s="1"/>
  <c r="H140" i="10"/>
  <c r="I88" i="11"/>
  <c r="AZ137" i="3"/>
  <c r="H137" i="10"/>
  <c r="I89" i="11"/>
  <c r="AZ138" i="3"/>
  <c r="H138" i="10"/>
  <c r="I86" i="11"/>
  <c r="AZ135" i="3"/>
  <c r="H135" i="10"/>
  <c r="H148" i="5"/>
  <c r="J153" i="3"/>
  <c r="H141" i="5"/>
  <c r="J146" i="3"/>
  <c r="H150" i="5"/>
  <c r="J155" i="3"/>
  <c r="T155" i="12" s="1"/>
  <c r="H147" i="5"/>
  <c r="J152" i="3"/>
  <c r="S138" i="12" l="1"/>
  <c r="T153" i="12"/>
  <c r="T154" i="12"/>
  <c r="T156" i="12"/>
  <c r="S141" i="12"/>
  <c r="AN135" i="3"/>
  <c r="BO135" i="3"/>
  <c r="AN140" i="3"/>
  <c r="BO140" i="3"/>
  <c r="P140" i="12" s="1"/>
  <c r="AN138" i="3"/>
  <c r="BO138" i="3"/>
  <c r="P142" i="12"/>
  <c r="AN137" i="3"/>
  <c r="BO137" i="3"/>
  <c r="P145" i="12"/>
  <c r="I85" i="11"/>
  <c r="AZ134" i="3"/>
  <c r="S135" i="12" s="1"/>
  <c r="H134" i="10"/>
  <c r="I87" i="11"/>
  <c r="AZ136" i="3"/>
  <c r="S136" i="12" s="1"/>
  <c r="H136" i="10"/>
  <c r="I84" i="11"/>
  <c r="AZ133" i="3"/>
  <c r="H133" i="10"/>
  <c r="I82" i="11"/>
  <c r="AZ131" i="3"/>
  <c r="H131" i="10"/>
  <c r="H146" i="5"/>
  <c r="J151" i="3"/>
  <c r="T151" i="12" s="1"/>
  <c r="H143" i="5"/>
  <c r="J148" i="3"/>
  <c r="H137" i="5"/>
  <c r="J142" i="3"/>
  <c r="H144" i="5"/>
  <c r="J149" i="3"/>
  <c r="T149" i="12" l="1"/>
  <c r="T150" i="12"/>
  <c r="S134" i="12"/>
  <c r="T152" i="12"/>
  <c r="S137" i="12"/>
  <c r="P138" i="12"/>
  <c r="AN131" i="3"/>
  <c r="BO131" i="3"/>
  <c r="AN134" i="3"/>
  <c r="BO134" i="3"/>
  <c r="P135" i="12" s="1"/>
  <c r="AN133" i="3"/>
  <c r="BO133" i="3"/>
  <c r="AN136" i="3"/>
  <c r="BO136" i="3"/>
  <c r="P136" i="12" s="1"/>
  <c r="P141" i="12"/>
  <c r="P139" i="12"/>
  <c r="I80" i="11"/>
  <c r="AZ129" i="3"/>
  <c r="H129" i="10"/>
  <c r="I78" i="11"/>
  <c r="AZ127" i="3"/>
  <c r="H127" i="10"/>
  <c r="I83" i="11"/>
  <c r="AZ132" i="3"/>
  <c r="S132" i="12" s="1"/>
  <c r="H132" i="10"/>
  <c r="AZ130" i="3"/>
  <c r="H130" i="10"/>
  <c r="I81" i="11"/>
  <c r="H140" i="5"/>
  <c r="J145" i="3"/>
  <c r="H133" i="5"/>
  <c r="J138" i="3"/>
  <c r="H139" i="5"/>
  <c r="J144" i="3"/>
  <c r="H142" i="5"/>
  <c r="J147" i="3"/>
  <c r="T147" i="12" s="1"/>
  <c r="S130" i="12" l="1"/>
  <c r="T148" i="12"/>
  <c r="S131" i="12"/>
  <c r="T145" i="12"/>
  <c r="T146" i="12"/>
  <c r="S133" i="12"/>
  <c r="P137" i="12"/>
  <c r="AN130" i="3"/>
  <c r="BO130" i="3"/>
  <c r="P131" i="12" s="1"/>
  <c r="AN132" i="3"/>
  <c r="BO132" i="3"/>
  <c r="P132" i="12" s="1"/>
  <c r="AN129" i="3"/>
  <c r="BO129" i="3"/>
  <c r="P134" i="12"/>
  <c r="AN127" i="3"/>
  <c r="BO127" i="3"/>
  <c r="I79" i="11"/>
  <c r="AZ128" i="3"/>
  <c r="S128" i="12" s="1"/>
  <c r="H128" i="10"/>
  <c r="I77" i="11"/>
  <c r="AZ126" i="3"/>
  <c r="H126" i="10"/>
  <c r="I74" i="11"/>
  <c r="AZ123" i="3"/>
  <c r="H123" i="10"/>
  <c r="I76" i="11"/>
  <c r="AZ125" i="3"/>
  <c r="H125" i="10"/>
  <c r="H138" i="5"/>
  <c r="J143" i="3"/>
  <c r="T143" i="12" s="1"/>
  <c r="H129" i="5"/>
  <c r="J134" i="3"/>
  <c r="H135" i="5"/>
  <c r="J140" i="3"/>
  <c r="H136" i="5"/>
  <c r="J141" i="3"/>
  <c r="S129" i="12" l="1"/>
  <c r="S126" i="12"/>
  <c r="T141" i="12"/>
  <c r="T142" i="12"/>
  <c r="T144" i="12"/>
  <c r="S127" i="12"/>
  <c r="AN123" i="3"/>
  <c r="BO123" i="3"/>
  <c r="AN128" i="3"/>
  <c r="BO128" i="3"/>
  <c r="P128" i="12" s="1"/>
  <c r="P133" i="12"/>
  <c r="P130" i="12"/>
  <c r="AN125" i="3"/>
  <c r="BO125" i="3"/>
  <c r="AN126" i="3"/>
  <c r="BO126" i="3"/>
  <c r="I70" i="11"/>
  <c r="AZ119" i="3"/>
  <c r="H119" i="10"/>
  <c r="I75" i="11"/>
  <c r="AZ124" i="3"/>
  <c r="S124" i="12" s="1"/>
  <c r="H124" i="10"/>
  <c r="I73" i="11"/>
  <c r="AZ122" i="3"/>
  <c r="S123" i="12" s="1"/>
  <c r="H122" i="10"/>
  <c r="I72" i="11"/>
  <c r="AZ121" i="3"/>
  <c r="H121" i="10"/>
  <c r="H132" i="5"/>
  <c r="J137" i="3"/>
  <c r="H125" i="5"/>
  <c r="J130" i="3"/>
  <c r="H131" i="5"/>
  <c r="J136" i="3"/>
  <c r="H134" i="5"/>
  <c r="J139" i="3"/>
  <c r="T139" i="12" s="1"/>
  <c r="S125" i="12" l="1"/>
  <c r="P129" i="12"/>
  <c r="S122" i="12"/>
  <c r="T140" i="12"/>
  <c r="T137" i="12"/>
  <c r="T138" i="12"/>
  <c r="P126" i="12"/>
  <c r="P127" i="12"/>
  <c r="AN119" i="3"/>
  <c r="BO119" i="3"/>
  <c r="AN121" i="3"/>
  <c r="BO121" i="3"/>
  <c r="AN122" i="3"/>
  <c r="BO122" i="3"/>
  <c r="AN124" i="3"/>
  <c r="BO124" i="3"/>
  <c r="P124" i="12" s="1"/>
  <c r="I66" i="11"/>
  <c r="AZ115" i="3"/>
  <c r="H115" i="10"/>
  <c r="I69" i="11"/>
  <c r="AZ118" i="3"/>
  <c r="H118" i="10"/>
  <c r="I71" i="11"/>
  <c r="AZ120" i="3"/>
  <c r="S120" i="12" s="1"/>
  <c r="H120" i="10"/>
  <c r="I68" i="11"/>
  <c r="AZ117" i="3"/>
  <c r="H117" i="10"/>
  <c r="H130" i="5"/>
  <c r="J135" i="3"/>
  <c r="T135" i="12" s="1"/>
  <c r="H127" i="5"/>
  <c r="J132" i="3"/>
  <c r="H121" i="5"/>
  <c r="J126" i="3"/>
  <c r="H128" i="5"/>
  <c r="J133" i="3"/>
  <c r="S121" i="12" l="1"/>
  <c r="P122" i="12"/>
  <c r="T136" i="12"/>
  <c r="S118" i="12"/>
  <c r="S119" i="12"/>
  <c r="T133" i="12"/>
  <c r="T134" i="12"/>
  <c r="P125" i="12"/>
  <c r="P123" i="12"/>
  <c r="AN118" i="3"/>
  <c r="BO118" i="3"/>
  <c r="P119" i="12" s="1"/>
  <c r="AN115" i="3"/>
  <c r="BO115" i="3"/>
  <c r="AN117" i="3"/>
  <c r="BO117" i="3"/>
  <c r="AN120" i="3"/>
  <c r="BO120" i="3"/>
  <c r="P120" i="12" s="1"/>
  <c r="I67" i="11"/>
  <c r="AZ116" i="3"/>
  <c r="S116" i="12" s="1"/>
  <c r="H116" i="10"/>
  <c r="I62" i="11"/>
  <c r="AZ111" i="3"/>
  <c r="H111" i="10"/>
  <c r="I65" i="11"/>
  <c r="AZ114" i="3"/>
  <c r="S115" i="12" s="1"/>
  <c r="H114" i="10"/>
  <c r="I64" i="11"/>
  <c r="AZ113" i="3"/>
  <c r="H113" i="10"/>
  <c r="H123" i="5"/>
  <c r="J128" i="3"/>
  <c r="H124" i="5"/>
  <c r="J129" i="3"/>
  <c r="H117" i="5"/>
  <c r="J122" i="3"/>
  <c r="H126" i="5"/>
  <c r="J131" i="3"/>
  <c r="T131" i="12" s="1"/>
  <c r="S117" i="12" l="1"/>
  <c r="T132" i="12"/>
  <c r="T129" i="12"/>
  <c r="T130" i="12"/>
  <c r="S114" i="12"/>
  <c r="P121" i="12"/>
  <c r="AN111" i="3"/>
  <c r="BO111" i="3"/>
  <c r="AN113" i="3"/>
  <c r="BO113" i="3"/>
  <c r="AN116" i="3"/>
  <c r="BO116" i="3"/>
  <c r="P116" i="12" s="1"/>
  <c r="AN114" i="3"/>
  <c r="BO114" i="3"/>
  <c r="P115" i="12" s="1"/>
  <c r="P118" i="12"/>
  <c r="I61" i="11"/>
  <c r="AZ110" i="3"/>
  <c r="S111" i="12" s="1"/>
  <c r="H110" i="10"/>
  <c r="I63" i="11"/>
  <c r="AZ112" i="3"/>
  <c r="S112" i="12" s="1"/>
  <c r="H112" i="10"/>
  <c r="I58" i="11"/>
  <c r="AZ107" i="3"/>
  <c r="H107" i="10"/>
  <c r="I60" i="11"/>
  <c r="AZ109" i="3"/>
  <c r="H109" i="10"/>
  <c r="H122" i="5"/>
  <c r="J127" i="3"/>
  <c r="T127" i="12" s="1"/>
  <c r="H113" i="5"/>
  <c r="J118" i="3"/>
  <c r="H120" i="5"/>
  <c r="J125" i="3"/>
  <c r="H119" i="5"/>
  <c r="J124" i="3"/>
  <c r="T128" i="12" l="1"/>
  <c r="T125" i="12"/>
  <c r="T126" i="12"/>
  <c r="S110" i="12"/>
  <c r="S113" i="12"/>
  <c r="AN109" i="3"/>
  <c r="BO109" i="3"/>
  <c r="AN107" i="3"/>
  <c r="BO107" i="3"/>
  <c r="AN110" i="3"/>
  <c r="BO110" i="3"/>
  <c r="P111" i="12" s="1"/>
  <c r="P117" i="12"/>
  <c r="P114" i="12"/>
  <c r="AN112" i="3"/>
  <c r="BO112" i="3"/>
  <c r="P112" i="12" s="1"/>
  <c r="I54" i="11"/>
  <c r="AZ103" i="3"/>
  <c r="H103" i="10"/>
  <c r="I57" i="11"/>
  <c r="AZ106" i="3"/>
  <c r="S107" i="12" s="1"/>
  <c r="H106" i="10"/>
  <c r="I59" i="11"/>
  <c r="H108" i="10"/>
  <c r="AZ108" i="3"/>
  <c r="S108" i="12" s="1"/>
  <c r="I56" i="11"/>
  <c r="AZ105" i="3"/>
  <c r="H105" i="10"/>
  <c r="H115" i="5"/>
  <c r="J120" i="3"/>
  <c r="H116" i="5"/>
  <c r="J121" i="3"/>
  <c r="H109" i="5"/>
  <c r="J114" i="3"/>
  <c r="H118" i="5"/>
  <c r="J123" i="3"/>
  <c r="T123" i="12" s="1"/>
  <c r="S106" i="12" l="1"/>
  <c r="S109" i="12"/>
  <c r="T124" i="12"/>
  <c r="T121" i="12"/>
  <c r="T122" i="12"/>
  <c r="P110" i="12"/>
  <c r="AN105" i="3"/>
  <c r="BO105" i="3"/>
  <c r="AN108" i="3"/>
  <c r="BO108" i="3"/>
  <c r="P108" i="12" s="1"/>
  <c r="AN103" i="3"/>
  <c r="BO103" i="3"/>
  <c r="AN106" i="3"/>
  <c r="BO106" i="3"/>
  <c r="P107" i="12" s="1"/>
  <c r="P113" i="12"/>
  <c r="I55" i="11"/>
  <c r="AZ104" i="3"/>
  <c r="S104" i="12" s="1"/>
  <c r="H104" i="10"/>
  <c r="I53" i="11"/>
  <c r="AZ102" i="3"/>
  <c r="H102" i="10"/>
  <c r="I50" i="11"/>
  <c r="AZ99" i="3"/>
  <c r="H99" i="10"/>
  <c r="I52" i="11"/>
  <c r="AZ101" i="3"/>
  <c r="H101" i="10"/>
  <c r="H112" i="5"/>
  <c r="J117" i="3"/>
  <c r="H114" i="5"/>
  <c r="J119" i="3"/>
  <c r="T119" i="12" s="1"/>
  <c r="H105" i="5"/>
  <c r="J110" i="3"/>
  <c r="H111" i="5"/>
  <c r="J116" i="3"/>
  <c r="S102" i="12" l="1"/>
  <c r="T120" i="12"/>
  <c r="S105" i="12"/>
  <c r="S103" i="12"/>
  <c r="T117" i="12"/>
  <c r="T118" i="12"/>
  <c r="P109" i="12"/>
  <c r="P106" i="12"/>
  <c r="AN101" i="3"/>
  <c r="BO101" i="3"/>
  <c r="AN104" i="3"/>
  <c r="BO104" i="3"/>
  <c r="P104" i="12" s="1"/>
  <c r="AN99" i="3"/>
  <c r="BO99" i="3"/>
  <c r="AN102" i="3"/>
  <c r="BO102" i="3"/>
  <c r="P103" i="12" s="1"/>
  <c r="I46" i="11"/>
  <c r="AZ95" i="3"/>
  <c r="H95" i="10"/>
  <c r="I49" i="11"/>
  <c r="AZ98" i="3"/>
  <c r="H98" i="10"/>
  <c r="I51" i="11"/>
  <c r="AZ100" i="3"/>
  <c r="S100" i="12" s="1"/>
  <c r="H100" i="10"/>
  <c r="I48" i="11"/>
  <c r="AZ97" i="3"/>
  <c r="H97" i="10"/>
  <c r="H107" i="5"/>
  <c r="J112" i="3"/>
  <c r="H101" i="5"/>
  <c r="J106" i="3"/>
  <c r="H110" i="5"/>
  <c r="J115" i="3"/>
  <c r="T115" i="12" s="1"/>
  <c r="H108" i="5"/>
  <c r="J113" i="3"/>
  <c r="S98" i="12" l="1"/>
  <c r="T113" i="12"/>
  <c r="T114" i="12"/>
  <c r="T116" i="12"/>
  <c r="S99" i="12"/>
  <c r="S101" i="12"/>
  <c r="P105" i="12"/>
  <c r="AN95" i="3"/>
  <c r="BO95" i="3"/>
  <c r="AN98" i="3"/>
  <c r="BO98" i="3"/>
  <c r="P99" i="12" s="1"/>
  <c r="AN97" i="3"/>
  <c r="BO97" i="3"/>
  <c r="AN100" i="3"/>
  <c r="BO100" i="3"/>
  <c r="P100" i="12" s="1"/>
  <c r="P102" i="12"/>
  <c r="I44" i="11"/>
  <c r="AZ93" i="3"/>
  <c r="H93" i="10"/>
  <c r="I47" i="11"/>
  <c r="AZ96" i="3"/>
  <c r="S96" i="12" s="1"/>
  <c r="H96" i="10"/>
  <c r="I45" i="11"/>
  <c r="AZ94" i="3"/>
  <c r="H94" i="10"/>
  <c r="I42" i="11"/>
  <c r="AZ91" i="3"/>
  <c r="H91" i="10"/>
  <c r="H106" i="5"/>
  <c r="J111" i="3"/>
  <c r="T111" i="12" s="1"/>
  <c r="H97" i="5"/>
  <c r="J102" i="3"/>
  <c r="H104" i="5"/>
  <c r="J109" i="3"/>
  <c r="H103" i="5"/>
  <c r="J108" i="3"/>
  <c r="S94" i="12" l="1"/>
  <c r="S95" i="12"/>
  <c r="T112" i="12"/>
  <c r="T109" i="12"/>
  <c r="T110" i="12"/>
  <c r="S97" i="12"/>
  <c r="P101" i="12"/>
  <c r="P98" i="12"/>
  <c r="AN94" i="3"/>
  <c r="BO94" i="3"/>
  <c r="P95" i="12" s="1"/>
  <c r="AN91" i="3"/>
  <c r="BO91" i="3"/>
  <c r="AN93" i="3"/>
  <c r="BO93" i="3"/>
  <c r="AN96" i="3"/>
  <c r="BO96" i="3"/>
  <c r="P96" i="12" s="1"/>
  <c r="I40" i="11"/>
  <c r="AZ89" i="3"/>
  <c r="H89" i="10"/>
  <c r="I43" i="11"/>
  <c r="H92" i="10"/>
  <c r="AZ92" i="3"/>
  <c r="S92" i="12" s="1"/>
  <c r="I41" i="11"/>
  <c r="AZ90" i="3"/>
  <c r="H90" i="10"/>
  <c r="I38" i="11"/>
  <c r="AZ87" i="3"/>
  <c r="H87" i="10"/>
  <c r="H99" i="5"/>
  <c r="J104" i="3"/>
  <c r="H93" i="5"/>
  <c r="J98" i="3"/>
  <c r="H100" i="5"/>
  <c r="J105" i="3"/>
  <c r="H102" i="5"/>
  <c r="J107" i="3"/>
  <c r="T107" i="12" s="1"/>
  <c r="S90" i="12" l="1"/>
  <c r="S91" i="12"/>
  <c r="S93" i="12"/>
  <c r="T105" i="12"/>
  <c r="T106" i="12"/>
  <c r="T108" i="12"/>
  <c r="AN89" i="3"/>
  <c r="BO89" i="3"/>
  <c r="P94" i="12"/>
  <c r="AN92" i="3"/>
  <c r="BO92" i="3"/>
  <c r="P92" i="12" s="1"/>
  <c r="AN87" i="3"/>
  <c r="BO87" i="3"/>
  <c r="AN90" i="3"/>
  <c r="BO90" i="3"/>
  <c r="P97" i="12"/>
  <c r="I37" i="11"/>
  <c r="AZ86" i="3"/>
  <c r="H86" i="10"/>
  <c r="I39" i="11"/>
  <c r="AZ88" i="3"/>
  <c r="S88" i="12" s="1"/>
  <c r="H88" i="10"/>
  <c r="I34" i="11"/>
  <c r="AZ83" i="3"/>
  <c r="H83" i="10"/>
  <c r="I36" i="11"/>
  <c r="AZ85" i="3"/>
  <c r="H85" i="10"/>
  <c r="H98" i="5"/>
  <c r="J103" i="3"/>
  <c r="T103" i="12" s="1"/>
  <c r="H96" i="5"/>
  <c r="J101" i="3"/>
  <c r="H89" i="5"/>
  <c r="J94" i="3"/>
  <c r="H95" i="5"/>
  <c r="J100" i="3"/>
  <c r="P93" i="12" l="1"/>
  <c r="S86" i="12"/>
  <c r="S87" i="12"/>
  <c r="T104" i="12"/>
  <c r="T101" i="12"/>
  <c r="T102" i="12"/>
  <c r="S89" i="12"/>
  <c r="P90" i="12"/>
  <c r="AN85" i="3"/>
  <c r="BO85" i="3"/>
  <c r="AN86" i="3"/>
  <c r="BO86" i="3"/>
  <c r="AN83" i="3"/>
  <c r="BO83" i="3"/>
  <c r="AN88" i="3"/>
  <c r="BO88" i="3"/>
  <c r="P88" i="12" s="1"/>
  <c r="P91" i="12"/>
  <c r="I33" i="11"/>
  <c r="AZ82" i="3"/>
  <c r="H82" i="10"/>
  <c r="I30" i="11"/>
  <c r="AZ79" i="3"/>
  <c r="H79" i="10"/>
  <c r="I35" i="11"/>
  <c r="AZ84" i="3"/>
  <c r="S84" i="12" s="1"/>
  <c r="H84" i="10"/>
  <c r="I32" i="11"/>
  <c r="AZ81" i="3"/>
  <c r="H81" i="10"/>
  <c r="H85" i="5"/>
  <c r="J90" i="3"/>
  <c r="H91" i="5"/>
  <c r="J96" i="3"/>
  <c r="H92" i="5"/>
  <c r="J97" i="3"/>
  <c r="H94" i="5"/>
  <c r="J99" i="3"/>
  <c r="T99" i="12" s="1"/>
  <c r="S82" i="12" l="1"/>
  <c r="S85" i="12"/>
  <c r="T97" i="12"/>
  <c r="T98" i="12"/>
  <c r="S79" i="12"/>
  <c r="S83" i="12"/>
  <c r="T100" i="12"/>
  <c r="P89" i="12"/>
  <c r="P86" i="12"/>
  <c r="AN81" i="3"/>
  <c r="BO81" i="3"/>
  <c r="AN84" i="3"/>
  <c r="BO84" i="3"/>
  <c r="P84" i="12" s="1"/>
  <c r="AN82" i="3"/>
  <c r="BO82" i="3"/>
  <c r="AN79" i="3"/>
  <c r="BO79" i="3"/>
  <c r="P87" i="12"/>
  <c r="I29" i="11"/>
  <c r="AZ78" i="3"/>
  <c r="H78" i="10"/>
  <c r="I31" i="11"/>
  <c r="AZ80" i="3"/>
  <c r="S80" i="12" s="1"/>
  <c r="H80" i="10"/>
  <c r="I26" i="11"/>
  <c r="AZ75" i="3"/>
  <c r="H75" i="10"/>
  <c r="I28" i="11"/>
  <c r="AZ77" i="3"/>
  <c r="H77" i="10"/>
  <c r="H87" i="5"/>
  <c r="J92" i="3"/>
  <c r="H90" i="5"/>
  <c r="J95" i="3"/>
  <c r="T95" i="12" s="1"/>
  <c r="H88" i="5"/>
  <c r="J93" i="3"/>
  <c r="H81" i="5"/>
  <c r="J86" i="3"/>
  <c r="T93" i="12" l="1"/>
  <c r="T94" i="12"/>
  <c r="S78" i="12"/>
  <c r="S81" i="12"/>
  <c r="T96" i="12"/>
  <c r="P82" i="12"/>
  <c r="P85" i="12"/>
  <c r="AN78" i="3"/>
  <c r="BO78" i="3"/>
  <c r="P79" i="12" s="1"/>
  <c r="AN77" i="3"/>
  <c r="BO77" i="3"/>
  <c r="AN75" i="3"/>
  <c r="BO75" i="3"/>
  <c r="AN80" i="3"/>
  <c r="BO80" i="3"/>
  <c r="P80" i="12" s="1"/>
  <c r="P83" i="12"/>
  <c r="I25" i="11"/>
  <c r="AZ74" i="3"/>
  <c r="H74" i="10"/>
  <c r="I22" i="11"/>
  <c r="AZ71" i="3"/>
  <c r="H71" i="10"/>
  <c r="I27" i="11"/>
  <c r="AZ76" i="3"/>
  <c r="S76" i="12" s="1"/>
  <c r="H76" i="10"/>
  <c r="I24" i="11"/>
  <c r="AZ73" i="3"/>
  <c r="H73" i="10"/>
  <c r="H86" i="5"/>
  <c r="J91" i="3"/>
  <c r="T91" i="12" s="1"/>
  <c r="H77" i="5"/>
  <c r="J82" i="3"/>
  <c r="H84" i="5"/>
  <c r="J89" i="3"/>
  <c r="H83" i="5"/>
  <c r="J88" i="3"/>
  <c r="S74" i="12" l="1"/>
  <c r="T92" i="12"/>
  <c r="T89" i="12"/>
  <c r="T90" i="12"/>
  <c r="P81" i="12"/>
  <c r="S77" i="12"/>
  <c r="S75" i="12"/>
  <c r="AN73" i="3"/>
  <c r="BO73" i="3"/>
  <c r="AN74" i="3"/>
  <c r="BO74" i="3"/>
  <c r="P78" i="12"/>
  <c r="AN76" i="3"/>
  <c r="BO76" i="3"/>
  <c r="P76" i="12" s="1"/>
  <c r="AN71" i="3"/>
  <c r="BO71" i="3"/>
  <c r="I23" i="11"/>
  <c r="AZ72" i="3"/>
  <c r="S72" i="12" s="1"/>
  <c r="H72" i="10"/>
  <c r="I18" i="11"/>
  <c r="AZ67" i="3"/>
  <c r="H67" i="10"/>
  <c r="I20" i="11"/>
  <c r="AZ69" i="3"/>
  <c r="H69" i="10"/>
  <c r="I21" i="11"/>
  <c r="AZ70" i="3"/>
  <c r="S71" i="12" s="1"/>
  <c r="H70" i="10"/>
  <c r="H80" i="5"/>
  <c r="J85" i="3"/>
  <c r="H79" i="5"/>
  <c r="J84" i="3"/>
  <c r="H73" i="5"/>
  <c r="J78" i="3"/>
  <c r="H82" i="5"/>
  <c r="J87" i="3"/>
  <c r="T87" i="12" s="1"/>
  <c r="S70" i="12" l="1"/>
  <c r="S73" i="12"/>
  <c r="T88" i="12"/>
  <c r="T85" i="12"/>
  <c r="T86" i="12"/>
  <c r="P74" i="12"/>
  <c r="P77" i="12"/>
  <c r="AN69" i="3"/>
  <c r="BO69" i="3"/>
  <c r="AN70" i="3"/>
  <c r="BO70" i="3"/>
  <c r="AN72" i="3"/>
  <c r="BO72" i="3"/>
  <c r="P72" i="12" s="1"/>
  <c r="AN67" i="3"/>
  <c r="BO67" i="3"/>
  <c r="P75" i="12"/>
  <c r="I19" i="11"/>
  <c r="AZ68" i="3"/>
  <c r="S68" i="12" s="1"/>
  <c r="H68" i="10"/>
  <c r="I16" i="11"/>
  <c r="AZ65" i="3"/>
  <c r="H65" i="10"/>
  <c r="I14" i="11"/>
  <c r="AZ63" i="3"/>
  <c r="H63" i="10"/>
  <c r="I17" i="11"/>
  <c r="AZ66" i="3"/>
  <c r="H66" i="10"/>
  <c r="H78" i="5"/>
  <c r="J83" i="3"/>
  <c r="T83" i="12" s="1"/>
  <c r="H69" i="5"/>
  <c r="J74" i="3"/>
  <c r="H75" i="5"/>
  <c r="J80" i="3"/>
  <c r="H76" i="5"/>
  <c r="J81" i="3"/>
  <c r="S69" i="12" l="1"/>
  <c r="P70" i="12"/>
  <c r="T81" i="12"/>
  <c r="T82" i="12"/>
  <c r="T84" i="12"/>
  <c r="S66" i="12"/>
  <c r="S67" i="12"/>
  <c r="P71" i="12"/>
  <c r="P73" i="12"/>
  <c r="AN66" i="3"/>
  <c r="BO66" i="3"/>
  <c r="AN68" i="3"/>
  <c r="BO68" i="3"/>
  <c r="P68" i="12" s="1"/>
  <c r="AN63" i="3"/>
  <c r="BO63" i="3"/>
  <c r="AN65" i="3"/>
  <c r="BO65" i="3"/>
  <c r="I10" i="11"/>
  <c r="AZ59" i="3"/>
  <c r="H59" i="10"/>
  <c r="I15" i="11"/>
  <c r="AZ64" i="3"/>
  <c r="S64" i="12" s="1"/>
  <c r="H64" i="10"/>
  <c r="I12" i="11"/>
  <c r="AZ61" i="3"/>
  <c r="H61" i="10"/>
  <c r="I13" i="11"/>
  <c r="AZ62" i="3"/>
  <c r="H62" i="10"/>
  <c r="H72" i="5"/>
  <c r="J77" i="3"/>
  <c r="H65" i="5"/>
  <c r="J70" i="3"/>
  <c r="H71" i="5"/>
  <c r="J76" i="3"/>
  <c r="H74" i="5"/>
  <c r="J79" i="3"/>
  <c r="T79" i="12" s="1"/>
  <c r="S62" i="12" l="1"/>
  <c r="P66" i="12"/>
  <c r="T80" i="12"/>
  <c r="T77" i="12"/>
  <c r="T78" i="12"/>
  <c r="S65" i="12"/>
  <c r="S63" i="12"/>
  <c r="P69" i="12"/>
  <c r="AN62" i="3"/>
  <c r="BO62" i="3"/>
  <c r="P63" i="12" s="1"/>
  <c r="AN59" i="3"/>
  <c r="BO59" i="3"/>
  <c r="AN61" i="3"/>
  <c r="BO61" i="3"/>
  <c r="AN64" i="3"/>
  <c r="BO64" i="3"/>
  <c r="P64" i="12" s="1"/>
  <c r="P67" i="12"/>
  <c r="I8" i="11"/>
  <c r="AZ57" i="3"/>
  <c r="H57" i="10"/>
  <c r="I11" i="11"/>
  <c r="AZ60" i="3"/>
  <c r="S60" i="12" s="1"/>
  <c r="H60" i="10"/>
  <c r="I9" i="11"/>
  <c r="AZ58" i="3"/>
  <c r="S59" i="12" s="1"/>
  <c r="H58" i="10"/>
  <c r="I6" i="11"/>
  <c r="AZ55" i="3"/>
  <c r="H55" i="10"/>
  <c r="H67" i="5"/>
  <c r="J72" i="3"/>
  <c r="H61" i="5"/>
  <c r="J66" i="3"/>
  <c r="H70" i="5"/>
  <c r="J75" i="3"/>
  <c r="T75" i="12" s="1"/>
  <c r="H68" i="5"/>
  <c r="J73" i="3"/>
  <c r="S61" i="12" l="1"/>
  <c r="S58" i="12"/>
  <c r="T76" i="12"/>
  <c r="T73" i="12"/>
  <c r="T74" i="12"/>
  <c r="P65" i="12"/>
  <c r="AN55" i="3"/>
  <c r="BO55" i="3"/>
  <c r="AN58" i="3"/>
  <c r="BO58" i="3"/>
  <c r="P62" i="12"/>
  <c r="AN57" i="3"/>
  <c r="BO57" i="3"/>
  <c r="AN60" i="3"/>
  <c r="BO60" i="3"/>
  <c r="P60" i="12" s="1"/>
  <c r="I7" i="11"/>
  <c r="AZ56" i="3"/>
  <c r="S56" i="12" s="1"/>
  <c r="H56" i="10"/>
  <c r="AZ51" i="3"/>
  <c r="H51" i="10"/>
  <c r="I5" i="11"/>
  <c r="AZ54" i="3"/>
  <c r="S55" i="12" s="1"/>
  <c r="H54" i="10"/>
  <c r="AZ53" i="3"/>
  <c r="H53" i="10"/>
  <c r="H66" i="5"/>
  <c r="J71" i="3"/>
  <c r="T71" i="12" s="1"/>
  <c r="H64" i="5"/>
  <c r="J69" i="3"/>
  <c r="H57" i="5"/>
  <c r="J62" i="3"/>
  <c r="H63" i="5"/>
  <c r="J68" i="3"/>
  <c r="T72" i="12" l="1"/>
  <c r="T69" i="12"/>
  <c r="T70" i="12"/>
  <c r="S57" i="12"/>
  <c r="S54" i="12"/>
  <c r="P58" i="12"/>
  <c r="AN51" i="3"/>
  <c r="BO51" i="3"/>
  <c r="AN56" i="3"/>
  <c r="BO56" i="3"/>
  <c r="P56" i="12" s="1"/>
  <c r="AN53" i="3"/>
  <c r="BO53" i="3"/>
  <c r="AN54" i="3"/>
  <c r="BO54" i="3"/>
  <c r="P55" i="12" s="1"/>
  <c r="P59" i="12"/>
  <c r="P61" i="12"/>
  <c r="AZ50" i="3"/>
  <c r="S51" i="12" s="1"/>
  <c r="H50" i="10"/>
  <c r="AZ52" i="3"/>
  <c r="S52" i="12" s="1"/>
  <c r="H52" i="10"/>
  <c r="H59" i="5"/>
  <c r="J64" i="3"/>
  <c r="H53" i="5"/>
  <c r="J58" i="3"/>
  <c r="H60" i="5"/>
  <c r="J65" i="3"/>
  <c r="H62" i="5"/>
  <c r="J67" i="3"/>
  <c r="T67" i="12" s="1"/>
  <c r="S53" i="12" l="1"/>
  <c r="T65" i="12"/>
  <c r="T66" i="12"/>
  <c r="T68" i="12"/>
  <c r="AN50" i="3"/>
  <c r="BO50" i="3"/>
  <c r="P51" i="12" s="1"/>
  <c r="AN52" i="3"/>
  <c r="BO52" i="3"/>
  <c r="P52" i="12" s="1"/>
  <c r="P57" i="12"/>
  <c r="P54" i="12"/>
  <c r="H58" i="5"/>
  <c r="J63" i="3"/>
  <c r="T63" i="12" s="1"/>
  <c r="H49" i="5"/>
  <c r="J54" i="3"/>
  <c r="H56" i="5"/>
  <c r="J61" i="3"/>
  <c r="H55" i="5"/>
  <c r="J60" i="3"/>
  <c r="T64" i="12" l="1"/>
  <c r="T61" i="12"/>
  <c r="T62" i="12"/>
  <c r="P53" i="12"/>
  <c r="H51" i="5"/>
  <c r="J56" i="3"/>
  <c r="H52" i="5"/>
  <c r="J57" i="3"/>
  <c r="H45" i="5"/>
  <c r="J50" i="3"/>
  <c r="H54" i="5"/>
  <c r="J59" i="3"/>
  <c r="T59" i="12" s="1"/>
  <c r="T57" i="12" l="1"/>
  <c r="T58" i="12"/>
  <c r="T60" i="12"/>
  <c r="H50" i="5"/>
  <c r="J55" i="3"/>
  <c r="T55" i="12" s="1"/>
  <c r="H41" i="5"/>
  <c r="J46" i="3"/>
  <c r="H48" i="5"/>
  <c r="J53" i="3"/>
  <c r="H47" i="5"/>
  <c r="J52" i="3"/>
  <c r="T53" i="12" l="1"/>
  <c r="T54" i="12"/>
  <c r="T56" i="12"/>
  <c r="H43" i="5"/>
  <c r="J48" i="3"/>
  <c r="H44" i="5"/>
  <c r="J49" i="3"/>
  <c r="H37" i="5"/>
  <c r="J42" i="3"/>
  <c r="H46" i="5"/>
  <c r="J51" i="3"/>
  <c r="T51" i="12" s="1"/>
  <c r="T49" i="12" l="1"/>
  <c r="T50" i="12"/>
  <c r="T52" i="12"/>
  <c r="H42" i="5"/>
  <c r="J47" i="3"/>
  <c r="T47" i="12" s="1"/>
  <c r="H33" i="5"/>
  <c r="J38" i="3"/>
  <c r="H40" i="5"/>
  <c r="J45" i="3"/>
  <c r="H39" i="5"/>
  <c r="J44" i="3"/>
  <c r="T48" i="12" l="1"/>
  <c r="T45" i="12"/>
  <c r="T46" i="12"/>
  <c r="H36" i="5"/>
  <c r="J41" i="3"/>
  <c r="H29" i="5"/>
  <c r="J34" i="3"/>
  <c r="H35" i="5"/>
  <c r="J40" i="3"/>
  <c r="H38" i="5"/>
  <c r="J43" i="3"/>
  <c r="T43" i="12" s="1"/>
  <c r="T44" i="12" l="1"/>
  <c r="T41" i="12"/>
  <c r="T42" i="12"/>
  <c r="H34" i="5"/>
  <c r="J39" i="3"/>
  <c r="T39" i="12" s="1"/>
  <c r="H31" i="5"/>
  <c r="J36" i="3"/>
  <c r="H25" i="5"/>
  <c r="J30" i="3"/>
  <c r="H32" i="5"/>
  <c r="J37" i="3"/>
  <c r="T40" i="12" l="1"/>
  <c r="T37" i="12"/>
  <c r="T38" i="12"/>
  <c r="H28" i="5"/>
  <c r="J33" i="3"/>
  <c r="H21" i="5"/>
  <c r="J26" i="3"/>
  <c r="H27" i="5"/>
  <c r="J32" i="3"/>
  <c r="H30" i="5"/>
  <c r="J35" i="3"/>
  <c r="T35" i="12" s="1"/>
  <c r="T36" i="12" l="1"/>
  <c r="T33" i="12"/>
  <c r="T34" i="12"/>
  <c r="H17" i="5"/>
  <c r="J22" i="3"/>
  <c r="H26" i="5"/>
  <c r="J31" i="3"/>
  <c r="T31" i="12" s="1"/>
  <c r="H23" i="5"/>
  <c r="J28" i="3"/>
  <c r="H24" i="5"/>
  <c r="J29" i="3"/>
  <c r="T29" i="12" l="1"/>
  <c r="T30" i="12"/>
  <c r="T32" i="12"/>
  <c r="H19" i="5"/>
  <c r="J24" i="3"/>
  <c r="H22" i="5"/>
  <c r="J27" i="3"/>
  <c r="T27" i="12" s="1"/>
  <c r="H20" i="5"/>
  <c r="J25" i="3"/>
  <c r="H13" i="5"/>
  <c r="J18" i="3"/>
  <c r="T28" i="12" l="1"/>
  <c r="T25" i="12"/>
  <c r="T26" i="12"/>
  <c r="H9" i="5"/>
  <c r="J14" i="3"/>
  <c r="H16" i="5"/>
  <c r="J21" i="3"/>
  <c r="H18" i="5"/>
  <c r="J23" i="3"/>
  <c r="T23" i="12" s="1"/>
  <c r="H15" i="5"/>
  <c r="J20" i="3"/>
  <c r="T21" i="12" l="1"/>
  <c r="T22" i="12"/>
  <c r="T24" i="12"/>
  <c r="H11" i="5"/>
  <c r="J16" i="3"/>
  <c r="H14" i="5"/>
  <c r="J19" i="3"/>
  <c r="T19" i="12" s="1"/>
  <c r="H12" i="5"/>
  <c r="J17" i="3"/>
  <c r="H5" i="5"/>
  <c r="J6" i="3" s="1"/>
  <c r="J10" i="3"/>
  <c r="T20" i="12" l="1"/>
  <c r="T17" i="12"/>
  <c r="T18" i="12"/>
  <c r="H8" i="5"/>
  <c r="J9" i="3" s="1"/>
  <c r="J13" i="3"/>
  <c r="H10" i="5"/>
  <c r="J15" i="3"/>
  <c r="T15" i="12" s="1"/>
  <c r="H7" i="5"/>
  <c r="J8" i="3" s="1"/>
  <c r="J12" i="3"/>
  <c r="T9" i="12" l="1"/>
  <c r="T13" i="12"/>
  <c r="T14" i="12"/>
  <c r="T10" i="12"/>
  <c r="T16" i="12"/>
  <c r="H6" i="5"/>
  <c r="J7" i="3" s="1"/>
  <c r="T7" i="12" s="1"/>
  <c r="J11" i="3"/>
  <c r="T11" i="12" s="1"/>
  <c r="T8" i="12" l="1"/>
  <c r="T12" i="12"/>
</calcChain>
</file>

<file path=xl/sharedStrings.xml><?xml version="1.0" encoding="utf-8"?>
<sst xmlns="http://schemas.openxmlformats.org/spreadsheetml/2006/main" count="1290" uniqueCount="538">
  <si>
    <t>Y1</t>
  </si>
  <si>
    <t>Y</t>
  </si>
  <si>
    <t>CE1</t>
  </si>
  <si>
    <t>CE</t>
  </si>
  <si>
    <t>GC1</t>
  </si>
  <si>
    <t>GC</t>
  </si>
  <si>
    <t>i1</t>
  </si>
  <si>
    <t>I</t>
  </si>
  <si>
    <t>ii1</t>
  </si>
  <si>
    <t>ii</t>
  </si>
  <si>
    <t>ZY1</t>
  </si>
  <si>
    <t>ZY</t>
  </si>
  <si>
    <t>YGDE1</t>
  </si>
  <si>
    <t>YGDE</t>
  </si>
  <si>
    <t>E1</t>
  </si>
  <si>
    <t>E</t>
  </si>
  <si>
    <t>M1</t>
  </si>
  <si>
    <t>M</t>
  </si>
  <si>
    <t>CE1D</t>
  </si>
  <si>
    <t>CE1SD</t>
  </si>
  <si>
    <t>CE1ND</t>
  </si>
  <si>
    <t>CE1SERV</t>
  </si>
  <si>
    <t>IG1</t>
  </si>
  <si>
    <t>IG</t>
  </si>
  <si>
    <t>IPC1</t>
  </si>
  <si>
    <t>IPC</t>
  </si>
  <si>
    <t>IP1</t>
  </si>
  <si>
    <t>Y1 exp</t>
  </si>
  <si>
    <t>Y exp</t>
  </si>
  <si>
    <t>Y not annualised</t>
  </si>
  <si>
    <t>YGDE1 excl resid</t>
  </si>
  <si>
    <t>YGDE excl resid</t>
  </si>
  <si>
    <t>ZY1 published</t>
  </si>
  <si>
    <t xml:space="preserve">Y1 calc </t>
  </si>
  <si>
    <t>Y calc</t>
  </si>
  <si>
    <t>I1 calc</t>
  </si>
  <si>
    <t>Y1check</t>
  </si>
  <si>
    <t>I1 check</t>
  </si>
  <si>
    <t>Y check</t>
  </si>
  <si>
    <t>zy1 check</t>
  </si>
  <si>
    <t>Y1 double check</t>
  </si>
  <si>
    <t>IP</t>
  </si>
  <si>
    <t>Y double check</t>
  </si>
  <si>
    <t>I double check</t>
  </si>
  <si>
    <t>COPY and paste contents of AS</t>
  </si>
  <si>
    <t>COPY and paste contents of AX</t>
  </si>
  <si>
    <t>Code</t>
  </si>
  <si>
    <t>css;qrs1000</t>
  </si>
  <si>
    <t>calc</t>
  </si>
  <si>
    <t>css;qrs2011</t>
  </si>
  <si>
    <t>css;qns2011</t>
  </si>
  <si>
    <t>css;qrs2012</t>
  </si>
  <si>
    <t>css;qns2012</t>
  </si>
  <si>
    <t>css;qrs2021</t>
  </si>
  <si>
    <t>css;qns2021</t>
  </si>
  <si>
    <t>css;qrs2022</t>
  </si>
  <si>
    <t>css;qns2022</t>
  </si>
  <si>
    <t>css;qrs2040</t>
  </si>
  <si>
    <t>css;qns2040</t>
  </si>
  <si>
    <t>css;qrs2050</t>
  </si>
  <si>
    <t>css;qns2050</t>
  </si>
  <si>
    <t>css;qrs3210</t>
  </si>
  <si>
    <t>css;qrs3220</t>
  </si>
  <si>
    <t>css;qrs3230</t>
  </si>
  <si>
    <t>css;qrs3240</t>
  </si>
  <si>
    <t>css;qrs4020</t>
  </si>
  <si>
    <t>css;qns4020</t>
  </si>
  <si>
    <t>css;qrs4030</t>
  </si>
  <si>
    <t>css;qns4030</t>
  </si>
  <si>
    <t>css;qrs4040</t>
  </si>
  <si>
    <t>skip</t>
  </si>
  <si>
    <t>css;qrs2000</t>
  </si>
  <si>
    <t>css;qns2000</t>
  </si>
  <si>
    <t>css;qnu1000</t>
  </si>
  <si>
    <t>css;qrs2030</t>
  </si>
  <si>
    <t>css;qns2030</t>
  </si>
  <si>
    <t>css;qrs2001</t>
  </si>
  <si>
    <t>CALC</t>
  </si>
  <si>
    <t>css;qns4040</t>
  </si>
  <si>
    <t>css;qns1000</t>
  </si>
  <si>
    <t>css;qns2001</t>
  </si>
  <si>
    <t>Description</t>
  </si>
  <si>
    <t>Gross domestic product (GDP): GDP at market prices (Unit: Constant 2015 prices, SA annualised values, R million (Period); Source: StatsSA - P0441, Prod QRS)</t>
  </si>
  <si>
    <t>Expenditure on GDP: Current prices, SA annualised rates - Expenditure on GDP (GDP at market prices) (Unit: R millions (Period), SA; Source: Historical revision Statistics SA)</t>
  </si>
  <si>
    <t>Gross domestic product (GDP): Expenditure on GDP - Final consumption expenditure - Final consumption expenditure by households (Unit: Constant 2015 prices, SA annualised values, R million (Period); Source: StatsSA - P0441, Exp QRS)</t>
  </si>
  <si>
    <t>Gross domestic product (GDP): Expenditure on GDP - Final consumption expenditure - Final consumption expenditure by households (Unit: Current prices, SA annualised values, R million (Period); Source: StatsSA - P0441, Exp QNS)</t>
  </si>
  <si>
    <t>Gross domestic product (GDP): Expenditure on GDP - Final consumption expenditure - Final consumption expenditure by general government (Unit: Constant 2015 prices, SA annualised values, R million (Period); Source: StatsSA - P0441, Exp QRS)</t>
  </si>
  <si>
    <t>Gross domestic product (GDP): Expenditure on GDP - Final consumption expenditure - Final consumption expenditure by general government (Unit: Current prices, SA annualised values, R million (Period); Source: StatsSA - P0441, Exp QNS)</t>
  </si>
  <si>
    <t>Gross domestic product (GDP): Expenditure on GDP - Gross capital formation - Gross fixed capital formation (Unit: Constant 2015 prices, SA annualised values, R million (Period); Source: StatsSA - P0441, Exp QRS)</t>
  </si>
  <si>
    <t>Gross domestic product (GDP): Expenditure on GDP - Gross capital formation - Gross fixed capital formation (Unit: Current prices, SA annualised values, R million (Period); Source: StatsSA - P0441, Exp QNS)</t>
  </si>
  <si>
    <t>Gross domestic product (GDP): Expenditure on GDP - Gross capital formation - Change in inventories (Unit: Constant 2015 prices, SA annualised values, R million (Period); Source: StatsSA - P0441, Exp QRS)</t>
  </si>
  <si>
    <t>Gross domestic product (GDP): Expenditure on GDP - Gross capital formation - Change in inventories (Unit: Current prices, SA annualised values, R million (Period); Source: StatsSA - P0441, Exp QNS)</t>
  </si>
  <si>
    <t>Expenditure on GDP: Constant 2010 prices, SA annualised rates - Gross domestic expenditure (Unit: R millions (Period), SA; Source: Historical revision Statistics SA)</t>
  </si>
  <si>
    <t>Expenditure on GDP: Current prices, SA annualised rates - Gross domestic expenditure (Unit: R millions (Period), SA; Source: Historical revision Statistics SA)</t>
  </si>
  <si>
    <t>Gross domestic product (GDP): Expenditure on GDP - Exports of goods and services (Unit: Constant 2015 prices, SA annualised values, R million (Period); Source: StatsSA - P0441, Exp QRS)</t>
  </si>
  <si>
    <t>Gross domestic product (GDP): Expenditure on GDP - Exports of goods and services (Unit: Current prices, SA annualised values, R million (Period); Source: StatsSA - P0441, Exp QNS)</t>
  </si>
  <si>
    <t>Gross domestic product (GDP): Expenditure on GDP - Imports of goods and services (Unit: Constant 2015 prices, SA annualised values, R million (Period); Source: StatsSA - P0441, Exp QRS)</t>
  </si>
  <si>
    <t>Gross domestic product (GDP): Expenditure on GDP - Imports of goods and services (Unit: Current prices, SA annualised values, R million (Period); Source: StatsSA - P0441, Exp QNS)</t>
  </si>
  <si>
    <t>Gross domestic product (GDP): Final consumption expenditure by households - Durable goods (Unit: Constant 2015 prices, SA annualised values, R million; Source: StatsSA - P0441, Hce QRS)</t>
  </si>
  <si>
    <t>Gross domestic product (GDP): Final consumption expenditure by households - Semi-durable goods (Unit: Constant 2015 prices, SA annualised values, R million; Source: StatsSA - P0441, Hce QRS)</t>
  </si>
  <si>
    <t>Gross domestic product (GDP): Final consumption expenditure by households - Non-durable goods (Unit: Constant 2015 prices, SA annualised values, R million; Source: StatsSA - P0441, Hce QRS)</t>
  </si>
  <si>
    <t>Gross domestic product (GDP): Final consumption expenditure by households - Services (Unit: Constant 2015 prices, SA annualised values, R million; Source: StatsSA - P0441, Hce QRS)</t>
  </si>
  <si>
    <t>Gross domestic product (GDP): Gross fixed capital formation (type of organisation) - General government (Unit: Constant 2015 prices, SA annualised values, R million (Period); Source: StatsSA - P0441, Gfcf QRS)</t>
  </si>
  <si>
    <t>Gross domestic product (GDP): Gross fixed capital formation (type of organisation) - General government (Unit: Current prices, SA annualised values, R million (Period); Source: StatsSA - P0441, Gfcf QNS)</t>
  </si>
  <si>
    <t>Gross domestic product (GDP): Gross fixed capital formation (type of organisation) - Public corporations (Unit: Constant 2015 prices, SA annualised values, R million (Period); Source: StatsSA - P0441, Gfcf QRS)</t>
  </si>
  <si>
    <t>Gross domestic product (GDP): Gross fixed capital formation (type of organisation) - Public corporations (Unit: Current prices, SA annualised values, R million (Period); Source: StatsSA - P0441, Gfcf QNS)</t>
  </si>
  <si>
    <t>Gross domestic product (GDP): Gross fixed capital formation (type of organisation) - Private business enterprises (Unit: Constant 2015 prices, SA annualised values, R million (Period); Source: StatsSA - P0441, Gfcf QRS)</t>
  </si>
  <si>
    <t>Gross domestic product (GDP): Expenditure on GDP - Total (Unit: Constant 2015 prices, SA annualised values, R million (Period); Source: StatsSA - P0441, Exp QRS)</t>
  </si>
  <si>
    <t>Gross domestic product (GDP): Expenditure on GDP - Total (Unit: Current prices, SA annualised values, R million (Period); Source: StatsSA - P0441, Exp QNS)</t>
  </si>
  <si>
    <t>Gross domestic product (GDP): GDP at market prices (Unit: Current prices, NSA, R million (Period); Source: StatsSA - P0441, Prod QNU)</t>
  </si>
  <si>
    <t>Gross domestic product (GDP): Expenditure on GDP - Gross domestic expenditure (Unit: Constant 2015 prices, SA annualised values, R million (Period); Source: StatsSA - P0441, Exp QRS)</t>
  </si>
  <si>
    <t>Gross domestic product (GDP): Expenditure on GDP - Gross domestic expenditure (Unit: Current prices, SA annualised values, R million (Period); Source: StatsSA - P0441, Exp QNS)</t>
  </si>
  <si>
    <t>Gross domestic product (GDP): Residual (production less expenditure) (Unit: Constant 2015 prices, NSA, R million (Period); Source: StatsSA - P0441, Residual)</t>
  </si>
  <si>
    <t>Gross domestic product (GDP): Gross fixed capital formation (type of organisation) - Private business enterprises (Unit: Current prices, SA annualised values, R million (Period); Source: StatsSA - P0441, Gfcf QNS)</t>
  </si>
  <si>
    <t>Gross domestic product (GDP): GDP at market prices (Unit: Current prices, SA annualised values, R million (Period); Source: StatsSA - P0441, Prod QNS)</t>
  </si>
  <si>
    <t>Gross domestic product (GDP): Residual (production less expenditure) - (Unit: Current prices, SA annualised values, R million (Period); Source: StatsSA - P0441, Residual)</t>
  </si>
  <si>
    <t>Y1calc</t>
  </si>
  <si>
    <t>differences</t>
  </si>
  <si>
    <t>rbqn;rb6006d</t>
  </si>
  <si>
    <t>rbqn;rb6006l</t>
  </si>
  <si>
    <t>rbqn;rb6007d</t>
  </si>
  <si>
    <t>rbqn;rb6007l</t>
  </si>
  <si>
    <t>rbqn;rb6008d</t>
  </si>
  <si>
    <t>rbqn;rb6008l</t>
  </si>
  <si>
    <t>rbqn;rb6009d</t>
  </si>
  <si>
    <t>rbqn;rb6009l</t>
  </si>
  <si>
    <t>rbqn;rb6010d</t>
  </si>
  <si>
    <t>rbqn;rb6010l</t>
  </si>
  <si>
    <t>rbqn;rb6011d</t>
  </si>
  <si>
    <t>rbqn;rb6011l</t>
  </si>
  <si>
    <t>rbqn;rb6012d</t>
  </si>
  <si>
    <t>rbqn;rb6012l</t>
  </si>
  <si>
    <t>rbqn;rb6013d</t>
  </si>
  <si>
    <t>rbqn;rb6013l</t>
  </si>
  <si>
    <t>rbqn;rb6014d</t>
  </si>
  <si>
    <t>rbqn;rb6014l</t>
  </si>
  <si>
    <t>rbqn;rb6050d</t>
  </si>
  <si>
    <t>rbqn;rb6055d</t>
  </si>
  <si>
    <t>rbqn;rb6061d</t>
  </si>
  <si>
    <t>rbqn;rb6068d</t>
  </si>
  <si>
    <t>rbqn;rb6100d</t>
  </si>
  <si>
    <t>rbqn;rb6100l</t>
  </si>
  <si>
    <t>rbqn;rb6106d</t>
  </si>
  <si>
    <t>rbqn;rb6106l</t>
  </si>
  <si>
    <t>rbqn;rb6109d</t>
  </si>
  <si>
    <t>Nominal output</t>
  </si>
  <si>
    <t>DSGE label</t>
  </si>
  <si>
    <t>QMOD label</t>
  </si>
  <si>
    <t>Index</t>
  </si>
  <si>
    <t>% change</t>
  </si>
  <si>
    <t>Constructed</t>
  </si>
  <si>
    <t>Old Manufacturing PPI</t>
  </si>
  <si>
    <t>New Manufacturing PPI PPI</t>
  </si>
  <si>
    <t>New Manufacturing PPI</t>
  </si>
  <si>
    <t>% change to use</t>
  </si>
  <si>
    <t>2020=100</t>
  </si>
  <si>
    <t>2000=100</t>
  </si>
  <si>
    <t>PPI: Domestic output - Manufacturing (Unit: Linear average of 2000=100; Source: P0142.1 - Table 8)</t>
  </si>
  <si>
    <t>PPI: Final manufactured goods (Unit: Linear average of 2012=100; Source: P0142.1 - Table A)</t>
  </si>
  <si>
    <t>linavg(css;ppc30000,q)</t>
  </si>
  <si>
    <t>PPI: Final manufactured goods (Unit: Linear average of Dec 2020=100; Source: StatsSA: P0142.1 - Table A)</t>
  </si>
  <si>
    <t>Real output</t>
  </si>
  <si>
    <t>PPI</t>
  </si>
  <si>
    <t>G15Y1</t>
  </si>
  <si>
    <t>To copy and paste to QMOD</t>
  </si>
  <si>
    <t>US</t>
  </si>
  <si>
    <t>UK</t>
  </si>
  <si>
    <t>SWITZERLAND</t>
  </si>
  <si>
    <t>BOTSWANA</t>
  </si>
  <si>
    <t>ZIMBABWE</t>
  </si>
  <si>
    <t>ZAMBIA</t>
  </si>
  <si>
    <t>INDIA</t>
  </si>
  <si>
    <t>CHINA</t>
  </si>
  <si>
    <t>JAPAN</t>
  </si>
  <si>
    <t>KOREA</t>
  </si>
  <si>
    <t>MOZAMBIQUE</t>
  </si>
  <si>
    <t>BELGIUM</t>
  </si>
  <si>
    <t>GERMANY</t>
  </si>
  <si>
    <t>NAMIBIA</t>
  </si>
  <si>
    <t>NETHERLANDS</t>
  </si>
  <si>
    <t>G15Y1 (q/q)</t>
  </si>
  <si>
    <t>PCPIEU</t>
  </si>
  <si>
    <t>PCPIUS</t>
  </si>
  <si>
    <t>PCPICHI</t>
  </si>
  <si>
    <t>PCPIUK</t>
  </si>
  <si>
    <t>PCPIJAP</t>
  </si>
  <si>
    <t>actual</t>
  </si>
  <si>
    <t>level</t>
  </si>
  <si>
    <t>Foreign output (trade weighted)</t>
  </si>
  <si>
    <t>Foreign output (US data)</t>
  </si>
  <si>
    <t>Policy rate</t>
  </si>
  <si>
    <t>FREPO</t>
  </si>
  <si>
    <t>TB91</t>
  </si>
  <si>
    <t>Y5</t>
  </si>
  <si>
    <t>Y15</t>
  </si>
  <si>
    <t>Y30</t>
  </si>
  <si>
    <t>FGOVL</t>
  </si>
  <si>
    <t>linavg(sami;besayc_05,q)</t>
  </si>
  <si>
    <t>linavg(sami;besayc_15,q)</t>
  </si>
  <si>
    <t>linavg(sami;besayc_30,q)</t>
  </si>
  <si>
    <t>Bondex Yield Curve - Time to maturity: 5 Years (Unit: Linear average of average yield; Source: Bond Exchange of South Africa)</t>
  </si>
  <si>
    <t>Bondex Yield Curve - Time to maturity: 15 Years (Unit: Linear average of average yield; Source: Bond Exchange of South Africa)</t>
  </si>
  <si>
    <t>Bondex Yield Curve - Time to maturity: 30 Years (Unit: Linear average of average yield; Source: Bond Exchange of South Africa)</t>
  </si>
  <si>
    <t>linavg(rbqn;rb2003m)</t>
  </si>
  <si>
    <t>linavg(sami;rb1405d,q)</t>
  </si>
  <si>
    <t>Money market interest rates - Treasury bills - 91 days (everage rate at which 91 day TB's are allotted during the weekly TB auction) (Unit: Linear average of rate; Source: SARB Current Market rates)</t>
  </si>
  <si>
    <t>Foreign policy (US)</t>
  </si>
  <si>
    <t>FFED</t>
  </si>
  <si>
    <t>Bloomberg data</t>
  </si>
  <si>
    <t>Foreign inflation</t>
  </si>
  <si>
    <t>PCPIIND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</si>
  <si>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</si>
  <si>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</si>
  <si>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</si>
  <si>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</si>
  <si>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</si>
  <si>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</si>
  <si>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</si>
  <si>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</si>
  <si>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</si>
  <si>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</si>
  <si>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</si>
  <si>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</si>
  <si>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</si>
  <si>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</si>
  <si>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</si>
  <si>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</si>
  <si>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</si>
  <si>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</si>
  <si>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</si>
  <si>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</si>
  <si>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</si>
  <si>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</si>
  <si>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</si>
  <si>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</si>
  <si>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</si>
  <si>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</si>
  <si>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</si>
  <si>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</si>
  <si>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</si>
  <si>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</si>
  <si>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</si>
  <si>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</si>
  <si>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</si>
  <si>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</si>
  <si>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</si>
  <si>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</si>
  <si>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</si>
  <si>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</si>
  <si>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</si>
  <si>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</si>
  <si>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</si>
  <si>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</si>
  <si>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</si>
  <si>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</si>
  <si>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PFOR</t>
  </si>
  <si>
    <t>Foreign inflation (trade weighted)</t>
  </si>
  <si>
    <t>calc (below)</t>
  </si>
  <si>
    <t>Real consumption</t>
  </si>
  <si>
    <t>Nominal consumption</t>
  </si>
  <si>
    <t>Real government consumption</t>
  </si>
  <si>
    <t>Nominal government consumption</t>
  </si>
  <si>
    <t>Real private investment</t>
  </si>
  <si>
    <t>Nominal private investment</t>
  </si>
  <si>
    <t>Real government investment</t>
  </si>
  <si>
    <t>Nominal government investment</t>
  </si>
  <si>
    <t>Real public corporations investment</t>
  </si>
  <si>
    <t>Nominal public corporations investment</t>
  </si>
  <si>
    <t>Real total investment</t>
  </si>
  <si>
    <t>Nominal total investment</t>
  </si>
  <si>
    <t>I1</t>
  </si>
  <si>
    <t>rbqn;rb6109l</t>
  </si>
  <si>
    <t>TD</t>
  </si>
  <si>
    <t>TI</t>
  </si>
  <si>
    <t>rbqn;rb6251l</t>
  </si>
  <si>
    <t>rbqn;rb6004l</t>
  </si>
  <si>
    <t>TIVAT</t>
  </si>
  <si>
    <t>TIFUEL</t>
  </si>
  <si>
    <t>TIX</t>
  </si>
  <si>
    <t>TICUS</t>
  </si>
  <si>
    <t>linavg(rbqn;rb4578m,q)</t>
  </si>
  <si>
    <t>linavg(rbqn;rb4579m,q)</t>
  </si>
  <si>
    <t>linavg(rbqn;rb4580m,q)</t>
  </si>
  <si>
    <t>linavg(rbqn;rb4590m,q)</t>
  </si>
  <si>
    <t>TP</t>
  </si>
  <si>
    <t>Embargoed data (confidential)</t>
  </si>
  <si>
    <t>TC</t>
  </si>
  <si>
    <t>PIT</t>
  </si>
  <si>
    <t>CIT</t>
  </si>
  <si>
    <t>TTAX</t>
  </si>
  <si>
    <t>Total tax revenue</t>
  </si>
  <si>
    <t>Direct Taxes</t>
  </si>
  <si>
    <t>Indirect taxes</t>
  </si>
  <si>
    <t>VAT</t>
  </si>
  <si>
    <t>Fuel levy</t>
  </si>
  <si>
    <t xml:space="preserve">Excise duties </t>
  </si>
  <si>
    <t xml:space="preserve">Customs duties </t>
  </si>
  <si>
    <t>ticusr  = (ticus/m)*100</t>
  </si>
  <si>
    <t>Customs ETR</t>
  </si>
  <si>
    <t>TICUSR</t>
  </si>
  <si>
    <t>ticusr  = (ticus/m)*104</t>
  </si>
  <si>
    <t>tixr  = (tix/ce)*100</t>
  </si>
  <si>
    <t>Excise ETR</t>
  </si>
  <si>
    <t>tifuelr  = (tifuel/(ce1  + gc1  + i1  + ii1))*100</t>
  </si>
  <si>
    <t>vatrr = tivat/((((vatr  / 100)  / (1  + (vatr  / 100))  * (0.78  * ce+0.72  * gcoth  + 0.087  * (ce  + gcoth)))))*100</t>
  </si>
  <si>
    <t>Fuel levy ETR</t>
  </si>
  <si>
    <t>TIXR</t>
  </si>
  <si>
    <t>TIFUELR</t>
  </si>
  <si>
    <t>-</t>
  </si>
  <si>
    <t>YWBG</t>
  </si>
  <si>
    <t>Government wage bill</t>
  </si>
  <si>
    <t>YNOS</t>
  </si>
  <si>
    <t>NOS</t>
  </si>
  <si>
    <t>Net operating surplus</t>
  </si>
  <si>
    <t>GCOTH</t>
  </si>
  <si>
    <t>Gov: goods and services</t>
  </si>
  <si>
    <t>VATR</t>
  </si>
  <si>
    <t>Vat rate</t>
  </si>
  <si>
    <t>VATRR</t>
  </si>
  <si>
    <t>FUEL</t>
  </si>
  <si>
    <t>X</t>
  </si>
  <si>
    <t>CUS</t>
  </si>
  <si>
    <t>PIT ETR</t>
  </si>
  <si>
    <t>TPR</t>
  </si>
  <si>
    <t>tpr  = (tp/(ywb(-1)  + yphh(-1))*100)</t>
  </si>
  <si>
    <t>YWB</t>
  </si>
  <si>
    <t>rbqn;rb6240l</t>
  </si>
  <si>
    <t>Total wage bill</t>
  </si>
  <si>
    <t>YPHH</t>
  </si>
  <si>
    <t xml:space="preserve"> -</t>
  </si>
  <si>
    <t>Houshold income from property</t>
  </si>
  <si>
    <t>CIT ETR</t>
  </si>
  <si>
    <t>TCR</t>
  </si>
  <si>
    <t>tcr = tc/(y  - ywb  - idt)*100</t>
  </si>
  <si>
    <t>IDT</t>
  </si>
  <si>
    <t>Depreciation (delta)</t>
  </si>
  <si>
    <t>Depreciation</t>
  </si>
  <si>
    <t>Consumption tax rate</t>
  </si>
  <si>
    <t>Labour tax rate</t>
  </si>
  <si>
    <t>Capital tax rate</t>
  </si>
  <si>
    <t>Vat recovery rate</t>
  </si>
  <si>
    <t>PIT effective tax rate</t>
  </si>
  <si>
    <t>CIT effective tax rate</t>
  </si>
  <si>
    <t>TIVATR</t>
  </si>
  <si>
    <t>own calculation</t>
  </si>
  <si>
    <t>Vat effective tax rate</t>
  </si>
  <si>
    <t>css;qlf00tot</t>
  </si>
  <si>
    <t>Quarterly Labour Force Survey (QLFS): Employed (15-64 years) - Total (Unit: Thousand; Source: StatsSA: P0211 - Table 2)</t>
  </si>
  <si>
    <t>LE</t>
  </si>
  <si>
    <t>Total employment</t>
  </si>
  <si>
    <t>LE_new</t>
  </si>
  <si>
    <t>LE_old</t>
  </si>
  <si>
    <t>Total emplyment</t>
  </si>
  <si>
    <t>wrt  = (ywb/le)</t>
  </si>
  <si>
    <t>Wage per worker</t>
  </si>
  <si>
    <t>WRT</t>
  </si>
  <si>
    <t>Real wage per worker</t>
  </si>
  <si>
    <t>WRTR</t>
  </si>
  <si>
    <t>wrtr  = (wrt/(pcpi/100))</t>
  </si>
  <si>
    <t>Indices</t>
  </si>
  <si>
    <t>% Change</t>
  </si>
  <si>
    <t>Index 1981 - 2005
Long term</t>
  </si>
  <si>
    <t xml:space="preserve">Index 2002-2008
Old basket_rebased </t>
  </si>
  <si>
    <t>Current</t>
  </si>
  <si>
    <t>LT</t>
  </si>
  <si>
    <t>2002-2008</t>
  </si>
  <si>
    <t>current</t>
  </si>
  <si>
    <t>Inflation rate to use</t>
  </si>
  <si>
    <t>Constructed CPI index</t>
  </si>
  <si>
    <t>linavg(cssh;acpi,q)</t>
  </si>
  <si>
    <t>linavg(cssh;cps00000obr,q)</t>
  </si>
  <si>
    <t>linavg(css;cps00000,q)</t>
  </si>
  <si>
    <t>CPI long-term (2000=100) (Unit: Linear average of 2000=100; Source: SA Statistics 2003)</t>
  </si>
  <si>
    <t>CPI: Headline - All urban areas (Old basket rebased) (Unit: Linear average of Index: 2008=100; Source: Reclassified to COICOP (2008=100))</t>
  </si>
  <si>
    <t>CPI for all urban areas: Headline (Unit: Linear average of Dec 2021=100; Source: StatsSA: P0141 - Table A)</t>
  </si>
  <si>
    <t>GDEBGL</t>
  </si>
  <si>
    <t>FXCRA</t>
  </si>
  <si>
    <t>linavg(rbqn;rb4114m)</t>
  </si>
  <si>
    <t>linavg(rbqn;rb4109m)</t>
  </si>
  <si>
    <t>Contigency reserve</t>
  </si>
  <si>
    <t>GDEB</t>
  </si>
  <si>
    <t>gdeb = (gdebgl+fxcra)</t>
  </si>
  <si>
    <t>pc  = (ce/ce1)*100</t>
  </si>
  <si>
    <t>Consumption price deflator</t>
  </si>
  <si>
    <t>PC</t>
  </si>
  <si>
    <t>Total government debt</t>
  </si>
  <si>
    <t>Real gross loan debt</t>
  </si>
  <si>
    <t>gdeb1 = (gdeb/(pc/100))</t>
  </si>
  <si>
    <t>CPI</t>
  </si>
  <si>
    <t>PCPI</t>
  </si>
  <si>
    <t>Real exports</t>
  </si>
  <si>
    <t>Nominal exports</t>
  </si>
  <si>
    <t>Real imports</t>
  </si>
  <si>
    <t>Nominal imports</t>
  </si>
  <si>
    <t>Private investment deflator</t>
  </si>
  <si>
    <t>PIN</t>
  </si>
  <si>
    <t>pin  = (ip/ip1)*100</t>
  </si>
  <si>
    <t>Government investment deflator</t>
  </si>
  <si>
    <t>Public corporations investment deflator</t>
  </si>
  <si>
    <t>PING</t>
  </si>
  <si>
    <t>PIPC</t>
  </si>
  <si>
    <t>Total investment deflator</t>
  </si>
  <si>
    <t>pi  = (i/i1)*100</t>
  </si>
  <si>
    <t>REXEF</t>
  </si>
  <si>
    <t>REXEFR</t>
  </si>
  <si>
    <t>linavg(rbqn;rb5393m,q)</t>
  </si>
  <si>
    <t>linavg(rbqn;rb5395m,q)</t>
  </si>
  <si>
    <t>NEER</t>
  </si>
  <si>
    <t>REER</t>
  </si>
  <si>
    <t>GDP price deflator</t>
  </si>
  <si>
    <t>Import price deflator</t>
  </si>
  <si>
    <t>Export price deflator</t>
  </si>
  <si>
    <t>PY</t>
  </si>
  <si>
    <t>PM</t>
  </si>
  <si>
    <t>PE</t>
  </si>
  <si>
    <t>py  = (y/y1)*100</t>
  </si>
  <si>
    <t>pm  = (m/m1)*100</t>
  </si>
  <si>
    <t>pe  = (e/e1)*100</t>
  </si>
  <si>
    <t>OBH</t>
  </si>
  <si>
    <t>OWH</t>
  </si>
  <si>
    <t>OHW</t>
  </si>
  <si>
    <t>OHG</t>
  </si>
  <si>
    <t>OGH</t>
  </si>
  <si>
    <t>Transfers from business to households</t>
  </si>
  <si>
    <t>Transfers from ROW to households</t>
  </si>
  <si>
    <t>Transfers from households to ROW</t>
  </si>
  <si>
    <t>Transfers from households to government</t>
  </si>
  <si>
    <t>Transfers from government to households</t>
  </si>
  <si>
    <t>Embargoed data</t>
  </si>
  <si>
    <t>Net transfers to households</t>
  </si>
  <si>
    <t>Nat. accounts: Expenditure on GDP: Constant 2015 prices - SA annualised rates: Memo items: Expenditure on gross domestic product (including residual) (GDP at market prices) (Unit: R millions (Period), SA; Source: SARB QB (S-119) - September 2023 No. 309)</t>
  </si>
  <si>
    <t>Nat. accounts: Expenditure on GDP: Current prices - SA annualised rates: Memo items: Expenditure on gross domestic product (including residual) (GDP at market prices) (Unit: R millions (Period), SA; Source: SARB QB (S-118) - September 2023 No. 309)</t>
  </si>
  <si>
    <t>Capital market: Capital market interest rates and yields: Yields and price indices on bonds traded on the stock exchange - Gov. bonds - Nominal yields: 10 years and over (Unit: Linear average of % (Monthly average bond yield); Source: SARB QB (S-33) - September 2023 No. 309)</t>
  </si>
  <si>
    <t>Nat. accounts: Expenditure on GDP: Constant 2015 prices - SA annualised rates: Final consumption expenditure - Households (Unit: R millions (Period), SA; Source: SARB QB (S-119) - September 2023 No. 309)</t>
  </si>
  <si>
    <t>Nat. accounts: Expenditure on GDP: Current prices - SA annualised rates: Final consumption expenditure - Households (Unit: R millions (Period), SA; Source: SARB QB (S-118) - September 2023 No. 309)</t>
  </si>
  <si>
    <t>Nat. accounts: Expenditure on GDP: Constant 2015 prices - SA annualised rates: Final consumption expenditure - General gov. (Unit: R millions (Period), SA; Source: SARB QB (S-119) - September 2023 No. 309)</t>
  </si>
  <si>
    <t>Nat. accounts: Expenditure on GDP: Current prices - SA annualised rates: Final consumption expenditure - General gov. (Unit: R millions (Period), SA; Source: SARB QB (S-118) - September 2023 No. 309)</t>
  </si>
  <si>
    <t>Nat. accounts: Gross fixed capital formation: Constant 2015 prices, SA annualised rates by organisation: Private business enterprises (Unit: R millions (Period), SA; Source: SARB QB (S-127) - September 2023 No. 309)</t>
  </si>
  <si>
    <t>Nat. accounts: Gross fixed capital formation: Current prices, SA annualised rates by organisation: Private business enterprises (Unit: R millions (Period), SA; Source: SARB QB (S-127) - September 2023 No. 309)</t>
  </si>
  <si>
    <t>Nat. accounts: Gross fixed capital formation: Constant 2015 prices, SA annualised rates by organisation: General gov. (Unit: R millions (Period), SA; Source: SARB QB (S-127) - September 2023 No. 309)</t>
  </si>
  <si>
    <t>Nat. accounts: Gross fixed capital formation: Current prices, SA annualised rates by organisation: General gov. (Unit: R millions (Period), SA; Source: SARB QB (S-127) - September 2023 No. 309)</t>
  </si>
  <si>
    <t>Nat. accounts: Gross fixed capital formation: Constant 2015 prices, SA annualised rates by organisation: Public corporations (Unit: R millions (Period), SA; Source: SARB QB (S-127) - September 2023 No. 309)</t>
  </si>
  <si>
    <t>Nat. accounts: Gross fixed capital formation: Current prices, SA annualised rates by organisation: Public corporations (Unit: R millions (Period), SA; Source: SARB QB (S-127) - September 2023 No. 309)</t>
  </si>
  <si>
    <t>Nat. accounts: Expenditure on GDP: Constant 2015 prices - SA annualised rates: Gross capital formation - Gross fixed capital formation (Unit: R millions (Period), SA; Source: SARB QB (S-119) - September 2023 No. 309)</t>
  </si>
  <si>
    <t>Nat. accounts: Expenditure on GDP: Current prices - SA annualised rates: Gross capital formation - Gross fixed capital formation (Unit: R millions (Period), SA; Source: SARB QB (S-118) - September 2023 No. 309)</t>
  </si>
  <si>
    <t>Nat. accounts: Expenditure on GDP: Constant 2015 prices - SA annualised rates: Exports of goods and services (Unit: R millions (Period), SA; Source: SARB QB (S-119) - September 2023 No. 309)</t>
  </si>
  <si>
    <t>Nat. accounts: Expenditure on GDP: Current prices - SA annualised rates: Exports of goods and services (Unit: R millions (Period), SA; Source: SARB QB (S-118) - September 2023 No. 309)</t>
  </si>
  <si>
    <t>Nat. accounts: Expenditure on GDP: Constant 2015 prices - SA annualised rates: Imports of goods and services (Unit: R millions (Period), SA; Source: SARB QB (S-119) - September 2023 No. 309)</t>
  </si>
  <si>
    <t>Nat. accounts: Expenditure on GDP: Current prices - SA annualised rates: Imports of goods and services (Unit: R millions (Period), SA; Source: SARB QB (S-118) - September 2023 No. 309)</t>
  </si>
  <si>
    <t>International economic relations: Exchange rates and commodity prices: Effective exchange rate of the rand - Nominal - Average for period (Unit: Linear average of Index 2015=100 (Avg. of period); Source: SARB QB (S-113) - September 2023 No. 309)</t>
  </si>
  <si>
    <t>International economic relations: Exchange rates and commodity prices: Effective exchange rate of the rand - Real - Average for period (Unit: Linear average of Index 2015=100 (Avg. of period); Source: SARB QB (S-113) - September 2023 No. 309)</t>
  </si>
  <si>
    <t>Nat. accounts: Expenditure on GDP: Constant 2015 prices - SA annualised rates: Gross capital formation - Change in inventories (Unit: R millions (Period), SA; Source: SARB QB (S-119) - September 2023 No. 309)</t>
  </si>
  <si>
    <t>Nat. accounts: Expenditure on GDP: Current prices - SA annualised rates: Gross capital formation - Change in inventories (Unit: R millions (Period), SA; Source: SARB QB (S-118) - September 2023 No. 309)</t>
  </si>
  <si>
    <t>Nat. accounts: Expenditure on GDP: Constant 2015 prices - SA annualised rates: Memo items: Residual item (Unit: R millions (Period); Source: SARB QB (S-119) - September 2023 No. 309)</t>
  </si>
  <si>
    <t>Nat. accounts: Expenditure on GDP: Current prices - SA annualised rates: Memo items: Residual item (Unit: R millions (Period), SA; Source: SARB QB (S-118) - September 2023 No. 309)</t>
  </si>
  <si>
    <t>Nat. accounts: Expenditure on GDP: Constant 2015 prices - SA annualised rates: Memo items: Gross domestic expenditure (including residual) (Unit: R millions (Period), SA; Source: SARB QB (S-119) - September 2023 No. 309)</t>
  </si>
  <si>
    <t>Nat. accounts: Expenditure on GDP: Current prices - SA annualised rates: Memo items: Gross domestic expenditure (Unit: R millions (Period), SA; Source: SARB QB (S-118) - September 2023 No. 309)</t>
  </si>
  <si>
    <t>Nat. accounts: Final consumption expenditure by households: SA annualised rates: Constant 2015 prices - Durable goods (Unit: R millions (Period), SA; Source: SARB QB (S-122) - September 2023 No. 309)</t>
  </si>
  <si>
    <t>Nat. accounts: Final consumption expenditure by households: SA annualised rates: Constant 2015 prices - Semi-durable goods (Unit: R millions (Period), SA; Source: SARB QB (S-122) - September 2023 No. 309)</t>
  </si>
  <si>
    <t>Nat. accounts: Final consumption expenditure by households: SA annualised rates: Constant 2015 prices - Non-durable goods (Unit: R millions (Period), SA; Source: SARB QB (S-122) - September 2023 No. 309)</t>
  </si>
  <si>
    <t>Nat. accounts: Final consumption expenditure by households: SA annualised rates: Constant 2015 prices - Services (Unit: R millions (Period), SA; Source: SARB QB (S-122) - September 2023 No. 309)</t>
  </si>
  <si>
    <t>Nat. accounts: Current income and saving of general gov.: Selected items, SA annualised rates: Current taxes on income and wealth (Unit: R millions, current prices, SA; Source: SARB QB (S-141) - September 2023 No. 309)</t>
  </si>
  <si>
    <t>Nat. accounts: Current income and saving of general gov.: Selected items, SA annualised rates: Taxes on production and imports (Unit: R millions, current prices, SA; Source: SARB QB (S-141) - September 2023 No. 309)</t>
  </si>
  <si>
    <t>Public finance: Nat. gov. finance: Revenue - Tax revenue - Taxes on goods and services - Value-added tax (Unit: Linear average of R millions (EoP); Source: SARB QB (S-52) - September 2023 No. 309)</t>
  </si>
  <si>
    <t>Public finance: Nat. gov. finance: Revenue - Tax revenue - Taxes on goods and services - Excise duties - General fuel levy (Unit: Linear average of R millions (EoP); Source: SARB QB (S-52) - September 2023 No. 309)</t>
  </si>
  <si>
    <t>Public finance: Nat. gov. finance: Revenue - Tax revenue - Taxes on goods and services - Excise duties - Other (Unit: Linear average of R millions (EoP); Source: SARB QB (S-52) - September 2023 No. 309)</t>
  </si>
  <si>
    <t>Public finance: Nat. gov. finance: Revenue - Tax revenue - Taxes on International trade and transactions - Import duties (Unit: Linear average of R millions (EoP); Source: SARB QB (S-53) - September 2023 No. 309)</t>
  </si>
  <si>
    <t>Nat. accounts: Current income and saving of households and non-profit insitutions serving households: Selected items, SA annualised rates: Compensation of employees (Unit: R millions, current prices, SA; Source: SARB QB (S-141) - September 2023 No. 309)</t>
  </si>
  <si>
    <t>Public finance: Nat. gov. debt - At face value: Gross loan debt - Total gross loan debt (Unit: Linear average of R millions (EoP); Source: SARB QB (S-57) - September 2023 No. 309)</t>
  </si>
  <si>
    <t>Public finance: Nat. gov. debt - At face value: Gold and Foreign Exchange Contingency Reserve Account (Unit: Linear average of R millions (EoP); Source: SARB QB (S-57) - September 2023 No. 309)</t>
  </si>
  <si>
    <t>CPI_bar (PC deflator)</t>
  </si>
  <si>
    <t>Puiblic investment = IG1 + IPC1</t>
  </si>
  <si>
    <t>Real public investment</t>
  </si>
  <si>
    <t>Nominal wage per worker</t>
  </si>
  <si>
    <t>Total nominal wage bill</t>
  </si>
  <si>
    <t>Total real wage bill</t>
  </si>
  <si>
    <t>YWB1</t>
  </si>
  <si>
    <t>ywb1 = (ywb/(pc/100))</t>
  </si>
  <si>
    <t>Current policy rate</t>
  </si>
  <si>
    <t>Old data on Policy rate</t>
  </si>
  <si>
    <t>combine two series</t>
  </si>
  <si>
    <t>Pulled from Bloomberg</t>
  </si>
  <si>
    <t>HP_filter Eviews</t>
  </si>
  <si>
    <t>Harri Kemp's approach 
(pulled from a database shared by Hylton)</t>
  </si>
  <si>
    <t>HP_filter up to 2016q4 then hold at midpoint of target band ((1+(1.1065/100))^4 - 1) = 0.045</t>
  </si>
  <si>
    <t>Check with Hylton</t>
  </si>
  <si>
    <t>linavg(rbqn;rb1419w,q)</t>
  </si>
  <si>
    <t>Money and banking: Money market and related interest rates: Accommodation rates - Repurchase rate (Unit: Linear average of % (Date); Source: SARB QB (S-32) - September 2023 No. 309)</t>
  </si>
  <si>
    <t>Seasonally adjusted series (Census X-13)</t>
  </si>
  <si>
    <t>QMOD</t>
  </si>
  <si>
    <t>Kemp (2020) base with seasonally adjusted revenue series</t>
  </si>
  <si>
    <t>tpr  = (tp/ywb)*100)</t>
  </si>
  <si>
    <t>tcr = (tc/ynos)*100</t>
  </si>
  <si>
    <t>linavg(rbqn;rb4582m,q)</t>
  </si>
  <si>
    <t>Public finance: Nat. gov. finance: Revenue - Tax revenue - Taxes on goods and services - Total (Unit: Linear average of R millions (EoP); Source: SARB QB (S-52) - September 2023 No. 309)</t>
  </si>
  <si>
    <t>Tax on G&amp;S</t>
  </si>
  <si>
    <t>Tax on G&amp;S effective tax rate</t>
  </si>
  <si>
    <t>t_gs = (tax_g&amp;s/(ce-tax_g&amp;s))*100</t>
  </si>
  <si>
    <t>Total net loan debt</t>
  </si>
  <si>
    <t>Total gross loan debt</t>
  </si>
  <si>
    <t>linavg(rbqn;rb4113m)</t>
  </si>
  <si>
    <t>Public finance: Nat. gov. debt - At face value: Loan debt - Total net (Unit: Linear average of R millions (EoP); Source: SARB QB (S-57) - September 2023 No. 309)</t>
  </si>
  <si>
    <t>Real gross debt = (gdebgl/pc)*100</t>
  </si>
  <si>
    <t>Real net debt = (net loan debt/pc)*100</t>
  </si>
  <si>
    <t>Total real gross loan debt</t>
  </si>
  <si>
    <t>Total real net loan debt</t>
  </si>
  <si>
    <t>Net real transfers to households</t>
  </si>
  <si>
    <t>Real transfers = (Net transfers/pc)*100</t>
  </si>
  <si>
    <t>Grants</t>
  </si>
  <si>
    <t>Social benefits</t>
  </si>
  <si>
    <t>rbqn;rb4784k</t>
  </si>
  <si>
    <t>Public finance: Gov. finance stats: Consolidated central gov.: Statement of sources/uses of cash: Cash payments for operating activities - Grants (Unit: R millions (EoP); Source: SARB QB (S-72) - September 2023 No. 309)</t>
  </si>
  <si>
    <t>rbqn;rb4785k</t>
  </si>
  <si>
    <t>Public finance: Gov. finance stats: Consolidated central gov.: Statement of sources/uses of cash: Cash payments for operating activities - Social benefits (Unit: R millions (EoP); Source: SARB QB (S-72) - September 2023 No. 309)</t>
  </si>
  <si>
    <t>Kemp (2020) approach add grants + social benefits</t>
  </si>
  <si>
    <t xml:space="preserve">As per QMOD a comprehensive measure of transfers to households, but social grants are a component of this total (different to Kemp 2020 which isolates social grants specifically). </t>
  </si>
  <si>
    <t>Social transfers</t>
  </si>
  <si>
    <t>Net real social transfers</t>
  </si>
  <si>
    <t>From QMOD</t>
  </si>
  <si>
    <t xml:space="preserve">Kemp 2020 approach </t>
  </si>
  <si>
    <t>GNATI</t>
  </si>
  <si>
    <t>GNATE</t>
  </si>
  <si>
    <t>linavg(rbqn;rb4597m,q)</t>
  </si>
  <si>
    <t>linavg(rbqn;rb4601m,q)</t>
  </si>
  <si>
    <t>Total national revenue</t>
  </si>
  <si>
    <t>Total national expenditure</t>
  </si>
  <si>
    <t>Public finance: Nat. gov. finance: Revenue - Total revenue (Unit: Linear average of R millions (EoP); Source: SARB QB (S-53) - September 2023 No. 309)</t>
  </si>
  <si>
    <t>Public finance: Nat. gov. finance: Expenditure - Total expenditure (Unit: Linear average of R millions (EoP); Source: SARB QB (S-53) - September 2023 No. 309)</t>
  </si>
  <si>
    <t>Budget balance</t>
  </si>
  <si>
    <t>GBAL</t>
  </si>
  <si>
    <t>gbal = gnati - gnate</t>
  </si>
  <si>
    <t>Real budget balance</t>
  </si>
  <si>
    <t>Real gbal = (gbal/pc)*100</t>
  </si>
  <si>
    <t>rbqn;rb4597m</t>
  </si>
  <si>
    <t>rbqn;rb4601m</t>
  </si>
  <si>
    <t>Public finance: Nat. gov. finance: Revenue - Total revenue (Unit: R millions (EoP); Source: SARB QB (S-53) - September 2023 No. 309)</t>
  </si>
  <si>
    <t>Public finance: Nat. gov. finance: Expenditure - Total expenditure (Unit: R millions (EoP); Source: SARB QB (S-53) - September 2023 No. 309)</t>
  </si>
  <si>
    <t>Kemp (2020) used q/q %ch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</si>
</sst>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-* #,##0.00_-;\-* #,##0.00_-;_-* &quot;-&quot;??_-;_-@_-"/>
    <numFmt numFmtId="164" formatCode="_(* #,##0.00_);_(* \(#,##0.00\);_(* &quot;-&quot;??_);_(@_)"/>
    <numFmt numFmtId="165" formatCode="dd\-mmm\-yyyy"/>
    <numFmt numFmtId="166" formatCode="0.000"/>
    <numFmt numFmtId="167" formatCode="0.0"/>
    <numFmt numFmtId="168" formatCode="#,##0.00000"/>
    <numFmt numFmtId="169" formatCode="#,##0.00000000"/>
    <numFmt numFmtId="170" formatCode="0.000000000000"/>
    <numFmt numFmtId="171" formatCode="0.0000"/>
    <numFmt numFmtId="172" formatCode="_(* #,##0.0_);_(* \(#,##0.0\);_(* &quot;-&quot;??_);_(@_)"/>
    <numFmt numFmtId="173" formatCode="0.00000000"/>
    <numFmt numFmtId="174" formatCode="0.000000"/>
    <numFmt numFmtId="175" formatCode="#,##0.000000000000"/>
    <numFmt numFmtId="176" formatCode="#,##0.0000000000000"/>
    <numFmt numFmtId="177" formatCode="#,##0.0000000000000000"/>
    <numFmt numFmtId="178" formatCode="#,##0.0000000"/>
    <numFmt numFmtId="179" formatCode="#,##0.00000000000"/>
    <numFmt numFmtId="180" formatCode="#,##0.000000000000000"/>
    <numFmt numFmtId="181" formatCode="#,##0.0000"/>
  </numFmts>
  <fonts count="37" x14ac:knownFonts="1">
    <font>
      <sz val="9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E77620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b/>
      <sz val="8"/>
      <color indexed="14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name val="Arial"/>
      <family val="2"/>
    </font>
    <font>
      <sz val="8"/>
      <color rgb="FFE77620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sz val="9"/>
      <color indexed="1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b/>
      <sz val="9"/>
      <color indexed="14"/>
      <name val="Arial"/>
      <family val="2"/>
    </font>
    <font>
      <b/>
      <u/>
      <sz val="9"/>
      <color indexed="10"/>
      <name val="Arial"/>
      <family val="2"/>
    </font>
    <font>
      <sz val="9"/>
      <color indexed="9"/>
      <name val="Arial"/>
      <family val="2"/>
    </font>
    <font>
      <sz val="9"/>
      <color indexed="14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FEEA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lightGray">
        <fgColor theme="0" tint="-0.2499465926084170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164" fontId="20" fillId="0" borderId="0" applyFont="0" applyFill="0" applyBorder="0" applyAlignment="0" applyProtection="0"/>
  </cellStyleXfs>
  <cellXfs count="151"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wrapText="1"/>
    </xf>
    <xf numFmtId="0" fontId="0" fillId="2" borderId="0" xfId="0" applyFill="1"/>
    <xf numFmtId="0" fontId="5" fillId="2" borderId="0" xfId="0" applyFont="1" applyFill="1" applyAlignment="1">
      <alignment horizontal="right" wrapText="1"/>
    </xf>
    <xf numFmtId="0" fontId="6" fillId="2" borderId="0" xfId="0" applyFont="1" applyFill="1" applyAlignment="1">
      <alignment vertical="center"/>
    </xf>
    <xf numFmtId="0" fontId="4" fillId="2" borderId="0" xfId="0" applyFont="1" applyFill="1"/>
    <xf numFmtId="0" fontId="7" fillId="2" borderId="0" xfId="0" applyFont="1" applyFill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6" fontId="0" fillId="0" borderId="0" xfId="0" applyNumberFormat="1"/>
    <xf numFmtId="0" fontId="10" fillId="0" borderId="0" xfId="0" applyFont="1" applyAlignment="1">
      <alignment horizontal="right"/>
    </xf>
    <xf numFmtId="0" fontId="11" fillId="2" borderId="0" xfId="0" applyFont="1" applyFill="1"/>
    <xf numFmtId="0" fontId="11" fillId="0" borderId="0" xfId="0" applyFont="1"/>
    <xf numFmtId="0" fontId="12" fillId="0" borderId="0" xfId="0" applyFont="1" applyAlignment="1">
      <alignment horizontal="right"/>
    </xf>
    <xf numFmtId="3" fontId="11" fillId="0" borderId="0" xfId="1" applyNumberFormat="1" applyFont="1" applyFill="1" applyBorder="1"/>
    <xf numFmtId="165" fontId="13" fillId="0" borderId="0" xfId="0" applyNumberFormat="1" applyFont="1" applyAlignment="1">
      <alignment horizontal="center"/>
    </xf>
    <xf numFmtId="165" fontId="0" fillId="0" borderId="0" xfId="0" applyNumberFormat="1"/>
    <xf numFmtId="0" fontId="14" fillId="0" borderId="0" xfId="0" applyFont="1" applyAlignment="1">
      <alignment wrapText="1"/>
    </xf>
    <xf numFmtId="0" fontId="11" fillId="8" borderId="0" xfId="0" applyFont="1" applyFill="1"/>
    <xf numFmtId="0" fontId="17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5" fillId="9" borderId="0" xfId="0" applyFont="1" applyFill="1" applyAlignment="1">
      <alignment horizontal="center" wrapText="1"/>
    </xf>
    <xf numFmtId="0" fontId="14" fillId="2" borderId="0" xfId="0" applyFont="1" applyFill="1" applyAlignment="1">
      <alignment wrapText="1"/>
    </xf>
    <xf numFmtId="0" fontId="17" fillId="2" borderId="0" xfId="0" applyFont="1" applyFill="1"/>
    <xf numFmtId="167" fontId="11" fillId="0" borderId="0" xfId="0" applyNumberFormat="1" applyFont="1" applyAlignment="1">
      <alignment wrapText="1"/>
    </xf>
    <xf numFmtId="167" fontId="11" fillId="0" borderId="0" xfId="0" applyNumberFormat="1" applyFont="1" applyAlignment="1">
      <alignment horizontal="right" wrapText="1"/>
    </xf>
    <xf numFmtId="0" fontId="17" fillId="0" borderId="0" xfId="0" applyFont="1" applyAlignment="1">
      <alignment horizontal="right" wrapText="1"/>
    </xf>
    <xf numFmtId="2" fontId="17" fillId="0" borderId="0" xfId="0" applyNumberFormat="1" applyFont="1" applyAlignment="1">
      <alignment horizontal="right" wrapText="1"/>
    </xf>
    <xf numFmtId="0" fontId="15" fillId="5" borderId="0" xfId="0" applyFont="1" applyFill="1" applyAlignment="1">
      <alignment wrapText="1"/>
    </xf>
    <xf numFmtId="165" fontId="1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8" fontId="11" fillId="0" borderId="0" xfId="1" applyNumberFormat="1" applyFont="1" applyFill="1" applyBorder="1"/>
    <xf numFmtId="169" fontId="11" fillId="0" borderId="0" xfId="1" applyNumberFormat="1" applyFont="1" applyFill="1" applyBorder="1"/>
    <xf numFmtId="0" fontId="20" fillId="0" borderId="0" xfId="2"/>
    <xf numFmtId="2" fontId="20" fillId="0" borderId="0" xfId="2" applyNumberFormat="1" applyAlignment="1">
      <alignment horizontal="left"/>
    </xf>
    <xf numFmtId="0" fontId="21" fillId="10" borderId="0" xfId="2" applyFont="1" applyFill="1" applyAlignment="1">
      <alignment horizontal="center"/>
    </xf>
    <xf numFmtId="0" fontId="5" fillId="0" borderId="0" xfId="2" applyFont="1"/>
    <xf numFmtId="0" fontId="22" fillId="11" borderId="0" xfId="3" applyFont="1" applyFill="1"/>
    <xf numFmtId="165" fontId="13" fillId="0" borderId="0" xfId="2" applyNumberFormat="1" applyFont="1" applyAlignment="1">
      <alignment horizontal="left"/>
    </xf>
    <xf numFmtId="167" fontId="20" fillId="0" borderId="0" xfId="2" applyNumberFormat="1" applyAlignment="1">
      <alignment horizontal="left"/>
    </xf>
    <xf numFmtId="9" fontId="1" fillId="0" borderId="0" xfId="4" applyNumberFormat="1"/>
    <xf numFmtId="167" fontId="20" fillId="0" borderId="0" xfId="2" applyNumberFormat="1"/>
    <xf numFmtId="2" fontId="20" fillId="0" borderId="0" xfId="2" applyNumberFormat="1"/>
    <xf numFmtId="170" fontId="20" fillId="0" borderId="0" xfId="2" applyNumberFormat="1"/>
    <xf numFmtId="0" fontId="1" fillId="0" borderId="0" xfId="3"/>
    <xf numFmtId="167" fontId="23" fillId="0" borderId="0" xfId="2" applyNumberFormat="1" applyFont="1"/>
    <xf numFmtId="167" fontId="3" fillId="0" borderId="0" xfId="3" applyNumberFormat="1" applyFont="1"/>
    <xf numFmtId="167" fontId="20" fillId="12" borderId="0" xfId="2" applyNumberFormat="1" applyFill="1"/>
    <xf numFmtId="167" fontId="23" fillId="13" borderId="0" xfId="2" applyNumberFormat="1" applyFont="1" applyFill="1" applyAlignment="1">
      <alignment horizontal="left"/>
    </xf>
    <xf numFmtId="170" fontId="5" fillId="0" borderId="0" xfId="2" applyNumberFormat="1" applyFont="1"/>
    <xf numFmtId="167" fontId="1" fillId="0" borderId="0" xfId="3" applyNumberFormat="1"/>
    <xf numFmtId="164" fontId="3" fillId="0" borderId="0" xfId="3" applyNumberFormat="1" applyFont="1"/>
    <xf numFmtId="171" fontId="20" fillId="0" borderId="0" xfId="2" applyNumberFormat="1"/>
    <xf numFmtId="172" fontId="3" fillId="0" borderId="0" xfId="3" applyNumberFormat="1" applyFont="1"/>
    <xf numFmtId="165" fontId="19" fillId="0" borderId="0" xfId="2" applyNumberFormat="1" applyFont="1" applyAlignment="1">
      <alignment horizontal="left"/>
    </xf>
    <xf numFmtId="172" fontId="3" fillId="11" borderId="0" xfId="5" applyNumberFormat="1" applyFont="1" applyFill="1"/>
    <xf numFmtId="0" fontId="11" fillId="2" borderId="0" xfId="0" applyFont="1" applyFill="1" applyAlignment="1">
      <alignment horizontal="right"/>
    </xf>
    <xf numFmtId="172" fontId="1" fillId="0" borderId="0" xfId="5" applyNumberFormat="1" applyFont="1"/>
    <xf numFmtId="164" fontId="1" fillId="0" borderId="0" xfId="3" applyNumberFormat="1"/>
    <xf numFmtId="172" fontId="1" fillId="0" borderId="0" xfId="5" applyNumberFormat="1" applyFont="1" applyAlignment="1">
      <alignment horizontal="left"/>
    </xf>
    <xf numFmtId="172" fontId="1" fillId="0" borderId="0" xfId="5" applyNumberFormat="1" applyFont="1" applyFill="1"/>
    <xf numFmtId="0" fontId="8" fillId="0" borderId="0" xfId="3" applyFont="1"/>
    <xf numFmtId="172" fontId="8" fillId="0" borderId="0" xfId="5" applyNumberFormat="1" applyFont="1"/>
    <xf numFmtId="172" fontId="8" fillId="0" borderId="0" xfId="5" applyNumberFormat="1" applyFont="1" applyAlignment="1">
      <alignment horizontal="left"/>
    </xf>
    <xf numFmtId="172" fontId="8" fillId="0" borderId="0" xfId="5" applyNumberFormat="1" applyFont="1" applyFill="1"/>
    <xf numFmtId="172" fontId="3" fillId="0" borderId="0" xfId="5" applyNumberFormat="1" applyFont="1"/>
    <xf numFmtId="172" fontId="1" fillId="0" borderId="0" xfId="3" applyNumberFormat="1"/>
    <xf numFmtId="172" fontId="8" fillId="14" borderId="0" xfId="5" applyNumberFormat="1" applyFont="1" applyFill="1"/>
    <xf numFmtId="0" fontId="3" fillId="0" borderId="0" xfId="3" applyFont="1"/>
    <xf numFmtId="172" fontId="3" fillId="0" borderId="0" xfId="5" applyNumberFormat="1" applyFont="1" applyAlignment="1">
      <alignment horizontal="left"/>
    </xf>
    <xf numFmtId="169" fontId="18" fillId="0" borderId="0" xfId="1" applyNumberFormat="1" applyFont="1" applyFill="1" applyBorder="1"/>
    <xf numFmtId="175" fontId="11" fillId="0" borderId="0" xfId="1" applyNumberFormat="1" applyFont="1" applyFill="1" applyBorder="1"/>
    <xf numFmtId="176" fontId="11" fillId="0" borderId="0" xfId="1" applyNumberFormat="1" applyFont="1" applyFill="1" applyBorder="1"/>
    <xf numFmtId="177" fontId="11" fillId="0" borderId="0" xfId="1" applyNumberFormat="1" applyFont="1" applyFill="1" applyBorder="1"/>
    <xf numFmtId="0" fontId="25" fillId="2" borderId="0" xfId="0" applyFont="1" applyFill="1"/>
    <xf numFmtId="0" fontId="11" fillId="12" borderId="0" xfId="0" applyFont="1" applyFill="1"/>
    <xf numFmtId="178" fontId="11" fillId="0" borderId="0" xfId="1" applyNumberFormat="1" applyFont="1" applyFill="1" applyBorder="1"/>
    <xf numFmtId="179" fontId="11" fillId="0" borderId="0" xfId="1" applyNumberFormat="1" applyFont="1" applyFill="1" applyBorder="1"/>
    <xf numFmtId="180" fontId="11" fillId="0" borderId="0" xfId="1" applyNumberFormat="1" applyFont="1" applyFill="1" applyBorder="1"/>
    <xf numFmtId="0" fontId="9" fillId="0" borderId="0" xfId="0" applyFont="1"/>
    <xf numFmtId="0" fontId="28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9" fillId="17" borderId="0" xfId="0" applyFont="1" applyFill="1" applyAlignment="1">
      <alignment horizontal="center" wrapText="1"/>
    </xf>
    <xf numFmtId="0" fontId="28" fillId="0" borderId="0" xfId="0" applyFont="1" applyAlignment="1">
      <alignment wrapText="1"/>
    </xf>
    <xf numFmtId="0" fontId="0" fillId="0" borderId="0" xfId="0" applyAlignment="1">
      <alignment wrapText="1"/>
    </xf>
    <xf numFmtId="0" fontId="9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1" fillId="2" borderId="1" xfId="0" applyFont="1" applyFill="1" applyBorder="1" applyAlignment="1">
      <alignment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6" fillId="0" borderId="0" xfId="0" applyFont="1" applyAlignment="1">
      <alignment wrapText="1"/>
    </xf>
    <xf numFmtId="0" fontId="11" fillId="2" borderId="3" xfId="0" applyFont="1" applyFill="1" applyBorder="1"/>
    <xf numFmtId="0" fontId="11" fillId="2" borderId="4" xfId="0" applyFont="1" applyFill="1" applyBorder="1"/>
    <xf numFmtId="2" fontId="4" fillId="0" borderId="0" xfId="0" applyNumberFormat="1" applyFont="1" applyAlignment="1">
      <alignment horizontal="center" wrapText="1"/>
    </xf>
    <xf numFmtId="2" fontId="4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2" fontId="0" fillId="0" borderId="0" xfId="0" applyNumberFormat="1" applyAlignment="1">
      <alignment wrapText="1"/>
    </xf>
    <xf numFmtId="2" fontId="4" fillId="0" borderId="0" xfId="0" applyNumberFormat="1" applyFont="1" applyAlignment="1">
      <alignment wrapText="1"/>
    </xf>
    <xf numFmtId="2" fontId="0" fillId="0" borderId="0" xfId="0" applyNumberFormat="1"/>
    <xf numFmtId="2" fontId="4" fillId="0" borderId="2" xfId="0" applyNumberFormat="1" applyFont="1" applyBorder="1" applyAlignment="1">
      <alignment horizontal="center" wrapText="1"/>
    </xf>
    <xf numFmtId="167" fontId="28" fillId="0" borderId="0" xfId="0" applyNumberFormat="1" applyFont="1" applyAlignment="1">
      <alignment wrapText="1"/>
    </xf>
    <xf numFmtId="166" fontId="28" fillId="0" borderId="0" xfId="0" applyNumberFormat="1" applyFont="1" applyAlignment="1">
      <alignment wrapText="1"/>
    </xf>
    <xf numFmtId="2" fontId="31" fillId="0" borderId="0" xfId="0" applyNumberFormat="1" applyFont="1"/>
    <xf numFmtId="0" fontId="32" fillId="0" borderId="0" xfId="0" applyFont="1"/>
    <xf numFmtId="167" fontId="28" fillId="0" borderId="0" xfId="0" applyNumberFormat="1" applyFont="1"/>
    <xf numFmtId="0" fontId="31" fillId="0" borderId="0" xfId="0" applyFont="1"/>
    <xf numFmtId="0" fontId="33" fillId="0" borderId="0" xfId="0" applyFont="1"/>
    <xf numFmtId="0" fontId="34" fillId="0" borderId="0" xfId="0" applyFont="1"/>
    <xf numFmtId="0" fontId="0" fillId="0" borderId="1" xfId="0" applyBorder="1" applyAlignment="1">
      <alignment wrapText="1"/>
    </xf>
    <xf numFmtId="165" fontId="35" fillId="0" borderId="0" xfId="0" applyNumberFormat="1" applyFont="1"/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2" xfId="0" applyBorder="1"/>
    <xf numFmtId="165" fontId="4" fillId="0" borderId="0" xfId="0" applyNumberFormat="1" applyFont="1"/>
    <xf numFmtId="165" fontId="5" fillId="0" borderId="0" xfId="0" applyNumberFormat="1" applyFont="1" applyAlignment="1">
      <alignment horizontal="right"/>
    </xf>
    <xf numFmtId="165" fontId="8" fillId="0" borderId="0" xfId="0" applyNumberFormat="1" applyFont="1"/>
    <xf numFmtId="1" fontId="8" fillId="0" borderId="0" xfId="0" applyNumberFormat="1" applyFont="1"/>
    <xf numFmtId="1" fontId="4" fillId="0" borderId="0" xfId="0" applyNumberFormat="1" applyFont="1"/>
    <xf numFmtId="1" fontId="9" fillId="0" borderId="0" xfId="0" applyNumberFormat="1" applyFont="1"/>
    <xf numFmtId="165" fontId="9" fillId="0" borderId="0" xfId="0" applyNumberFormat="1" applyFont="1" applyAlignment="1">
      <alignment wrapText="1"/>
    </xf>
    <xf numFmtId="2" fontId="30" fillId="0" borderId="0" xfId="0" applyNumberFormat="1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wrapText="1"/>
    </xf>
    <xf numFmtId="167" fontId="23" fillId="0" borderId="0" xfId="2" applyNumberFormat="1" applyFont="1" applyAlignment="1">
      <alignment horizontal="left"/>
    </xf>
    <xf numFmtId="170" fontId="23" fillId="0" borderId="0" xfId="2" applyNumberFormat="1" applyFont="1"/>
    <xf numFmtId="173" fontId="23" fillId="0" borderId="0" xfId="2" applyNumberFormat="1" applyFont="1"/>
    <xf numFmtId="174" fontId="23" fillId="0" borderId="0" xfId="2" applyNumberFormat="1" applyFont="1"/>
    <xf numFmtId="181" fontId="11" fillId="0" borderId="0" xfId="1" applyNumberFormat="1" applyFont="1" applyFill="1" applyBorder="1"/>
    <xf numFmtId="2" fontId="11" fillId="0" borderId="0" xfId="0" applyNumberFormat="1" applyFont="1" applyAlignment="1">
      <alignment horizontal="right"/>
    </xf>
    <xf numFmtId="181" fontId="11" fillId="18" borderId="0" xfId="1" applyNumberFormat="1" applyFont="1" applyFill="1" applyBorder="1"/>
    <xf numFmtId="0" fontId="11" fillId="2" borderId="0" xfId="0" applyFont="1" applyFill="1" applyAlignment="1">
      <alignment horizontal="right" wrapText="1"/>
    </xf>
    <xf numFmtId="3" fontId="0" fillId="0" borderId="0" xfId="0" applyNumberFormat="1"/>
    <xf numFmtId="0" fontId="25" fillId="2" borderId="0" xfId="0" applyFont="1" applyFill="1" applyAlignment="1">
      <alignment wrapText="1"/>
    </xf>
    <xf numFmtId="0" fontId="15" fillId="5" borderId="0" xfId="0" applyFont="1" applyFill="1" applyAlignment="1">
      <alignment horizontal="center" wrapText="1"/>
    </xf>
    <xf numFmtId="0" fontId="15" fillId="6" borderId="0" xfId="0" applyFont="1" applyFill="1" applyAlignment="1">
      <alignment horizontal="center" wrapText="1"/>
    </xf>
    <xf numFmtId="0" fontId="16" fillId="7" borderId="0" xfId="0" applyFont="1" applyFill="1" applyAlignment="1">
      <alignment horizontal="center" wrapText="1"/>
    </xf>
    <xf numFmtId="0" fontId="21" fillId="10" borderId="0" xfId="2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27" fillId="15" borderId="1" xfId="0" applyFont="1" applyFill="1" applyBorder="1" applyAlignment="1">
      <alignment horizontal="center"/>
    </xf>
    <xf numFmtId="0" fontId="27" fillId="16" borderId="2" xfId="0" applyFont="1" applyFill="1" applyBorder="1" applyAlignment="1">
      <alignment horizontal="center" wrapText="1"/>
    </xf>
    <xf numFmtId="0" fontId="27" fillId="16" borderId="0" xfId="0" applyFont="1" applyFill="1" applyAlignment="1">
      <alignment horizontal="center" wrapText="1"/>
    </xf>
    <xf numFmtId="0" fontId="27" fillId="16" borderId="1" xfId="0" applyFont="1" applyFill="1" applyBorder="1" applyAlignment="1">
      <alignment horizontal="center" wrapText="1"/>
    </xf>
    <xf numFmtId="0" fontId="0" fillId="0" borderId="0" xfId="0" applyAlignment="1">
      <alignment horizontal="right"/>
    </xf>
  </cellXfs>
  <cellStyles count="6">
    <cellStyle name="Comma" xfId="1" builtinId="3"/>
    <cellStyle name="Comma 2" xfId="5" xr:uid="{08BA9482-D570-4E53-A540-4632270363D3}"/>
    <cellStyle name="Normal" xfId="0" builtinId="0"/>
    <cellStyle name="Normal 2" xfId="2" xr:uid="{A62B658A-FA55-458D-B95F-5F235E6139F1}"/>
    <cellStyle name="Normal 2 3" xfId="4" xr:uid="{46C04C55-A821-4116-B4DA-D5832CDC1DB7}"/>
    <cellStyle name="Normal 4" xfId="3" xr:uid="{F7701C61-B34C-4D84-A774-4B7A897ADC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'Embargoed data'!$E$5</c:f>
              <c:strCache>
                <c:ptCount val="1"/>
                <c:pt idx="0">
                  <c:v>Houshold income from property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'Embargoed data'!$A$86:$A$219</c:f>
              <c:numCache>
                <c:formatCode>dd\-mmm\-yyyy</c:formatCode>
                <c:ptCount val="134"/>
                <c:pt idx="0">
                  <c:v>32963</c:v>
                </c:pt>
                <c:pt idx="1">
                  <c:v>33054</c:v>
                </c:pt>
                <c:pt idx="2">
                  <c:v>33146</c:v>
                </c:pt>
                <c:pt idx="3">
                  <c:v>33238</c:v>
                </c:pt>
                <c:pt idx="4">
                  <c:v>33328</c:v>
                </c:pt>
                <c:pt idx="5">
                  <c:v>33419</c:v>
                </c:pt>
                <c:pt idx="6">
                  <c:v>33511</c:v>
                </c:pt>
                <c:pt idx="7">
                  <c:v>33603</c:v>
                </c:pt>
                <c:pt idx="8">
                  <c:v>33694</c:v>
                </c:pt>
                <c:pt idx="9">
                  <c:v>33785</c:v>
                </c:pt>
                <c:pt idx="10">
                  <c:v>33877</c:v>
                </c:pt>
                <c:pt idx="11">
                  <c:v>33969</c:v>
                </c:pt>
                <c:pt idx="12">
                  <c:v>34059</c:v>
                </c:pt>
                <c:pt idx="13">
                  <c:v>34150</c:v>
                </c:pt>
                <c:pt idx="14">
                  <c:v>34242</c:v>
                </c:pt>
                <c:pt idx="15">
                  <c:v>34334</c:v>
                </c:pt>
                <c:pt idx="16">
                  <c:v>34424</c:v>
                </c:pt>
                <c:pt idx="17">
                  <c:v>34515</c:v>
                </c:pt>
                <c:pt idx="18">
                  <c:v>34607</c:v>
                </c:pt>
                <c:pt idx="19">
                  <c:v>34699</c:v>
                </c:pt>
                <c:pt idx="20">
                  <c:v>34789</c:v>
                </c:pt>
                <c:pt idx="21">
                  <c:v>34880</c:v>
                </c:pt>
                <c:pt idx="22">
                  <c:v>34972</c:v>
                </c:pt>
                <c:pt idx="23">
                  <c:v>35064</c:v>
                </c:pt>
                <c:pt idx="24">
                  <c:v>35155</c:v>
                </c:pt>
                <c:pt idx="25">
                  <c:v>35246</c:v>
                </c:pt>
                <c:pt idx="26">
                  <c:v>35338</c:v>
                </c:pt>
                <c:pt idx="27">
                  <c:v>35430</c:v>
                </c:pt>
                <c:pt idx="28">
                  <c:v>35520</c:v>
                </c:pt>
                <c:pt idx="29">
                  <c:v>35611</c:v>
                </c:pt>
                <c:pt idx="30">
                  <c:v>35703</c:v>
                </c:pt>
                <c:pt idx="31">
                  <c:v>35795</c:v>
                </c:pt>
                <c:pt idx="32">
                  <c:v>35885</c:v>
                </c:pt>
                <c:pt idx="33">
                  <c:v>35976</c:v>
                </c:pt>
                <c:pt idx="34">
                  <c:v>36068</c:v>
                </c:pt>
                <c:pt idx="35">
                  <c:v>36160</c:v>
                </c:pt>
                <c:pt idx="36">
                  <c:v>36250</c:v>
                </c:pt>
                <c:pt idx="37">
                  <c:v>36341</c:v>
                </c:pt>
                <c:pt idx="38">
                  <c:v>36433</c:v>
                </c:pt>
                <c:pt idx="39">
                  <c:v>36525</c:v>
                </c:pt>
                <c:pt idx="40">
                  <c:v>36616</c:v>
                </c:pt>
                <c:pt idx="41">
                  <c:v>36707</c:v>
                </c:pt>
                <c:pt idx="42">
                  <c:v>36799</c:v>
                </c:pt>
                <c:pt idx="43">
                  <c:v>36891</c:v>
                </c:pt>
                <c:pt idx="44">
                  <c:v>36981</c:v>
                </c:pt>
                <c:pt idx="45">
                  <c:v>37072</c:v>
                </c:pt>
                <c:pt idx="46">
                  <c:v>37164</c:v>
                </c:pt>
                <c:pt idx="47">
                  <c:v>37256</c:v>
                </c:pt>
                <c:pt idx="48">
                  <c:v>37346</c:v>
                </c:pt>
                <c:pt idx="49">
                  <c:v>37437</c:v>
                </c:pt>
                <c:pt idx="50">
                  <c:v>37529</c:v>
                </c:pt>
                <c:pt idx="51">
                  <c:v>37621</c:v>
                </c:pt>
                <c:pt idx="52">
                  <c:v>37711</c:v>
                </c:pt>
                <c:pt idx="53">
                  <c:v>37802</c:v>
                </c:pt>
                <c:pt idx="54">
                  <c:v>37894</c:v>
                </c:pt>
                <c:pt idx="55">
                  <c:v>37986</c:v>
                </c:pt>
                <c:pt idx="56">
                  <c:v>38077</c:v>
                </c:pt>
                <c:pt idx="57">
                  <c:v>38168</c:v>
                </c:pt>
                <c:pt idx="58">
                  <c:v>38260</c:v>
                </c:pt>
                <c:pt idx="59">
                  <c:v>38352</c:v>
                </c:pt>
                <c:pt idx="60">
                  <c:v>38442</c:v>
                </c:pt>
                <c:pt idx="61">
                  <c:v>38533</c:v>
                </c:pt>
                <c:pt idx="62">
                  <c:v>38625</c:v>
                </c:pt>
                <c:pt idx="63">
                  <c:v>38717</c:v>
                </c:pt>
                <c:pt idx="64">
                  <c:v>38807</c:v>
                </c:pt>
                <c:pt idx="65">
                  <c:v>38898</c:v>
                </c:pt>
                <c:pt idx="66">
                  <c:v>38990</c:v>
                </c:pt>
                <c:pt idx="67">
                  <c:v>39082</c:v>
                </c:pt>
                <c:pt idx="68">
                  <c:v>39172</c:v>
                </c:pt>
                <c:pt idx="69">
                  <c:v>39263</c:v>
                </c:pt>
                <c:pt idx="70">
                  <c:v>39355</c:v>
                </c:pt>
                <c:pt idx="71">
                  <c:v>39447</c:v>
                </c:pt>
                <c:pt idx="72">
                  <c:v>39538</c:v>
                </c:pt>
                <c:pt idx="73">
                  <c:v>39629</c:v>
                </c:pt>
                <c:pt idx="74">
                  <c:v>39721</c:v>
                </c:pt>
                <c:pt idx="75">
                  <c:v>39813</c:v>
                </c:pt>
                <c:pt idx="76">
                  <c:v>39903</c:v>
                </c:pt>
                <c:pt idx="77">
                  <c:v>39994</c:v>
                </c:pt>
                <c:pt idx="78">
                  <c:v>40086</c:v>
                </c:pt>
                <c:pt idx="79">
                  <c:v>40178</c:v>
                </c:pt>
                <c:pt idx="80">
                  <c:v>40268</c:v>
                </c:pt>
                <c:pt idx="81">
                  <c:v>40359</c:v>
                </c:pt>
                <c:pt idx="82">
                  <c:v>40451</c:v>
                </c:pt>
                <c:pt idx="83">
                  <c:v>40543</c:v>
                </c:pt>
                <c:pt idx="84">
                  <c:v>40633</c:v>
                </c:pt>
                <c:pt idx="85">
                  <c:v>40724</c:v>
                </c:pt>
                <c:pt idx="86">
                  <c:v>40816</c:v>
                </c:pt>
                <c:pt idx="87">
                  <c:v>40908</c:v>
                </c:pt>
                <c:pt idx="88">
                  <c:v>40999</c:v>
                </c:pt>
                <c:pt idx="89">
                  <c:v>41090</c:v>
                </c:pt>
                <c:pt idx="90">
                  <c:v>41182</c:v>
                </c:pt>
                <c:pt idx="91">
                  <c:v>41274</c:v>
                </c:pt>
                <c:pt idx="92">
                  <c:v>41364</c:v>
                </c:pt>
                <c:pt idx="93">
                  <c:v>41455</c:v>
                </c:pt>
                <c:pt idx="94">
                  <c:v>41547</c:v>
                </c:pt>
                <c:pt idx="95">
                  <c:v>41639</c:v>
                </c:pt>
                <c:pt idx="96">
                  <c:v>41729</c:v>
                </c:pt>
                <c:pt idx="97">
                  <c:v>41820</c:v>
                </c:pt>
                <c:pt idx="98">
                  <c:v>41912</c:v>
                </c:pt>
                <c:pt idx="99">
                  <c:v>42004</c:v>
                </c:pt>
                <c:pt idx="100">
                  <c:v>42094</c:v>
                </c:pt>
                <c:pt idx="101">
                  <c:v>42185</c:v>
                </c:pt>
                <c:pt idx="102">
                  <c:v>42277</c:v>
                </c:pt>
                <c:pt idx="103">
                  <c:v>42369</c:v>
                </c:pt>
                <c:pt idx="104">
                  <c:v>42460</c:v>
                </c:pt>
                <c:pt idx="105">
                  <c:v>42551</c:v>
                </c:pt>
                <c:pt idx="106">
                  <c:v>42643</c:v>
                </c:pt>
                <c:pt idx="107">
                  <c:v>42735</c:v>
                </c:pt>
                <c:pt idx="108">
                  <c:v>42825</c:v>
                </c:pt>
                <c:pt idx="109">
                  <c:v>42916</c:v>
                </c:pt>
                <c:pt idx="110">
                  <c:v>43008</c:v>
                </c:pt>
                <c:pt idx="111">
                  <c:v>43100</c:v>
                </c:pt>
                <c:pt idx="112">
                  <c:v>43190</c:v>
                </c:pt>
                <c:pt idx="113">
                  <c:v>43281</c:v>
                </c:pt>
                <c:pt idx="114">
                  <c:v>43373</c:v>
                </c:pt>
                <c:pt idx="115">
                  <c:v>43465</c:v>
                </c:pt>
                <c:pt idx="116">
                  <c:v>43555</c:v>
                </c:pt>
                <c:pt idx="117">
                  <c:v>43646</c:v>
                </c:pt>
                <c:pt idx="118">
                  <c:v>43738</c:v>
                </c:pt>
                <c:pt idx="119">
                  <c:v>43830</c:v>
                </c:pt>
                <c:pt idx="120">
                  <c:v>43921</c:v>
                </c:pt>
                <c:pt idx="121">
                  <c:v>44012</c:v>
                </c:pt>
                <c:pt idx="122">
                  <c:v>44104</c:v>
                </c:pt>
                <c:pt idx="123">
                  <c:v>44196</c:v>
                </c:pt>
                <c:pt idx="124">
                  <c:v>44286</c:v>
                </c:pt>
                <c:pt idx="125">
                  <c:v>44377</c:v>
                </c:pt>
                <c:pt idx="126">
                  <c:v>44469</c:v>
                </c:pt>
                <c:pt idx="127">
                  <c:v>44561</c:v>
                </c:pt>
                <c:pt idx="128">
                  <c:v>44651</c:v>
                </c:pt>
                <c:pt idx="129">
                  <c:v>44742</c:v>
                </c:pt>
                <c:pt idx="130">
                  <c:v>44834</c:v>
                </c:pt>
                <c:pt idx="131">
                  <c:v>44926</c:v>
                </c:pt>
                <c:pt idx="132">
                  <c:v>45016</c:v>
                </c:pt>
                <c:pt idx="133">
                  <c:v>45107</c:v>
                </c:pt>
              </c:numCache>
            </c:numRef>
          </c:cat>
          <c:val>
            <c:numRef>
              <c:f>'Embargoed data'!$E$86:$E$219</c:f>
              <c:numCache>
                <c:formatCode>#,##0</c:formatCode>
                <c:ptCount val="134"/>
                <c:pt idx="0">
                  <c:v>55410.76</c:v>
                </c:pt>
                <c:pt idx="1">
                  <c:v>54050.28</c:v>
                </c:pt>
                <c:pt idx="2">
                  <c:v>64378.57</c:v>
                </c:pt>
                <c:pt idx="3">
                  <c:v>73574.97</c:v>
                </c:pt>
                <c:pt idx="4">
                  <c:v>72719.47</c:v>
                </c:pt>
                <c:pt idx="5">
                  <c:v>75100.86</c:v>
                </c:pt>
                <c:pt idx="6">
                  <c:v>69987.39</c:v>
                </c:pt>
                <c:pt idx="7">
                  <c:v>77587.399999999994</c:v>
                </c:pt>
                <c:pt idx="8">
                  <c:v>88229.2</c:v>
                </c:pt>
                <c:pt idx="9">
                  <c:v>88923.47</c:v>
                </c:pt>
                <c:pt idx="10">
                  <c:v>83905.31</c:v>
                </c:pt>
                <c:pt idx="11">
                  <c:v>94101.61</c:v>
                </c:pt>
                <c:pt idx="12">
                  <c:v>103971.26</c:v>
                </c:pt>
                <c:pt idx="13">
                  <c:v>105244.87</c:v>
                </c:pt>
                <c:pt idx="14">
                  <c:v>98980.13</c:v>
                </c:pt>
                <c:pt idx="15">
                  <c:v>89662.98</c:v>
                </c:pt>
                <c:pt idx="16">
                  <c:v>104848.63</c:v>
                </c:pt>
                <c:pt idx="17">
                  <c:v>112722.17</c:v>
                </c:pt>
                <c:pt idx="18">
                  <c:v>118497.84</c:v>
                </c:pt>
                <c:pt idx="19">
                  <c:v>137444.78</c:v>
                </c:pt>
                <c:pt idx="20">
                  <c:v>130622.34</c:v>
                </c:pt>
                <c:pt idx="21">
                  <c:v>124432.01</c:v>
                </c:pt>
                <c:pt idx="22">
                  <c:v>148767.62</c:v>
                </c:pt>
                <c:pt idx="23">
                  <c:v>145360.67000000001</c:v>
                </c:pt>
                <c:pt idx="24">
                  <c:v>134653.96</c:v>
                </c:pt>
                <c:pt idx="25">
                  <c:v>151338.10999999999</c:v>
                </c:pt>
                <c:pt idx="26">
                  <c:v>152309</c:v>
                </c:pt>
                <c:pt idx="27">
                  <c:v>172058.64</c:v>
                </c:pt>
                <c:pt idx="28">
                  <c:v>184833.64</c:v>
                </c:pt>
                <c:pt idx="29">
                  <c:v>182829.03</c:v>
                </c:pt>
                <c:pt idx="30">
                  <c:v>177013.64</c:v>
                </c:pt>
                <c:pt idx="31">
                  <c:v>185289.11</c:v>
                </c:pt>
                <c:pt idx="32">
                  <c:v>193621.59</c:v>
                </c:pt>
                <c:pt idx="33">
                  <c:v>189165.61</c:v>
                </c:pt>
                <c:pt idx="34">
                  <c:v>192115.8</c:v>
                </c:pt>
                <c:pt idx="35">
                  <c:v>192180.97</c:v>
                </c:pt>
                <c:pt idx="36">
                  <c:v>207512.61</c:v>
                </c:pt>
                <c:pt idx="37">
                  <c:v>208560.96</c:v>
                </c:pt>
                <c:pt idx="38">
                  <c:v>221185.62</c:v>
                </c:pt>
                <c:pt idx="39">
                  <c:v>235247.12</c:v>
                </c:pt>
                <c:pt idx="40">
                  <c:v>244520.08</c:v>
                </c:pt>
                <c:pt idx="41">
                  <c:v>241675.75</c:v>
                </c:pt>
                <c:pt idx="42">
                  <c:v>264479.15000000002</c:v>
                </c:pt>
                <c:pt idx="43">
                  <c:v>265626.99</c:v>
                </c:pt>
                <c:pt idx="44">
                  <c:v>266497.65000000002</c:v>
                </c:pt>
                <c:pt idx="45">
                  <c:v>263526.69</c:v>
                </c:pt>
                <c:pt idx="46">
                  <c:v>299099.78999999998</c:v>
                </c:pt>
                <c:pt idx="47">
                  <c:v>302287.31</c:v>
                </c:pt>
                <c:pt idx="48">
                  <c:v>313043.76</c:v>
                </c:pt>
                <c:pt idx="49">
                  <c:v>298978.62</c:v>
                </c:pt>
                <c:pt idx="50">
                  <c:v>326649.90999999997</c:v>
                </c:pt>
                <c:pt idx="51">
                  <c:v>340236.88</c:v>
                </c:pt>
                <c:pt idx="52">
                  <c:v>317997.64</c:v>
                </c:pt>
                <c:pt idx="53">
                  <c:v>309850.19</c:v>
                </c:pt>
                <c:pt idx="54">
                  <c:v>319873.19</c:v>
                </c:pt>
                <c:pt idx="55">
                  <c:v>315552.09000000003</c:v>
                </c:pt>
                <c:pt idx="56">
                  <c:v>362546.09</c:v>
                </c:pt>
                <c:pt idx="57">
                  <c:v>369395.83</c:v>
                </c:pt>
                <c:pt idx="58">
                  <c:v>387488.65</c:v>
                </c:pt>
                <c:pt idx="59">
                  <c:v>378898.84</c:v>
                </c:pt>
                <c:pt idx="60">
                  <c:v>411350.45</c:v>
                </c:pt>
                <c:pt idx="61">
                  <c:v>415201.98</c:v>
                </c:pt>
                <c:pt idx="62">
                  <c:v>411227.68</c:v>
                </c:pt>
                <c:pt idx="63">
                  <c:v>428967.57</c:v>
                </c:pt>
                <c:pt idx="64">
                  <c:v>421302.64</c:v>
                </c:pt>
                <c:pt idx="65">
                  <c:v>394075.46</c:v>
                </c:pt>
                <c:pt idx="66">
                  <c:v>438495.8</c:v>
                </c:pt>
                <c:pt idx="67">
                  <c:v>466264.94</c:v>
                </c:pt>
                <c:pt idx="68">
                  <c:v>494122.94</c:v>
                </c:pt>
                <c:pt idx="69">
                  <c:v>469313.41</c:v>
                </c:pt>
                <c:pt idx="70">
                  <c:v>505904.42</c:v>
                </c:pt>
                <c:pt idx="71">
                  <c:v>508543.76</c:v>
                </c:pt>
                <c:pt idx="72">
                  <c:v>508940.14</c:v>
                </c:pt>
                <c:pt idx="73">
                  <c:v>519418.65</c:v>
                </c:pt>
                <c:pt idx="74">
                  <c:v>544900.94999999995</c:v>
                </c:pt>
                <c:pt idx="75">
                  <c:v>548598.68000000005</c:v>
                </c:pt>
                <c:pt idx="76">
                  <c:v>612146.92000000004</c:v>
                </c:pt>
                <c:pt idx="77">
                  <c:v>514977.56</c:v>
                </c:pt>
                <c:pt idx="78">
                  <c:v>518589.26</c:v>
                </c:pt>
                <c:pt idx="79">
                  <c:v>515510.47</c:v>
                </c:pt>
                <c:pt idx="80">
                  <c:v>577808.06000000006</c:v>
                </c:pt>
                <c:pt idx="81">
                  <c:v>572276.26</c:v>
                </c:pt>
                <c:pt idx="82">
                  <c:v>593050.12</c:v>
                </c:pt>
                <c:pt idx="83">
                  <c:v>611687.39</c:v>
                </c:pt>
                <c:pt idx="84">
                  <c:v>628617.4</c:v>
                </c:pt>
                <c:pt idx="85">
                  <c:v>648596.72</c:v>
                </c:pt>
                <c:pt idx="86">
                  <c:v>617021.93999999994</c:v>
                </c:pt>
                <c:pt idx="87">
                  <c:v>633875.79</c:v>
                </c:pt>
                <c:pt idx="88">
                  <c:v>671511.96</c:v>
                </c:pt>
                <c:pt idx="89">
                  <c:v>691975.89</c:v>
                </c:pt>
                <c:pt idx="90">
                  <c:v>680527.77</c:v>
                </c:pt>
                <c:pt idx="91">
                  <c:v>700550.12</c:v>
                </c:pt>
                <c:pt idx="92">
                  <c:v>731327.83</c:v>
                </c:pt>
                <c:pt idx="93">
                  <c:v>710211</c:v>
                </c:pt>
                <c:pt idx="94">
                  <c:v>696290.79</c:v>
                </c:pt>
                <c:pt idx="95">
                  <c:v>664262.14</c:v>
                </c:pt>
                <c:pt idx="96">
                  <c:v>727844.37</c:v>
                </c:pt>
                <c:pt idx="97">
                  <c:v>761923.66</c:v>
                </c:pt>
                <c:pt idx="98">
                  <c:v>730607</c:v>
                </c:pt>
                <c:pt idx="99">
                  <c:v>741106.78</c:v>
                </c:pt>
                <c:pt idx="100">
                  <c:v>803552.23</c:v>
                </c:pt>
                <c:pt idx="101">
                  <c:v>792008.02</c:v>
                </c:pt>
                <c:pt idx="102">
                  <c:v>820052.72</c:v>
                </c:pt>
                <c:pt idx="103">
                  <c:v>770318.35</c:v>
                </c:pt>
                <c:pt idx="104">
                  <c:v>839694.43</c:v>
                </c:pt>
                <c:pt idx="105">
                  <c:v>848333.32</c:v>
                </c:pt>
                <c:pt idx="106">
                  <c:v>854826.71</c:v>
                </c:pt>
                <c:pt idx="107">
                  <c:v>845536.59</c:v>
                </c:pt>
                <c:pt idx="108">
                  <c:v>917238.07</c:v>
                </c:pt>
                <c:pt idx="109">
                  <c:v>917094.05</c:v>
                </c:pt>
                <c:pt idx="110">
                  <c:v>884706.46</c:v>
                </c:pt>
                <c:pt idx="111">
                  <c:v>880329.05</c:v>
                </c:pt>
                <c:pt idx="112">
                  <c:v>979696.15</c:v>
                </c:pt>
                <c:pt idx="113">
                  <c:v>1012327.95</c:v>
                </c:pt>
                <c:pt idx="114">
                  <c:v>992787.2</c:v>
                </c:pt>
                <c:pt idx="115">
                  <c:v>958954.6</c:v>
                </c:pt>
                <c:pt idx="116">
                  <c:v>1004246.81</c:v>
                </c:pt>
                <c:pt idx="117">
                  <c:v>1036831.77</c:v>
                </c:pt>
                <c:pt idx="118">
                  <c:v>1051594.79</c:v>
                </c:pt>
                <c:pt idx="119">
                  <c:v>1076022.06</c:v>
                </c:pt>
                <c:pt idx="120">
                  <c:v>1035298</c:v>
                </c:pt>
                <c:pt idx="121">
                  <c:v>619291.49</c:v>
                </c:pt>
                <c:pt idx="122">
                  <c:v>899027.54</c:v>
                </c:pt>
                <c:pt idx="123">
                  <c:v>1014126.64</c:v>
                </c:pt>
                <c:pt idx="124">
                  <c:v>1025962.73</c:v>
                </c:pt>
                <c:pt idx="125">
                  <c:v>1194433.55</c:v>
                </c:pt>
                <c:pt idx="126">
                  <c:v>1157061.28</c:v>
                </c:pt>
                <c:pt idx="127">
                  <c:v>1217950.02</c:v>
                </c:pt>
                <c:pt idx="128">
                  <c:v>1284648.42</c:v>
                </c:pt>
                <c:pt idx="129">
                  <c:v>1388875.34</c:v>
                </c:pt>
                <c:pt idx="130">
                  <c:v>1363019.8</c:v>
                </c:pt>
                <c:pt idx="131">
                  <c:v>1523263.94</c:v>
                </c:pt>
                <c:pt idx="132">
                  <c:v>1466066.69</c:v>
                </c:pt>
                <c:pt idx="133">
                  <c:v>1434945.11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E-4511-9B32-28FD2D9C2BAD}"/>
            </c:ext>
          </c:extLst>
        </c:ser>
        <c:ser>
          <c:idx val="1"/>
          <c:order val="1"/>
          <c:tx>
            <c:strRef>
              <c:f>'Embargoed data'!$F$5</c:f>
              <c:strCache>
                <c:ptCount val="1"/>
                <c:pt idx="0">
                  <c:v>Depreciation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'Embargoed data'!$A$86:$A$219</c:f>
              <c:numCache>
                <c:formatCode>dd\-mmm\-yyyy</c:formatCode>
                <c:ptCount val="134"/>
                <c:pt idx="0">
                  <c:v>32963</c:v>
                </c:pt>
                <c:pt idx="1">
                  <c:v>33054</c:v>
                </c:pt>
                <c:pt idx="2">
                  <c:v>33146</c:v>
                </c:pt>
                <c:pt idx="3">
                  <c:v>33238</c:v>
                </c:pt>
                <c:pt idx="4">
                  <c:v>33328</c:v>
                </c:pt>
                <c:pt idx="5">
                  <c:v>33419</c:v>
                </c:pt>
                <c:pt idx="6">
                  <c:v>33511</c:v>
                </c:pt>
                <c:pt idx="7">
                  <c:v>33603</c:v>
                </c:pt>
                <c:pt idx="8">
                  <c:v>33694</c:v>
                </c:pt>
                <c:pt idx="9">
                  <c:v>33785</c:v>
                </c:pt>
                <c:pt idx="10">
                  <c:v>33877</c:v>
                </c:pt>
                <c:pt idx="11">
                  <c:v>33969</c:v>
                </c:pt>
                <c:pt idx="12">
                  <c:v>34059</c:v>
                </c:pt>
                <c:pt idx="13">
                  <c:v>34150</c:v>
                </c:pt>
                <c:pt idx="14">
                  <c:v>34242</c:v>
                </c:pt>
                <c:pt idx="15">
                  <c:v>34334</c:v>
                </c:pt>
                <c:pt idx="16">
                  <c:v>34424</c:v>
                </c:pt>
                <c:pt idx="17">
                  <c:v>34515</c:v>
                </c:pt>
                <c:pt idx="18">
                  <c:v>34607</c:v>
                </c:pt>
                <c:pt idx="19">
                  <c:v>34699</c:v>
                </c:pt>
                <c:pt idx="20">
                  <c:v>34789</c:v>
                </c:pt>
                <c:pt idx="21">
                  <c:v>34880</c:v>
                </c:pt>
                <c:pt idx="22">
                  <c:v>34972</c:v>
                </c:pt>
                <c:pt idx="23">
                  <c:v>35064</c:v>
                </c:pt>
                <c:pt idx="24">
                  <c:v>35155</c:v>
                </c:pt>
                <c:pt idx="25">
                  <c:v>35246</c:v>
                </c:pt>
                <c:pt idx="26">
                  <c:v>35338</c:v>
                </c:pt>
                <c:pt idx="27">
                  <c:v>35430</c:v>
                </c:pt>
                <c:pt idx="28">
                  <c:v>35520</c:v>
                </c:pt>
                <c:pt idx="29">
                  <c:v>35611</c:v>
                </c:pt>
                <c:pt idx="30">
                  <c:v>35703</c:v>
                </c:pt>
                <c:pt idx="31">
                  <c:v>35795</c:v>
                </c:pt>
                <c:pt idx="32">
                  <c:v>35885</c:v>
                </c:pt>
                <c:pt idx="33">
                  <c:v>35976</c:v>
                </c:pt>
                <c:pt idx="34">
                  <c:v>36068</c:v>
                </c:pt>
                <c:pt idx="35">
                  <c:v>36160</c:v>
                </c:pt>
                <c:pt idx="36">
                  <c:v>36250</c:v>
                </c:pt>
                <c:pt idx="37">
                  <c:v>36341</c:v>
                </c:pt>
                <c:pt idx="38">
                  <c:v>36433</c:v>
                </c:pt>
                <c:pt idx="39">
                  <c:v>36525</c:v>
                </c:pt>
                <c:pt idx="40">
                  <c:v>36616</c:v>
                </c:pt>
                <c:pt idx="41">
                  <c:v>36707</c:v>
                </c:pt>
                <c:pt idx="42">
                  <c:v>36799</c:v>
                </c:pt>
                <c:pt idx="43">
                  <c:v>36891</c:v>
                </c:pt>
                <c:pt idx="44">
                  <c:v>36981</c:v>
                </c:pt>
                <c:pt idx="45">
                  <c:v>37072</c:v>
                </c:pt>
                <c:pt idx="46">
                  <c:v>37164</c:v>
                </c:pt>
                <c:pt idx="47">
                  <c:v>37256</c:v>
                </c:pt>
                <c:pt idx="48">
                  <c:v>37346</c:v>
                </c:pt>
                <c:pt idx="49">
                  <c:v>37437</c:v>
                </c:pt>
                <c:pt idx="50">
                  <c:v>37529</c:v>
                </c:pt>
                <c:pt idx="51">
                  <c:v>37621</c:v>
                </c:pt>
                <c:pt idx="52">
                  <c:v>37711</c:v>
                </c:pt>
                <c:pt idx="53">
                  <c:v>37802</c:v>
                </c:pt>
                <c:pt idx="54">
                  <c:v>37894</c:v>
                </c:pt>
                <c:pt idx="55">
                  <c:v>37986</c:v>
                </c:pt>
                <c:pt idx="56">
                  <c:v>38077</c:v>
                </c:pt>
                <c:pt idx="57">
                  <c:v>38168</c:v>
                </c:pt>
                <c:pt idx="58">
                  <c:v>38260</c:v>
                </c:pt>
                <c:pt idx="59">
                  <c:v>38352</c:v>
                </c:pt>
                <c:pt idx="60">
                  <c:v>38442</c:v>
                </c:pt>
                <c:pt idx="61">
                  <c:v>38533</c:v>
                </c:pt>
                <c:pt idx="62">
                  <c:v>38625</c:v>
                </c:pt>
                <c:pt idx="63">
                  <c:v>38717</c:v>
                </c:pt>
                <c:pt idx="64">
                  <c:v>38807</c:v>
                </c:pt>
                <c:pt idx="65">
                  <c:v>38898</c:v>
                </c:pt>
                <c:pt idx="66">
                  <c:v>38990</c:v>
                </c:pt>
                <c:pt idx="67">
                  <c:v>39082</c:v>
                </c:pt>
                <c:pt idx="68">
                  <c:v>39172</c:v>
                </c:pt>
                <c:pt idx="69">
                  <c:v>39263</c:v>
                </c:pt>
                <c:pt idx="70">
                  <c:v>39355</c:v>
                </c:pt>
                <c:pt idx="71">
                  <c:v>39447</c:v>
                </c:pt>
                <c:pt idx="72">
                  <c:v>39538</c:v>
                </c:pt>
                <c:pt idx="73">
                  <c:v>39629</c:v>
                </c:pt>
                <c:pt idx="74">
                  <c:v>39721</c:v>
                </c:pt>
                <c:pt idx="75">
                  <c:v>39813</c:v>
                </c:pt>
                <c:pt idx="76">
                  <c:v>39903</c:v>
                </c:pt>
                <c:pt idx="77">
                  <c:v>39994</c:v>
                </c:pt>
                <c:pt idx="78">
                  <c:v>40086</c:v>
                </c:pt>
                <c:pt idx="79">
                  <c:v>40178</c:v>
                </c:pt>
                <c:pt idx="80">
                  <c:v>40268</c:v>
                </c:pt>
                <c:pt idx="81">
                  <c:v>40359</c:v>
                </c:pt>
                <c:pt idx="82">
                  <c:v>40451</c:v>
                </c:pt>
                <c:pt idx="83">
                  <c:v>40543</c:v>
                </c:pt>
                <c:pt idx="84">
                  <c:v>40633</c:v>
                </c:pt>
                <c:pt idx="85">
                  <c:v>40724</c:v>
                </c:pt>
                <c:pt idx="86">
                  <c:v>40816</c:v>
                </c:pt>
                <c:pt idx="87">
                  <c:v>40908</c:v>
                </c:pt>
                <c:pt idx="88">
                  <c:v>40999</c:v>
                </c:pt>
                <c:pt idx="89">
                  <c:v>41090</c:v>
                </c:pt>
                <c:pt idx="90">
                  <c:v>41182</c:v>
                </c:pt>
                <c:pt idx="91">
                  <c:v>41274</c:v>
                </c:pt>
                <c:pt idx="92">
                  <c:v>41364</c:v>
                </c:pt>
                <c:pt idx="93">
                  <c:v>41455</c:v>
                </c:pt>
                <c:pt idx="94">
                  <c:v>41547</c:v>
                </c:pt>
                <c:pt idx="95">
                  <c:v>41639</c:v>
                </c:pt>
                <c:pt idx="96">
                  <c:v>41729</c:v>
                </c:pt>
                <c:pt idx="97">
                  <c:v>41820</c:v>
                </c:pt>
                <c:pt idx="98">
                  <c:v>41912</c:v>
                </c:pt>
                <c:pt idx="99">
                  <c:v>42004</c:v>
                </c:pt>
                <c:pt idx="100">
                  <c:v>42094</c:v>
                </c:pt>
                <c:pt idx="101">
                  <c:v>42185</c:v>
                </c:pt>
                <c:pt idx="102">
                  <c:v>42277</c:v>
                </c:pt>
                <c:pt idx="103">
                  <c:v>42369</c:v>
                </c:pt>
                <c:pt idx="104">
                  <c:v>42460</c:v>
                </c:pt>
                <c:pt idx="105">
                  <c:v>42551</c:v>
                </c:pt>
                <c:pt idx="106">
                  <c:v>42643</c:v>
                </c:pt>
                <c:pt idx="107">
                  <c:v>42735</c:v>
                </c:pt>
                <c:pt idx="108">
                  <c:v>42825</c:v>
                </c:pt>
                <c:pt idx="109">
                  <c:v>42916</c:v>
                </c:pt>
                <c:pt idx="110">
                  <c:v>43008</c:v>
                </c:pt>
                <c:pt idx="111">
                  <c:v>43100</c:v>
                </c:pt>
                <c:pt idx="112">
                  <c:v>43190</c:v>
                </c:pt>
                <c:pt idx="113">
                  <c:v>43281</c:v>
                </c:pt>
                <c:pt idx="114">
                  <c:v>43373</c:v>
                </c:pt>
                <c:pt idx="115">
                  <c:v>43465</c:v>
                </c:pt>
                <c:pt idx="116">
                  <c:v>43555</c:v>
                </c:pt>
                <c:pt idx="117">
                  <c:v>43646</c:v>
                </c:pt>
                <c:pt idx="118">
                  <c:v>43738</c:v>
                </c:pt>
                <c:pt idx="119">
                  <c:v>43830</c:v>
                </c:pt>
                <c:pt idx="120">
                  <c:v>43921</c:v>
                </c:pt>
                <c:pt idx="121">
                  <c:v>44012</c:v>
                </c:pt>
                <c:pt idx="122">
                  <c:v>44104</c:v>
                </c:pt>
                <c:pt idx="123">
                  <c:v>44196</c:v>
                </c:pt>
                <c:pt idx="124">
                  <c:v>44286</c:v>
                </c:pt>
                <c:pt idx="125">
                  <c:v>44377</c:v>
                </c:pt>
                <c:pt idx="126">
                  <c:v>44469</c:v>
                </c:pt>
                <c:pt idx="127">
                  <c:v>44561</c:v>
                </c:pt>
                <c:pt idx="128">
                  <c:v>44651</c:v>
                </c:pt>
                <c:pt idx="129">
                  <c:v>44742</c:v>
                </c:pt>
                <c:pt idx="130">
                  <c:v>44834</c:v>
                </c:pt>
                <c:pt idx="131">
                  <c:v>44926</c:v>
                </c:pt>
                <c:pt idx="132">
                  <c:v>45016</c:v>
                </c:pt>
                <c:pt idx="133">
                  <c:v>45107</c:v>
                </c:pt>
              </c:numCache>
            </c:numRef>
          </c:cat>
          <c:val>
            <c:numRef>
              <c:f>'Embargoed data'!$F$86:$F$219</c:f>
              <c:numCache>
                <c:formatCode>#,##0</c:formatCode>
                <c:ptCount val="134"/>
                <c:pt idx="0">
                  <c:v>55954.97</c:v>
                </c:pt>
                <c:pt idx="1">
                  <c:v>57507.5</c:v>
                </c:pt>
                <c:pt idx="2">
                  <c:v>58879.25</c:v>
                </c:pt>
                <c:pt idx="3">
                  <c:v>60419.5</c:v>
                </c:pt>
                <c:pt idx="4">
                  <c:v>62487.839999999997</c:v>
                </c:pt>
                <c:pt idx="5">
                  <c:v>63904.160000000003</c:v>
                </c:pt>
                <c:pt idx="6">
                  <c:v>65271.89</c:v>
                </c:pt>
                <c:pt idx="7">
                  <c:v>66782.98</c:v>
                </c:pt>
                <c:pt idx="8">
                  <c:v>66600.83</c:v>
                </c:pt>
                <c:pt idx="9">
                  <c:v>67352.97</c:v>
                </c:pt>
                <c:pt idx="10">
                  <c:v>68835.759999999995</c:v>
                </c:pt>
                <c:pt idx="11">
                  <c:v>69854.11</c:v>
                </c:pt>
                <c:pt idx="12">
                  <c:v>71529.429999999993</c:v>
                </c:pt>
                <c:pt idx="13">
                  <c:v>73591.009999999995</c:v>
                </c:pt>
                <c:pt idx="14">
                  <c:v>75303.7</c:v>
                </c:pt>
                <c:pt idx="15">
                  <c:v>75988.19</c:v>
                </c:pt>
                <c:pt idx="16">
                  <c:v>77394.41</c:v>
                </c:pt>
                <c:pt idx="17">
                  <c:v>79566.19</c:v>
                </c:pt>
                <c:pt idx="18">
                  <c:v>82209.289999999994</c:v>
                </c:pt>
                <c:pt idx="19">
                  <c:v>83173.429999999993</c:v>
                </c:pt>
                <c:pt idx="20">
                  <c:v>85836.04</c:v>
                </c:pt>
                <c:pt idx="21">
                  <c:v>88605.2</c:v>
                </c:pt>
                <c:pt idx="22">
                  <c:v>89700.5</c:v>
                </c:pt>
                <c:pt idx="23">
                  <c:v>91269.66</c:v>
                </c:pt>
                <c:pt idx="24">
                  <c:v>93872.98</c:v>
                </c:pt>
                <c:pt idx="25">
                  <c:v>97765.29</c:v>
                </c:pt>
                <c:pt idx="26">
                  <c:v>99795.02</c:v>
                </c:pt>
                <c:pt idx="27">
                  <c:v>103110.45</c:v>
                </c:pt>
                <c:pt idx="28">
                  <c:v>105939.56</c:v>
                </c:pt>
                <c:pt idx="29">
                  <c:v>106960.72</c:v>
                </c:pt>
                <c:pt idx="30">
                  <c:v>108783.52</c:v>
                </c:pt>
                <c:pt idx="31">
                  <c:v>111831.28</c:v>
                </c:pt>
                <c:pt idx="32">
                  <c:v>115177.87</c:v>
                </c:pt>
                <c:pt idx="33">
                  <c:v>119196.31</c:v>
                </c:pt>
                <c:pt idx="34">
                  <c:v>126161.4</c:v>
                </c:pt>
                <c:pt idx="35">
                  <c:v>128149.83</c:v>
                </c:pt>
                <c:pt idx="36">
                  <c:v>130156.41</c:v>
                </c:pt>
                <c:pt idx="37">
                  <c:v>132678.01</c:v>
                </c:pt>
                <c:pt idx="38">
                  <c:v>135570.39000000001</c:v>
                </c:pt>
                <c:pt idx="39">
                  <c:v>138231.6</c:v>
                </c:pt>
                <c:pt idx="40">
                  <c:v>152035.54999999999</c:v>
                </c:pt>
                <c:pt idx="41">
                  <c:v>144217.29</c:v>
                </c:pt>
                <c:pt idx="42">
                  <c:v>158688.18</c:v>
                </c:pt>
                <c:pt idx="43">
                  <c:v>146235.51999999999</c:v>
                </c:pt>
                <c:pt idx="44">
                  <c:v>160280.32000000001</c:v>
                </c:pt>
                <c:pt idx="45">
                  <c:v>161658.95000000001</c:v>
                </c:pt>
                <c:pt idx="46">
                  <c:v>165235.82999999999</c:v>
                </c:pt>
                <c:pt idx="47">
                  <c:v>169788.12</c:v>
                </c:pt>
                <c:pt idx="48">
                  <c:v>179601.43</c:v>
                </c:pt>
                <c:pt idx="49">
                  <c:v>180844.17</c:v>
                </c:pt>
                <c:pt idx="50">
                  <c:v>184262.74</c:v>
                </c:pt>
                <c:pt idx="51">
                  <c:v>188280.12</c:v>
                </c:pt>
                <c:pt idx="52">
                  <c:v>187426.47</c:v>
                </c:pt>
                <c:pt idx="53">
                  <c:v>186862</c:v>
                </c:pt>
                <c:pt idx="54">
                  <c:v>189129.63</c:v>
                </c:pt>
                <c:pt idx="55">
                  <c:v>188370.06</c:v>
                </c:pt>
                <c:pt idx="56">
                  <c:v>192198.22</c:v>
                </c:pt>
                <c:pt idx="57">
                  <c:v>195647.43</c:v>
                </c:pt>
                <c:pt idx="58">
                  <c:v>200479.95</c:v>
                </c:pt>
                <c:pt idx="59">
                  <c:v>203875.99</c:v>
                </c:pt>
                <c:pt idx="60">
                  <c:v>208088.73</c:v>
                </c:pt>
                <c:pt idx="61">
                  <c:v>211541.78</c:v>
                </c:pt>
                <c:pt idx="62">
                  <c:v>222022.68</c:v>
                </c:pt>
                <c:pt idx="63">
                  <c:v>228333.74</c:v>
                </c:pt>
                <c:pt idx="64">
                  <c:v>236342.25</c:v>
                </c:pt>
                <c:pt idx="65">
                  <c:v>243366.48</c:v>
                </c:pt>
                <c:pt idx="66">
                  <c:v>260492.93</c:v>
                </c:pt>
                <c:pt idx="67">
                  <c:v>272535.88</c:v>
                </c:pt>
                <c:pt idx="68">
                  <c:v>280547.90000000002</c:v>
                </c:pt>
                <c:pt idx="69">
                  <c:v>290093.67</c:v>
                </c:pt>
                <c:pt idx="70">
                  <c:v>301931.95</c:v>
                </c:pt>
                <c:pt idx="71">
                  <c:v>311840.77</c:v>
                </c:pt>
                <c:pt idx="72">
                  <c:v>327445.84999999998</c:v>
                </c:pt>
                <c:pt idx="73">
                  <c:v>351359.74</c:v>
                </c:pt>
                <c:pt idx="74">
                  <c:v>372718.33</c:v>
                </c:pt>
                <c:pt idx="75">
                  <c:v>381369.51</c:v>
                </c:pt>
                <c:pt idx="76">
                  <c:v>380378.72</c:v>
                </c:pt>
                <c:pt idx="77">
                  <c:v>383561.9</c:v>
                </c:pt>
                <c:pt idx="78">
                  <c:v>386301.3</c:v>
                </c:pt>
                <c:pt idx="79">
                  <c:v>389484.96</c:v>
                </c:pt>
                <c:pt idx="80">
                  <c:v>392953.03</c:v>
                </c:pt>
                <c:pt idx="81">
                  <c:v>397267.53</c:v>
                </c:pt>
                <c:pt idx="82">
                  <c:v>397448.46</c:v>
                </c:pt>
                <c:pt idx="83">
                  <c:v>400564.78</c:v>
                </c:pt>
                <c:pt idx="84">
                  <c:v>407262.68</c:v>
                </c:pt>
                <c:pt idx="85">
                  <c:v>411919.75</c:v>
                </c:pt>
                <c:pt idx="86">
                  <c:v>417868.1</c:v>
                </c:pt>
                <c:pt idx="87">
                  <c:v>432967.08</c:v>
                </c:pt>
                <c:pt idx="88">
                  <c:v>443106.34</c:v>
                </c:pt>
                <c:pt idx="89">
                  <c:v>453419.2</c:v>
                </c:pt>
                <c:pt idx="90">
                  <c:v>458428.14</c:v>
                </c:pt>
                <c:pt idx="91">
                  <c:v>470548.2</c:v>
                </c:pt>
                <c:pt idx="92">
                  <c:v>485964.67</c:v>
                </c:pt>
                <c:pt idx="93">
                  <c:v>496791.79</c:v>
                </c:pt>
                <c:pt idx="94">
                  <c:v>508840.83</c:v>
                </c:pt>
                <c:pt idx="95">
                  <c:v>520058.68</c:v>
                </c:pt>
                <c:pt idx="96">
                  <c:v>536805.55000000005</c:v>
                </c:pt>
                <c:pt idx="97">
                  <c:v>545968.69999999995</c:v>
                </c:pt>
                <c:pt idx="98">
                  <c:v>553515.02</c:v>
                </c:pt>
                <c:pt idx="99">
                  <c:v>559427.29</c:v>
                </c:pt>
                <c:pt idx="100">
                  <c:v>566024.54</c:v>
                </c:pt>
                <c:pt idx="101">
                  <c:v>575372.6</c:v>
                </c:pt>
                <c:pt idx="102">
                  <c:v>586065.44999999995</c:v>
                </c:pt>
                <c:pt idx="103">
                  <c:v>601738.80000000005</c:v>
                </c:pt>
                <c:pt idx="104">
                  <c:v>622350.18999999994</c:v>
                </c:pt>
                <c:pt idx="105">
                  <c:v>637483.56999999995</c:v>
                </c:pt>
                <c:pt idx="106">
                  <c:v>636942.36</c:v>
                </c:pt>
                <c:pt idx="107">
                  <c:v>637180.73</c:v>
                </c:pt>
                <c:pt idx="108">
                  <c:v>644090.17000000004</c:v>
                </c:pt>
                <c:pt idx="109">
                  <c:v>648604.87</c:v>
                </c:pt>
                <c:pt idx="110">
                  <c:v>655319.12</c:v>
                </c:pt>
                <c:pt idx="111">
                  <c:v>670280.11</c:v>
                </c:pt>
                <c:pt idx="112">
                  <c:v>671454.51</c:v>
                </c:pt>
                <c:pt idx="113">
                  <c:v>671775.13</c:v>
                </c:pt>
                <c:pt idx="114">
                  <c:v>693448.4</c:v>
                </c:pt>
                <c:pt idx="115">
                  <c:v>709350.7</c:v>
                </c:pt>
                <c:pt idx="116">
                  <c:v>711310</c:v>
                </c:pt>
                <c:pt idx="117">
                  <c:v>717941.37</c:v>
                </c:pt>
                <c:pt idx="118">
                  <c:v>725505.59</c:v>
                </c:pt>
                <c:pt idx="119">
                  <c:v>731811.36</c:v>
                </c:pt>
                <c:pt idx="120">
                  <c:v>733340.69</c:v>
                </c:pt>
                <c:pt idx="121">
                  <c:v>738940.18</c:v>
                </c:pt>
                <c:pt idx="122">
                  <c:v>756724.37</c:v>
                </c:pt>
                <c:pt idx="123">
                  <c:v>755230.51</c:v>
                </c:pt>
                <c:pt idx="124">
                  <c:v>763429.14</c:v>
                </c:pt>
                <c:pt idx="125">
                  <c:v>776086.17</c:v>
                </c:pt>
                <c:pt idx="126">
                  <c:v>792226.06</c:v>
                </c:pt>
                <c:pt idx="127">
                  <c:v>812246.43</c:v>
                </c:pt>
                <c:pt idx="128">
                  <c:v>835511.82</c:v>
                </c:pt>
                <c:pt idx="129">
                  <c:v>857487.33</c:v>
                </c:pt>
                <c:pt idx="130">
                  <c:v>876439.58</c:v>
                </c:pt>
                <c:pt idx="131">
                  <c:v>891045.01</c:v>
                </c:pt>
                <c:pt idx="132">
                  <c:v>927811.46</c:v>
                </c:pt>
                <c:pt idx="133">
                  <c:v>945481.33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E-4511-9B32-28FD2D9C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99312"/>
        <c:axId val="1242405775"/>
      </c:lineChart>
      <c:dateAx>
        <c:axId val="420799312"/>
        <c:scaling>
          <c:orientation val="minMax"/>
        </c:scaling>
        <c:delete val="0"/>
        <c:axPos val="b"/>
        <c:numFmt formatCode="dd\-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05775"/>
        <c:crosses val="autoZero"/>
        <c:auto val="1"/>
        <c:lblOffset val="100"/>
        <c:baseTimeUnit val="months"/>
      </c:dateAx>
      <c:valAx>
        <c:axId val="12424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89</xdr:row>
      <xdr:rowOff>123825</xdr:rowOff>
    </xdr:from>
    <xdr:to>
      <xdr:col>6</xdr:col>
      <xdr:colOff>952500</xdr:colOff>
      <xdr:row>107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65521-6EE0-3197-55A7-FA75FBCB2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5319\Desktop\data_request\dataEXCEL.xls" TargetMode="External"/><Relationship Id="rId1" Type="http://schemas.openxmlformats.org/officeDocument/2006/relationships/externalLinkPath" Target="https://zatreasury.sharepoint.com/sites/MF2020/Shared%20Documents/General/03.DSGE/data_request/dataEXC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zatreasury.sharepoint.com/sites/MF2020/Shared%20Documents/General/03.DSGE/data_request/OUT-FOREIGNDEMA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t"/>
      <sheetName val="SARB"/>
      <sheetName val="TSE"/>
      <sheetName val="IFS"/>
      <sheetName val="1.IFSgrowth"/>
      <sheetName val="1.IFSgrowth.rebased"/>
      <sheetName val="2.IMFa"/>
      <sheetName val="3.IMFq"/>
      <sheetName val="4.Globalgrowthcalcs_rebased"/>
      <sheetName val="Dummies"/>
      <sheetName val="Q_G15y1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32.572008070763012</v>
          </cell>
          <cell r="C3">
            <v>40.818781877270133</v>
          </cell>
          <cell r="D3">
            <v>51.205789712450226</v>
          </cell>
          <cell r="E3" t="e">
            <v>#N/A</v>
          </cell>
          <cell r="F3" t="e">
            <v>#N/A</v>
          </cell>
          <cell r="G3" t="e">
            <v>#N/A</v>
          </cell>
          <cell r="H3" t="e">
            <v>#N/A</v>
          </cell>
          <cell r="I3" t="e">
            <v>#N/A</v>
          </cell>
          <cell r="J3">
            <v>34.518173335579263</v>
          </cell>
          <cell r="K3">
            <v>5.1357014350287544</v>
          </cell>
          <cell r="L3" t="e">
            <v>#N/A</v>
          </cell>
          <cell r="M3" t="e">
            <v>#N/A</v>
          </cell>
          <cell r="N3">
            <v>42.683949756051341</v>
          </cell>
          <cell r="O3" t="e">
            <v>#N/A</v>
          </cell>
          <cell r="P3" t="e">
            <v>#N/A</v>
          </cell>
        </row>
        <row r="4">
          <cell r="B4">
            <v>32.618234170892698</v>
          </cell>
          <cell r="C4">
            <v>41.792947531253745</v>
          </cell>
          <cell r="D4">
            <v>54.437440149321944</v>
          </cell>
          <cell r="E4" t="e">
            <v>#N/A</v>
          </cell>
          <cell r="F4" t="e">
            <v>#N/A</v>
          </cell>
          <cell r="G4" t="e">
            <v>#N/A</v>
          </cell>
          <cell r="H4" t="e">
            <v>#N/A</v>
          </cell>
          <cell r="I4" t="e">
            <v>#N/A</v>
          </cell>
          <cell r="J4">
            <v>34.889630349677283</v>
          </cell>
          <cell r="K4">
            <v>6.2071681402720795</v>
          </cell>
          <cell r="L4" t="e">
            <v>#N/A</v>
          </cell>
          <cell r="M4" t="e">
            <v>#N/A</v>
          </cell>
          <cell r="N4">
            <v>44.428054602836085</v>
          </cell>
          <cell r="O4" t="e">
            <v>#N/A</v>
          </cell>
          <cell r="P4" t="e">
            <v>#N/A</v>
          </cell>
        </row>
        <row r="5">
          <cell r="B5">
            <v>31.906830301022044</v>
          </cell>
          <cell r="C5">
            <v>42.209449884907627</v>
          </cell>
          <cell r="D5">
            <v>54.349435382960756</v>
          </cell>
          <cell r="E5" t="e">
            <v>#N/A</v>
          </cell>
          <cell r="F5" t="e">
            <v>#N/A</v>
          </cell>
          <cell r="G5" t="e">
            <v>#N/A</v>
          </cell>
          <cell r="H5" t="e">
            <v>#N/A</v>
          </cell>
          <cell r="I5" t="e">
            <v>#N/A</v>
          </cell>
          <cell r="J5">
            <v>37.900454705382522</v>
          </cell>
          <cell r="K5">
            <v>5.9255929726186087</v>
          </cell>
          <cell r="L5" t="e">
            <v>#N/A</v>
          </cell>
          <cell r="M5" t="e">
            <v>#N/A</v>
          </cell>
          <cell r="N5">
            <v>44.508316702643121</v>
          </cell>
          <cell r="O5" t="e">
            <v>#N/A</v>
          </cell>
          <cell r="P5" t="e">
            <v>#N/A</v>
          </cell>
        </row>
        <row r="6">
          <cell r="B6">
            <v>31.564924088657541</v>
          </cell>
          <cell r="C6">
            <v>42.59932297572702</v>
          </cell>
          <cell r="D6">
            <v>54.274414926390399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>
            <v>43.089802919865726</v>
          </cell>
          <cell r="K6">
            <v>7.285247987067633</v>
          </cell>
          <cell r="L6" t="e">
            <v>#N/A</v>
          </cell>
          <cell r="M6" t="e">
            <v>#N/A</v>
          </cell>
          <cell r="N6">
            <v>45.460683547941485</v>
          </cell>
          <cell r="O6" t="e">
            <v>#N/A</v>
          </cell>
          <cell r="P6" t="e">
            <v>#N/A</v>
          </cell>
        </row>
        <row r="7">
          <cell r="B7">
            <v>32.422275721131179</v>
          </cell>
          <cell r="C7">
            <v>42.330703518590781</v>
          </cell>
          <cell r="D7">
            <v>54.76060519300907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>
            <v>36.270680889742316</v>
          </cell>
          <cell r="K7">
            <v>5.7865447827938921</v>
          </cell>
          <cell r="L7" t="e">
            <v>#N/A</v>
          </cell>
          <cell r="M7" t="e">
            <v>#N/A</v>
          </cell>
          <cell r="N7">
            <v>44.772229369805245</v>
          </cell>
          <cell r="O7" t="e">
            <v>#N/A</v>
          </cell>
          <cell r="P7" t="e">
            <v>#N/A</v>
          </cell>
        </row>
        <row r="8">
          <cell r="B8">
            <v>32.597620792518626</v>
          </cell>
          <cell r="C8">
            <v>42.363037933503819</v>
          </cell>
          <cell r="D8">
            <v>55.1538202983227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>
            <v>35.134661324067174</v>
          </cell>
          <cell r="K8">
            <v>6.2691180213851689</v>
          </cell>
          <cell r="L8" t="e">
            <v>#N/A</v>
          </cell>
          <cell r="M8" t="e">
            <v>#N/A</v>
          </cell>
          <cell r="N8">
            <v>44.669392819163626</v>
          </cell>
          <cell r="O8" t="e">
            <v>#N/A</v>
          </cell>
          <cell r="P8" t="e">
            <v>#N/A</v>
          </cell>
        </row>
        <row r="9">
          <cell r="B9">
            <v>32.865717688895977</v>
          </cell>
          <cell r="C9">
            <v>43.117205073407391</v>
          </cell>
          <cell r="D9">
            <v>55.02352007061355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>
            <v>38.028844465893549</v>
          </cell>
          <cell r="K9">
            <v>5.8900218215123878</v>
          </cell>
          <cell r="L9" t="e">
            <v>#N/A</v>
          </cell>
          <cell r="M9" t="e">
            <v>#N/A</v>
          </cell>
          <cell r="N9">
            <v>44.883033148240791</v>
          </cell>
          <cell r="O9" t="e">
            <v>#N/A</v>
          </cell>
          <cell r="P9" t="e">
            <v>#N/A</v>
          </cell>
        </row>
        <row r="10">
          <cell r="B10">
            <v>32.942907638800229</v>
          </cell>
          <cell r="C10">
            <v>43.278667020082651</v>
          </cell>
          <cell r="D10">
            <v>55.405922912803142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>
            <v>43.563453997704002</v>
          </cell>
          <cell r="K10">
            <v>6.8991364800612507</v>
          </cell>
          <cell r="L10" t="e">
            <v>#N/A</v>
          </cell>
          <cell r="M10" t="e">
            <v>#N/A</v>
          </cell>
          <cell r="N10">
            <v>45.254108861443463</v>
          </cell>
          <cell r="O10" t="e">
            <v>#N/A</v>
          </cell>
          <cell r="P10" t="e">
            <v>#N/A</v>
          </cell>
        </row>
        <row r="11">
          <cell r="B11">
            <v>33.54814117100787</v>
          </cell>
          <cell r="C11">
            <v>43.305873993774405</v>
          </cell>
          <cell r="D11">
            <v>56.445492120829655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>
            <v>37.867250027008524</v>
          </cell>
          <cell r="K11">
            <v>5.4433873803062838</v>
          </cell>
          <cell r="L11" t="e">
            <v>#N/A</v>
          </cell>
          <cell r="M11" t="e">
            <v>#N/A</v>
          </cell>
          <cell r="N11">
            <v>45.692774097863548</v>
          </cell>
          <cell r="O11" t="e">
            <v>#N/A</v>
          </cell>
          <cell r="P11" t="e">
            <v>#N/A</v>
          </cell>
        </row>
        <row r="12">
          <cell r="B12">
            <v>34.309443728779648</v>
          </cell>
          <cell r="C12">
            <v>44.456703553856443</v>
          </cell>
          <cell r="D12">
            <v>55.97811086926464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>
            <v>37.866390482120877</v>
          </cell>
          <cell r="K12">
            <v>6.5931579905096918</v>
          </cell>
          <cell r="L12" t="e">
            <v>#N/A</v>
          </cell>
          <cell r="M12" t="e">
            <v>#N/A</v>
          </cell>
          <cell r="N12">
            <v>46.142618785013049</v>
          </cell>
          <cell r="O12" t="e">
            <v>#N/A</v>
          </cell>
          <cell r="P12" t="e">
            <v>#N/A</v>
          </cell>
        </row>
        <row r="13">
          <cell r="B13">
            <v>34.633355629674192</v>
          </cell>
          <cell r="C13">
            <v>44.563497282366036</v>
          </cell>
          <cell r="D13">
            <v>56.723088258122857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>
            <v>41.279643231122137</v>
          </cell>
          <cell r="K13">
            <v>6.259097541235942</v>
          </cell>
          <cell r="L13" t="e">
            <v>#N/A</v>
          </cell>
          <cell r="M13" t="e">
            <v>#N/A</v>
          </cell>
          <cell r="N13">
            <v>46.794821786742133</v>
          </cell>
          <cell r="O13" t="e">
            <v>#N/A</v>
          </cell>
          <cell r="P13" t="e">
            <v>#N/A</v>
          </cell>
        </row>
        <row r="14">
          <cell r="B14">
            <v>35.213268952388546</v>
          </cell>
          <cell r="C14">
            <v>45.26833589052945</v>
          </cell>
          <cell r="D14">
            <v>57.754159625211862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  <cell r="I14" t="e">
            <v>#N/A</v>
          </cell>
          <cell r="J14">
            <v>47.550214196766873</v>
          </cell>
          <cell r="K14">
            <v>7.6643955234330319</v>
          </cell>
          <cell r="L14" t="e">
            <v>#N/A</v>
          </cell>
          <cell r="M14" t="e">
            <v>#N/A</v>
          </cell>
          <cell r="N14">
            <v>47.761998120490389</v>
          </cell>
          <cell r="O14" t="e">
            <v>#N/A</v>
          </cell>
          <cell r="P14" t="e">
            <v>#N/A</v>
          </cell>
        </row>
        <row r="15">
          <cell r="B15">
            <v>36.084776840489681</v>
          </cell>
          <cell r="C15">
            <v>47.54049959996248</v>
          </cell>
          <cell r="D15">
            <v>58.213043035839362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>
            <v>41.901476204869255</v>
          </cell>
          <cell r="K15">
            <v>6.1290159140786864</v>
          </cell>
          <cell r="L15" t="e">
            <v>#N/A</v>
          </cell>
          <cell r="M15" t="e">
            <v>#N/A</v>
          </cell>
          <cell r="N15">
            <v>48.583021084610735</v>
          </cell>
          <cell r="O15" t="e">
            <v>#N/A</v>
          </cell>
          <cell r="P15" t="e">
            <v>#N/A</v>
          </cell>
        </row>
        <row r="16">
          <cell r="B16">
            <v>36.477647479037884</v>
          </cell>
          <cell r="C16">
            <v>47.609915523493711</v>
          </cell>
          <cell r="D16">
            <v>57.68759320453448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>
            <v>41.487271073992041</v>
          </cell>
          <cell r="K16">
            <v>7.4771140827729772</v>
          </cell>
          <cell r="L16" t="e">
            <v>#N/A</v>
          </cell>
          <cell r="M16" t="e">
            <v>#N/A</v>
          </cell>
          <cell r="N16">
            <v>48.706712989011628</v>
          </cell>
          <cell r="O16" t="e">
            <v>#N/A</v>
          </cell>
          <cell r="P16" t="e">
            <v>#N/A</v>
          </cell>
        </row>
        <row r="17">
          <cell r="B17">
            <v>36.285835218337517</v>
          </cell>
          <cell r="C17">
            <v>47.127818120507428</v>
          </cell>
          <cell r="D17">
            <v>58.554372980164096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>
            <v>44.36178018838924</v>
          </cell>
          <cell r="K17">
            <v>7.399042542449628</v>
          </cell>
          <cell r="L17" t="e">
            <v>#N/A</v>
          </cell>
          <cell r="M17" t="e">
            <v>#N/A</v>
          </cell>
          <cell r="N17">
            <v>48.999122292035615</v>
          </cell>
          <cell r="O17" t="e">
            <v>#N/A</v>
          </cell>
          <cell r="P17" t="e">
            <v>#N/A</v>
          </cell>
        </row>
        <row r="18">
          <cell r="B18">
            <v>36.630271545726664</v>
          </cell>
          <cell r="C18">
            <v>46.927707014942996</v>
          </cell>
          <cell r="D18">
            <v>59.551452983502962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>
            <v>49.776339950886154</v>
          </cell>
          <cell r="K18">
            <v>8.8040430897190554</v>
          </cell>
          <cell r="L18" t="e">
            <v>#N/A</v>
          </cell>
          <cell r="M18" t="e">
            <v>#N/A</v>
          </cell>
          <cell r="N18">
            <v>49.077788702214299</v>
          </cell>
          <cell r="O18" t="e">
            <v>#N/A</v>
          </cell>
          <cell r="P18" t="e">
            <v>#N/A</v>
          </cell>
        </row>
        <row r="19">
          <cell r="B19">
            <v>36.315357991770036</v>
          </cell>
          <cell r="C19">
            <v>45.648724980649384</v>
          </cell>
          <cell r="D19">
            <v>60.280850997309052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>
            <v>40.697731342158669</v>
          </cell>
          <cell r="K19">
            <v>7.0738641154985276</v>
          </cell>
          <cell r="L19" t="e">
            <v>#N/A</v>
          </cell>
          <cell r="M19" t="e">
            <v>#N/A</v>
          </cell>
          <cell r="N19">
            <v>49.392659470465325</v>
          </cell>
          <cell r="O19" t="e">
            <v>#N/A</v>
          </cell>
          <cell r="P19" t="e">
            <v>#N/A</v>
          </cell>
        </row>
        <row r="20">
          <cell r="B20">
            <v>36.401679703340442</v>
          </cell>
          <cell r="C20">
            <v>46.303980786290481</v>
          </cell>
          <cell r="D20">
            <v>60.726987646530183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40.971353131405422</v>
          </cell>
          <cell r="K20">
            <v>8.2790089041314907</v>
          </cell>
          <cell r="L20" t="e">
            <v>#N/A</v>
          </cell>
          <cell r="M20" t="e">
            <v>#N/A</v>
          </cell>
          <cell r="N20">
            <v>49.201480606615192</v>
          </cell>
          <cell r="O20" t="e">
            <v>#N/A</v>
          </cell>
          <cell r="P20" t="e">
            <v>#N/A</v>
          </cell>
        </row>
        <row r="21">
          <cell r="B21">
            <v>36.057581677583592</v>
          </cell>
          <cell r="C21">
            <v>46.594103748741595</v>
          </cell>
          <cell r="D21">
            <v>59.334758039595478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  <cell r="J21">
            <v>44.375055381654633</v>
          </cell>
          <cell r="K21">
            <v>7.9613894268937795</v>
          </cell>
          <cell r="L21" t="e">
            <v>#N/A</v>
          </cell>
          <cell r="M21" t="e">
            <v>#N/A</v>
          </cell>
          <cell r="N21">
            <v>49.03286577176025</v>
          </cell>
          <cell r="O21" t="e">
            <v>#N/A</v>
          </cell>
          <cell r="P21" t="e">
            <v>#N/A</v>
          </cell>
        </row>
        <row r="22">
          <cell r="B22">
            <v>35.917531949030455</v>
          </cell>
          <cell r="C22">
            <v>45.891553577617671</v>
          </cell>
          <cell r="D22">
            <v>56.339269109110347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>
            <v>49.321927220262836</v>
          </cell>
          <cell r="K22">
            <v>9.3151593719673134</v>
          </cell>
          <cell r="L22" t="e">
            <v>#N/A</v>
          </cell>
          <cell r="M22" t="e">
            <v>#N/A</v>
          </cell>
          <cell r="N22">
            <v>48.358098741035974</v>
          </cell>
          <cell r="O22" t="e">
            <v>#N/A</v>
          </cell>
          <cell r="P22" t="e">
            <v>#N/A</v>
          </cell>
        </row>
        <row r="23">
          <cell r="B23">
            <v>35.480188940270438</v>
          </cell>
          <cell r="C23">
            <v>45.922066071477587</v>
          </cell>
          <cell r="D23">
            <v>55.958282573743688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>
            <v>41.242969315914209</v>
          </cell>
          <cell r="K23">
            <v>7.2335456461467444</v>
          </cell>
          <cell r="L23" t="e">
            <v>#N/A</v>
          </cell>
          <cell r="M23" t="e">
            <v>#N/A</v>
          </cell>
          <cell r="N23">
            <v>48.065689438011979</v>
          </cell>
          <cell r="O23" t="e">
            <v>#N/A</v>
          </cell>
          <cell r="P23" t="e">
            <v>#N/A</v>
          </cell>
        </row>
        <row r="24">
          <cell r="B24">
            <v>35.733765072923504</v>
          </cell>
          <cell r="C24">
            <v>45.13535227145676</v>
          </cell>
          <cell r="D24">
            <v>55.221803025822993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>
            <v>42.192384396857193</v>
          </cell>
          <cell r="K24">
            <v>8.8289353162514725</v>
          </cell>
          <cell r="L24" t="e">
            <v>#N/A</v>
          </cell>
          <cell r="M24" t="e">
            <v>#N/A</v>
          </cell>
          <cell r="N24">
            <v>47.953176984340523</v>
          </cell>
          <cell r="O24" t="e">
            <v>#N/A</v>
          </cell>
          <cell r="P24" t="e">
            <v>#N/A</v>
          </cell>
        </row>
        <row r="25">
          <cell r="B25">
            <v>36.34554307403198</v>
          </cell>
          <cell r="C25">
            <v>44.988383759365036</v>
          </cell>
          <cell r="D25">
            <v>54.462662568735496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>
            <v>45.357515188279777</v>
          </cell>
          <cell r="K25">
            <v>8.605766813112254</v>
          </cell>
          <cell r="L25" t="e">
            <v>#N/A</v>
          </cell>
          <cell r="M25" t="e">
            <v>#N/A</v>
          </cell>
          <cell r="N25">
            <v>48.358098741035974</v>
          </cell>
          <cell r="O25" t="e">
            <v>#N/A</v>
          </cell>
          <cell r="P25" t="e">
            <v>#N/A</v>
          </cell>
        </row>
        <row r="26">
          <cell r="B26">
            <v>36.835151302575937</v>
          </cell>
          <cell r="C26">
            <v>45.534811670239201</v>
          </cell>
          <cell r="D26">
            <v>55.182146434781068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>
            <v>51.13212875372961</v>
          </cell>
          <cell r="K26">
            <v>10.526940036400225</v>
          </cell>
          <cell r="L26" t="e">
            <v>#N/A</v>
          </cell>
          <cell r="M26" t="e">
            <v>#N/A</v>
          </cell>
          <cell r="N26">
            <v>49.122814196436515</v>
          </cell>
          <cell r="O26" t="e">
            <v>#N/A</v>
          </cell>
          <cell r="P26" t="e">
            <v>#N/A</v>
          </cell>
        </row>
        <row r="27">
          <cell r="B27">
            <v>37.663747296304372</v>
          </cell>
          <cell r="C27">
            <v>46.288215997796236</v>
          </cell>
          <cell r="D27">
            <v>52.723437790184278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43.796390662266901</v>
          </cell>
          <cell r="K27">
            <v>8.1081684355074728</v>
          </cell>
          <cell r="L27" t="e">
            <v>#N/A</v>
          </cell>
          <cell r="M27" t="e">
            <v>#N/A</v>
          </cell>
          <cell r="N27">
            <v>50.033683021464967</v>
          </cell>
          <cell r="O27" t="e">
            <v>#N/A</v>
          </cell>
          <cell r="P27" t="e">
            <v>#N/A</v>
          </cell>
        </row>
        <row r="28">
          <cell r="B28">
            <v>37.939963431856832</v>
          </cell>
          <cell r="C28">
            <v>46.19311872526621</v>
          </cell>
          <cell r="D28">
            <v>54.506568080246176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44.468459259449901</v>
          </cell>
          <cell r="K28">
            <v>10.104572182740764</v>
          </cell>
          <cell r="L28" t="e">
            <v>#N/A</v>
          </cell>
          <cell r="M28" t="e">
            <v>#N/A</v>
          </cell>
          <cell r="N28">
            <v>50.742193531913848</v>
          </cell>
          <cell r="O28" t="e">
            <v>#N/A</v>
          </cell>
          <cell r="P28" t="e">
            <v>#N/A</v>
          </cell>
        </row>
        <row r="29">
          <cell r="B29">
            <v>38.14764966281065</v>
          </cell>
          <cell r="C29">
            <v>46.785823918494522</v>
          </cell>
          <cell r="D29">
            <v>55.044764672957434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>
            <v>47.489473024703727</v>
          </cell>
          <cell r="K29">
            <v>9.7753732560777937</v>
          </cell>
          <cell r="L29" t="e">
            <v>#N/A</v>
          </cell>
          <cell r="M29" t="e">
            <v>#N/A</v>
          </cell>
          <cell r="N29">
            <v>50.359835804213581</v>
          </cell>
          <cell r="O29" t="e">
            <v>#N/A</v>
          </cell>
          <cell r="P29" t="e">
            <v>#N/A</v>
          </cell>
        </row>
        <row r="30">
          <cell r="B30">
            <v>38.423305932985727</v>
          </cell>
          <cell r="C30">
            <v>47.812315066097625</v>
          </cell>
          <cell r="D30">
            <v>56.687680587549785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>
            <v>52.777679688710798</v>
          </cell>
          <cell r="K30">
            <v>11.823038374637424</v>
          </cell>
          <cell r="L30" t="e">
            <v>#N/A</v>
          </cell>
          <cell r="M30" t="e">
            <v>#N/A</v>
          </cell>
          <cell r="N30">
            <v>51.87808726428522</v>
          </cell>
          <cell r="O30" t="e">
            <v>#N/A</v>
          </cell>
          <cell r="P30" t="e">
            <v>#N/A</v>
          </cell>
        </row>
        <row r="31">
          <cell r="B31">
            <v>38.87909591032934</v>
          </cell>
          <cell r="C31">
            <v>47.837996415096327</v>
          </cell>
          <cell r="D31">
            <v>55.595708027075062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46.08010592386119</v>
          </cell>
          <cell r="K31">
            <v>8.8522172916237807</v>
          </cell>
          <cell r="L31" t="e">
            <v>#N/A</v>
          </cell>
          <cell r="M31" t="e">
            <v>#N/A</v>
          </cell>
          <cell r="N31">
            <v>51.889369278782816</v>
          </cell>
          <cell r="O31" t="e">
            <v>#N/A</v>
          </cell>
          <cell r="P31">
            <v>51.296550698818344</v>
          </cell>
        </row>
        <row r="32">
          <cell r="B32">
            <v>39.634097004598132</v>
          </cell>
          <cell r="C32">
            <v>47.542788037001962</v>
          </cell>
          <cell r="D32">
            <v>55.844978027909676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>
            <v>46.910999315291072</v>
          </cell>
          <cell r="K32">
            <v>10.993502617759805</v>
          </cell>
          <cell r="L32" t="e">
            <v>#N/A</v>
          </cell>
          <cell r="M32" t="e">
            <v>#N/A</v>
          </cell>
          <cell r="N32">
            <v>52.091727593362378</v>
          </cell>
          <cell r="O32" t="e">
            <v>#N/A</v>
          </cell>
          <cell r="P32">
            <v>51.742600526545935</v>
          </cell>
        </row>
        <row r="33">
          <cell r="B33">
            <v>40.348766350041949</v>
          </cell>
          <cell r="C33">
            <v>47.870034533649189</v>
          </cell>
          <cell r="D33">
            <v>56.434161666246311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49.688857382317259</v>
          </cell>
          <cell r="K33">
            <v>11.078630545332558</v>
          </cell>
          <cell r="L33" t="e">
            <v>#N/A</v>
          </cell>
          <cell r="M33" t="e">
            <v>#N/A</v>
          </cell>
          <cell r="N33">
            <v>51.799318290338384</v>
          </cell>
          <cell r="O33" t="e">
            <v>#N/A</v>
          </cell>
          <cell r="P33">
            <v>52.376752305078867</v>
          </cell>
        </row>
        <row r="34">
          <cell r="B34">
            <v>40.349569220817187</v>
          </cell>
          <cell r="C34">
            <v>48.685735202836881</v>
          </cell>
          <cell r="D34">
            <v>56.335020188641494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55.822092175907265</v>
          </cell>
          <cell r="K34">
            <v>13.774724318952977</v>
          </cell>
          <cell r="L34" t="e">
            <v>#N/A</v>
          </cell>
          <cell r="M34" t="e">
            <v>#N/A</v>
          </cell>
          <cell r="N34">
            <v>53.362595244632239</v>
          </cell>
          <cell r="O34" t="e">
            <v>#N/A</v>
          </cell>
          <cell r="P34">
            <v>52.650597566065912</v>
          </cell>
        </row>
        <row r="35">
          <cell r="B35">
            <v>40.478624146320698</v>
          </cell>
          <cell r="C35">
            <v>49.061293148095707</v>
          </cell>
          <cell r="D35">
            <v>56.033346835358678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>
            <v>48.427236497169233</v>
          </cell>
          <cell r="K35">
            <v>10.181966802194257</v>
          </cell>
          <cell r="L35" t="e">
            <v>#N/A</v>
          </cell>
          <cell r="M35" t="e">
            <v>#N/A</v>
          </cell>
          <cell r="N35">
            <v>53.340031215637055</v>
          </cell>
          <cell r="O35" t="e">
            <v>#N/A</v>
          </cell>
          <cell r="P35">
            <v>52.706597383481238</v>
          </cell>
        </row>
        <row r="36">
          <cell r="B36">
            <v>42.043030955105614</v>
          </cell>
          <cell r="C36">
            <v>49.669508859036128</v>
          </cell>
          <cell r="D36">
            <v>56.707508883070744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49.002749551968812</v>
          </cell>
          <cell r="K36">
            <v>12.425190257504447</v>
          </cell>
          <cell r="L36" t="e">
            <v>#N/A</v>
          </cell>
          <cell r="M36" t="e">
            <v>#N/A</v>
          </cell>
          <cell r="N36">
            <v>53.340031215637055</v>
          </cell>
          <cell r="O36" t="e">
            <v>#N/A</v>
          </cell>
          <cell r="P36">
            <v>52.933058183578396</v>
          </cell>
        </row>
        <row r="37">
          <cell r="B37">
            <v>42.465879406605836</v>
          </cell>
          <cell r="C37">
            <v>50.319679249033868</v>
          </cell>
          <cell r="D37">
            <v>56.233046097391039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52.334250031652374</v>
          </cell>
          <cell r="K37">
            <v>12.139447599410849</v>
          </cell>
          <cell r="L37" t="e">
            <v>#N/A</v>
          </cell>
          <cell r="M37" t="e">
            <v>#N/A</v>
          </cell>
          <cell r="N37">
            <v>53.902388356458019</v>
          </cell>
          <cell r="O37" t="e">
            <v>#N/A</v>
          </cell>
          <cell r="P37">
            <v>53.316236421423945</v>
          </cell>
        </row>
        <row r="38">
          <cell r="B38">
            <v>43.036672879683351</v>
          </cell>
          <cell r="C38">
            <v>50.814235920346242</v>
          </cell>
          <cell r="D38">
            <v>56.612616325934781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58.865740623203564</v>
          </cell>
          <cell r="K38">
            <v>14.768669796190984</v>
          </cell>
          <cell r="L38" t="e">
            <v>#N/A</v>
          </cell>
          <cell r="M38" t="e">
            <v>#N/A</v>
          </cell>
          <cell r="N38">
            <v>54.970692565611976</v>
          </cell>
          <cell r="O38" t="e">
            <v>#N/A</v>
          </cell>
          <cell r="P38">
            <v>54.01469568259315</v>
          </cell>
        </row>
        <row r="39">
          <cell r="B39">
            <v>43.113965273039646</v>
          </cell>
          <cell r="C39">
            <v>50.564542012259508</v>
          </cell>
          <cell r="D39">
            <v>57.251370703073675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50.915714452007819</v>
          </cell>
          <cell r="K39">
            <v>11.652474828187438</v>
          </cell>
          <cell r="L39" t="e">
            <v>#N/A</v>
          </cell>
          <cell r="M39" t="e">
            <v>#N/A</v>
          </cell>
          <cell r="N39">
            <v>54.813257181486478</v>
          </cell>
          <cell r="O39" t="e">
            <v>#N/A</v>
          </cell>
          <cell r="P39">
            <v>53.026493776372106</v>
          </cell>
        </row>
        <row r="40">
          <cell r="B40">
            <v>43.159986207061266</v>
          </cell>
          <cell r="C40">
            <v>52.783817399001975</v>
          </cell>
          <cell r="D40">
            <v>57.159310759583562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51.802308001850164</v>
          </cell>
          <cell r="K40">
            <v>13.840877949416139</v>
          </cell>
          <cell r="L40" t="e">
            <v>#N/A</v>
          </cell>
          <cell r="M40" t="e">
            <v>#N/A</v>
          </cell>
          <cell r="N40">
            <v>56.635199959079699</v>
          </cell>
          <cell r="O40" t="e">
            <v>#N/A</v>
          </cell>
          <cell r="P40">
            <v>54.584232287185316</v>
          </cell>
        </row>
        <row r="41">
          <cell r="B41">
            <v>43.480581798996951</v>
          </cell>
          <cell r="C41">
            <v>51.662737520433211</v>
          </cell>
          <cell r="D41">
            <v>58.043086217088401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52.285188452345196</v>
          </cell>
          <cell r="K41">
            <v>13.086111179527121</v>
          </cell>
          <cell r="L41" t="e">
            <v>#N/A</v>
          </cell>
          <cell r="M41" t="e">
            <v>#N/A</v>
          </cell>
          <cell r="N41">
            <v>56.488944025683615</v>
          </cell>
          <cell r="O41" t="e">
            <v>#N/A</v>
          </cell>
          <cell r="P41">
            <v>54.805667462642624</v>
          </cell>
        </row>
        <row r="42">
          <cell r="B42">
            <v>43.589302890474755</v>
          </cell>
          <cell r="C42">
            <v>52.201791578624643</v>
          </cell>
          <cell r="D42">
            <v>58.696003662456583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52.742016381671732</v>
          </cell>
          <cell r="K42">
            <v>15.206719650002102</v>
          </cell>
          <cell r="L42" t="e">
            <v>#N/A</v>
          </cell>
          <cell r="M42" t="e">
            <v>#N/A</v>
          </cell>
          <cell r="N42">
            <v>56.81509680843223</v>
          </cell>
          <cell r="O42" t="e">
            <v>#N/A</v>
          </cell>
          <cell r="P42">
            <v>55.290896649807323</v>
          </cell>
        </row>
        <row r="43">
          <cell r="B43">
            <v>43.72642225981857</v>
          </cell>
          <cell r="C43">
            <v>51.625868257019235</v>
          </cell>
          <cell r="D43">
            <v>60.143649370526106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53.520360696271432</v>
          </cell>
          <cell r="K43">
            <v>11.651756881810318</v>
          </cell>
          <cell r="L43" t="e">
            <v>#N/A</v>
          </cell>
          <cell r="M43">
            <v>57.064531892597216</v>
          </cell>
          <cell r="N43">
            <v>57.377351385485042</v>
          </cell>
          <cell r="O43" t="e">
            <v>#N/A</v>
          </cell>
          <cell r="P43">
            <v>55.536024055709589</v>
          </cell>
        </row>
        <row r="44">
          <cell r="B44">
            <v>42.825467835272477</v>
          </cell>
          <cell r="C44">
            <v>50.616921793385686</v>
          </cell>
          <cell r="D44">
            <v>60.359402457932575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53.23822562027928</v>
          </cell>
          <cell r="K44">
            <v>13.356161581092248</v>
          </cell>
          <cell r="L44" t="e">
            <v>#N/A</v>
          </cell>
          <cell r="M44">
            <v>58.451706856960449</v>
          </cell>
          <cell r="N44">
            <v>56.837558273659262</v>
          </cell>
          <cell r="O44" t="e">
            <v>#N/A</v>
          </cell>
          <cell r="P44">
            <v>54.668539704612783</v>
          </cell>
        </row>
        <row r="45">
          <cell r="B45">
            <v>42.774567734047032</v>
          </cell>
          <cell r="C45">
            <v>50.494617547163877</v>
          </cell>
          <cell r="D45">
            <v>60.636837529039113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>
            <v>54.430724672898933</v>
          </cell>
          <cell r="K45">
            <v>13.380776885450638</v>
          </cell>
          <cell r="L45" t="e">
            <v>#N/A</v>
          </cell>
          <cell r="M45">
            <v>56.029048089254431</v>
          </cell>
          <cell r="N45">
            <v>56.432739080731963</v>
          </cell>
          <cell r="O45" t="e">
            <v>#N/A</v>
          </cell>
          <cell r="P45">
            <v>54.632539821988644</v>
          </cell>
        </row>
        <row r="46">
          <cell r="B46">
            <v>43.57228060059618</v>
          </cell>
          <cell r="C46">
            <v>49.980227754842588</v>
          </cell>
          <cell r="D46">
            <v>61.010917582364129</v>
          </cell>
          <cell r="E46" t="e">
            <v>#N/A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55.587642383524802</v>
          </cell>
          <cell r="K46">
            <v>14.482414319256584</v>
          </cell>
          <cell r="L46" t="e">
            <v>#N/A</v>
          </cell>
          <cell r="M46">
            <v>58.460117085949562</v>
          </cell>
          <cell r="N46">
            <v>56.286483147335886</v>
          </cell>
          <cell r="O46" t="e">
            <v>#N/A</v>
          </cell>
          <cell r="P46">
            <v>55.501870320912325</v>
          </cell>
        </row>
        <row r="47">
          <cell r="B47">
            <v>44.426044329842782</v>
          </cell>
          <cell r="C47">
            <v>49.843684344819607</v>
          </cell>
          <cell r="D47">
            <v>60.945168763846844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55.928438075830421</v>
          </cell>
          <cell r="K47">
            <v>12.095857997942872</v>
          </cell>
          <cell r="L47" t="e">
            <v>#N/A</v>
          </cell>
          <cell r="M47">
            <v>55.260332646895662</v>
          </cell>
          <cell r="N47">
            <v>56.893865782379073</v>
          </cell>
          <cell r="O47" t="e">
            <v>#N/A</v>
          </cell>
          <cell r="P47">
            <v>54.899513310508986</v>
          </cell>
        </row>
        <row r="48">
          <cell r="B48">
            <v>44.096814899065947</v>
          </cell>
          <cell r="C48">
            <v>49.979210671713915</v>
          </cell>
          <cell r="D48">
            <v>61.577872559133262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56.612869106910303</v>
          </cell>
          <cell r="K48">
            <v>13.886006007406515</v>
          </cell>
          <cell r="L48" t="e">
            <v>#N/A</v>
          </cell>
          <cell r="M48">
            <v>58.454681206237083</v>
          </cell>
          <cell r="N48">
            <v>56.871301753383882</v>
          </cell>
          <cell r="O48" t="e">
            <v>#N/A</v>
          </cell>
          <cell r="P48">
            <v>55.113153639586145</v>
          </cell>
        </row>
        <row r="49">
          <cell r="B49">
            <v>44.624875158210365</v>
          </cell>
          <cell r="C49">
            <v>50.559710867398287</v>
          </cell>
          <cell r="D49">
            <v>61.896578773757874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56.486952702757357</v>
          </cell>
          <cell r="K49">
            <v>14.41697863517054</v>
          </cell>
          <cell r="L49" t="e">
            <v>#N/A</v>
          </cell>
          <cell r="M49">
            <v>56.553251508319903</v>
          </cell>
          <cell r="N49">
            <v>56.882583767881478</v>
          </cell>
          <cell r="O49" t="e">
            <v>#N/A</v>
          </cell>
          <cell r="P49">
            <v>54.549565733547254</v>
          </cell>
        </row>
        <row r="50">
          <cell r="B50">
            <v>44.138642798771791</v>
          </cell>
          <cell r="C50">
            <v>50.617430334949965</v>
          </cell>
          <cell r="D50">
            <v>61.626359963176391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56.899273181620501</v>
          </cell>
          <cell r="K50">
            <v>16.268767469298311</v>
          </cell>
          <cell r="L50" t="e">
            <v>#N/A</v>
          </cell>
          <cell r="M50">
            <v>59.106268825357198</v>
          </cell>
          <cell r="N50">
            <v>56.590174464857476</v>
          </cell>
          <cell r="O50" t="e">
            <v>#N/A</v>
          </cell>
          <cell r="P50">
            <v>54.650796172721115</v>
          </cell>
        </row>
        <row r="51">
          <cell r="B51">
            <v>43.452886330860011</v>
          </cell>
          <cell r="C51">
            <v>50.690660320213631</v>
          </cell>
          <cell r="D51">
            <v>61.167556457683133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57.771235227815431</v>
          </cell>
          <cell r="K51">
            <v>13.176264731739709</v>
          </cell>
          <cell r="L51" t="e">
            <v>#N/A</v>
          </cell>
          <cell r="M51">
            <v>56.234996135719605</v>
          </cell>
          <cell r="N51">
            <v>56.713866369258369</v>
          </cell>
          <cell r="O51" t="e">
            <v>#N/A</v>
          </cell>
          <cell r="P51">
            <v>55.169666275842268</v>
          </cell>
        </row>
        <row r="52">
          <cell r="B52">
            <v>43.651107263327113</v>
          </cell>
          <cell r="C52">
            <v>51.310572487133712</v>
          </cell>
          <cell r="D52">
            <v>60.816413263491356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58.167870947995823</v>
          </cell>
          <cell r="K52">
            <v>15.071335476030976</v>
          </cell>
          <cell r="L52" t="e">
            <v>#N/A</v>
          </cell>
          <cell r="M52">
            <v>58.644013922260342</v>
          </cell>
          <cell r="N52">
            <v>56.522687505408243</v>
          </cell>
          <cell r="O52" t="e">
            <v>#N/A</v>
          </cell>
          <cell r="P52">
            <v>53.873055118764277</v>
          </cell>
        </row>
        <row r="53">
          <cell r="B53">
            <v>43.484243556805687</v>
          </cell>
          <cell r="C53">
            <v>51.40821246748537</v>
          </cell>
          <cell r="D53">
            <v>60.352141583547017</v>
          </cell>
          <cell r="E53" t="e">
            <v>#N/A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58.422066952020621</v>
          </cell>
          <cell r="K53">
            <v>15.58466713567149</v>
          </cell>
          <cell r="L53" t="e">
            <v>#N/A</v>
          </cell>
          <cell r="M53">
            <v>56.780430254794176</v>
          </cell>
          <cell r="N53">
            <v>55.791715529732322</v>
          </cell>
          <cell r="O53" t="e">
            <v>#N/A</v>
          </cell>
          <cell r="P53">
            <v>54.079823675374719</v>
          </cell>
        </row>
        <row r="54">
          <cell r="B54">
            <v>43.501642266810336</v>
          </cell>
          <cell r="C54">
            <v>51.762411667042215</v>
          </cell>
          <cell r="D54">
            <v>60.170728958097932</v>
          </cell>
          <cell r="E54" t="e">
            <v>#N/A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59.233900913592748</v>
          </cell>
          <cell r="K54">
            <v>17.518917239399855</v>
          </cell>
          <cell r="L54" t="e">
            <v>#N/A</v>
          </cell>
          <cell r="M54">
            <v>59.097961160136251</v>
          </cell>
          <cell r="N54">
            <v>55.836638460186386</v>
          </cell>
          <cell r="O54" t="e">
            <v>#N/A</v>
          </cell>
          <cell r="P54">
            <v>53.538184415722057</v>
          </cell>
        </row>
        <row r="55">
          <cell r="B55">
            <v>44.074901529954239</v>
          </cell>
          <cell r="C55">
            <v>52.654139300097434</v>
          </cell>
          <cell r="D55">
            <v>60.699399179790369</v>
          </cell>
          <cell r="E55" t="e">
            <v>#N/A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J55">
            <v>59.271254652375838</v>
          </cell>
          <cell r="K55">
            <v>14.982822944108944</v>
          </cell>
          <cell r="L55" t="e">
            <v>#N/A</v>
          </cell>
          <cell r="M55">
            <v>56.04340701679682</v>
          </cell>
          <cell r="N55">
            <v>56.623917944582104</v>
          </cell>
          <cell r="O55" t="e">
            <v>#N/A</v>
          </cell>
          <cell r="P55">
            <v>53.422902740310285</v>
          </cell>
        </row>
        <row r="56">
          <cell r="B56">
            <v>45.077834837390824</v>
          </cell>
          <cell r="C56">
            <v>53.120980456153767</v>
          </cell>
          <cell r="D56">
            <v>60.812738759549532</v>
          </cell>
          <cell r="E56" t="e">
            <v>#N/A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J56">
            <v>59.716945741753904</v>
          </cell>
          <cell r="K56">
            <v>17.073072539208585</v>
          </cell>
          <cell r="L56" t="e">
            <v>#N/A</v>
          </cell>
          <cell r="M56">
            <v>58.304835540955402</v>
          </cell>
          <cell r="N56">
            <v>57.107506111456232</v>
          </cell>
          <cell r="O56" t="e">
            <v>#N/A</v>
          </cell>
          <cell r="P56">
            <v>55.037974397524906</v>
          </cell>
        </row>
        <row r="57">
          <cell r="B57">
            <v>45.978920294259282</v>
          </cell>
          <cell r="C57">
            <v>53.7424182477668</v>
          </cell>
          <cell r="D57">
            <v>61.077600418120923</v>
          </cell>
          <cell r="E57" t="e">
            <v>#N/A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J57">
            <v>60.610462419869151</v>
          </cell>
          <cell r="K57">
            <v>18.051838578758918</v>
          </cell>
          <cell r="L57" t="e">
            <v>#N/A</v>
          </cell>
          <cell r="M57">
            <v>56.998891080974857</v>
          </cell>
          <cell r="N57">
            <v>57.017557686779966</v>
          </cell>
          <cell r="O57" t="e">
            <v>#N/A</v>
          </cell>
          <cell r="P57">
            <v>55.978894406624221</v>
          </cell>
        </row>
        <row r="58">
          <cell r="B58">
            <v>46.93812454211276</v>
          </cell>
          <cell r="C58">
            <v>54.276132619532625</v>
          </cell>
          <cell r="D58">
            <v>61.291239520117472</v>
          </cell>
          <cell r="E58" t="e">
            <v>#N/A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J58">
            <v>61.115423982520369</v>
          </cell>
          <cell r="K58">
            <v>19.367629160482828</v>
          </cell>
          <cell r="L58" t="e">
            <v>#N/A</v>
          </cell>
          <cell r="M58">
            <v>60.130880869275025</v>
          </cell>
          <cell r="N58">
            <v>58.029656950982279</v>
          </cell>
          <cell r="O58" t="e">
            <v>#N/A</v>
          </cell>
          <cell r="P58">
            <v>55.920535622541209</v>
          </cell>
        </row>
        <row r="59">
          <cell r="B59">
            <v>47.855667658670683</v>
          </cell>
          <cell r="C59">
            <v>54.733311485866629</v>
          </cell>
          <cell r="D59">
            <v>62.023505798530088</v>
          </cell>
          <cell r="E59" t="e">
            <v>#N/A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J59">
            <v>61.819275146161445</v>
          </cell>
          <cell r="K59">
            <v>17.029482937740607</v>
          </cell>
          <cell r="L59" t="e">
            <v>#N/A</v>
          </cell>
          <cell r="M59">
            <v>58.047503046642113</v>
          </cell>
          <cell r="N59">
            <v>58.70442398170654</v>
          </cell>
          <cell r="O59" t="e">
            <v>#N/A</v>
          </cell>
          <cell r="P59">
            <v>56.557969441655253</v>
          </cell>
        </row>
        <row r="60">
          <cell r="B60">
            <v>48.682498289655939</v>
          </cell>
          <cell r="C60">
            <v>54.228075441703268</v>
          </cell>
          <cell r="D60">
            <v>62.332162310800342</v>
          </cell>
          <cell r="E60" t="e">
            <v>#N/A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J60">
            <v>62.755481811457315</v>
          </cell>
          <cell r="K60">
            <v>19.131219674874156</v>
          </cell>
          <cell r="L60" t="e">
            <v>#N/A</v>
          </cell>
          <cell r="M60">
            <v>59.626472257464435</v>
          </cell>
          <cell r="N60">
            <v>57.782273142180493</v>
          </cell>
          <cell r="O60" t="e">
            <v>#N/A</v>
          </cell>
          <cell r="P60">
            <v>56.611200037330264</v>
          </cell>
        </row>
        <row r="61">
          <cell r="B61">
            <v>49.151803655450387</v>
          </cell>
          <cell r="C61">
            <v>54.428949359614229</v>
          </cell>
          <cell r="D61">
            <v>63.423536639527001</v>
          </cell>
          <cell r="E61" t="e">
            <v>#N/A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J61">
            <v>63.522395996339768</v>
          </cell>
          <cell r="K61">
            <v>19.758807372244849</v>
          </cell>
          <cell r="L61" t="e">
            <v>#N/A</v>
          </cell>
          <cell r="M61">
            <v>58.139092491608935</v>
          </cell>
          <cell r="N61">
            <v>59.233037642802891</v>
          </cell>
          <cell r="O61" t="e">
            <v>#N/A</v>
          </cell>
          <cell r="P61">
            <v>57.229967250639206</v>
          </cell>
        </row>
        <row r="62">
          <cell r="B62">
            <v>49.555228351963898</v>
          </cell>
          <cell r="C62">
            <v>55.230919406564915</v>
          </cell>
          <cell r="D62">
            <v>63.938065459386891</v>
          </cell>
          <cell r="E62" t="e">
            <v>#N/A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J62">
            <v>63.632036842880112</v>
          </cell>
          <cell r="K62">
            <v>20.811009069797702</v>
          </cell>
          <cell r="L62" t="e">
            <v>#N/A</v>
          </cell>
          <cell r="M62">
            <v>61.376210142273059</v>
          </cell>
          <cell r="N62">
            <v>59.525344382058719</v>
          </cell>
          <cell r="O62" t="e">
            <v>#N/A</v>
          </cell>
          <cell r="P62">
            <v>57.211300644834097</v>
          </cell>
        </row>
        <row r="63">
          <cell r="B63">
            <v>50.035407018109055</v>
          </cell>
          <cell r="C63">
            <v>55.866850632761476</v>
          </cell>
          <cell r="D63">
            <v>64.689199494560583</v>
          </cell>
          <cell r="E63" t="e">
            <v>#N/A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J63">
            <v>65.191383914803666</v>
          </cell>
          <cell r="K63">
            <v>18.260966102037042</v>
          </cell>
          <cell r="L63" t="e">
            <v>#N/A</v>
          </cell>
          <cell r="M63">
            <v>58.296322748198136</v>
          </cell>
          <cell r="N63">
            <v>59.221755628305296</v>
          </cell>
          <cell r="O63" t="e">
            <v>#N/A</v>
          </cell>
          <cell r="P63">
            <v>58.260117738037678</v>
          </cell>
        </row>
        <row r="64">
          <cell r="B64">
            <v>50.4759567451583</v>
          </cell>
          <cell r="C64">
            <v>56.778411386825624</v>
          </cell>
          <cell r="D64">
            <v>65.242294752202028</v>
          </cell>
          <cell r="E64" t="e">
            <v>#N/A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J64">
            <v>66.511495536245491</v>
          </cell>
          <cell r="K64">
            <v>20.383933539179701</v>
          </cell>
          <cell r="L64" t="e">
            <v>#N/A</v>
          </cell>
          <cell r="M64">
            <v>60.509546301321535</v>
          </cell>
          <cell r="N64">
            <v>59.874061193802532</v>
          </cell>
          <cell r="O64" t="e">
            <v>#N/A</v>
          </cell>
          <cell r="P64">
            <v>58.779090404926983</v>
          </cell>
        </row>
        <row r="65">
          <cell r="B65">
            <v>51.246860398550886</v>
          </cell>
          <cell r="C65">
            <v>56.729591396649738</v>
          </cell>
          <cell r="D65">
            <v>65.333567629579164</v>
          </cell>
          <cell r="E65" t="e">
            <v>#N/A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J65">
            <v>67.38181859186119</v>
          </cell>
          <cell r="K65">
            <v>21.21059751054884</v>
          </cell>
          <cell r="L65" t="e">
            <v>#N/A</v>
          </cell>
          <cell r="M65">
            <v>59.513446984952168</v>
          </cell>
          <cell r="N65">
            <v>60.683699579657123</v>
          </cell>
          <cell r="O65" t="e">
            <v>#N/A</v>
          </cell>
          <cell r="P65">
            <v>58.233656285852412</v>
          </cell>
        </row>
        <row r="66">
          <cell r="B66">
            <v>51.627854743880796</v>
          </cell>
          <cell r="C66">
            <v>56.996829988705919</v>
          </cell>
          <cell r="D66">
            <v>65.930229963663379</v>
          </cell>
          <cell r="E66" t="e">
            <v>#N/A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J66">
            <v>68.276936144495636</v>
          </cell>
          <cell r="K66">
            <v>22.821361489500745</v>
          </cell>
          <cell r="L66" t="e">
            <v>#N/A</v>
          </cell>
          <cell r="M66">
            <v>62.794154237084264</v>
          </cell>
          <cell r="N66">
            <v>60.8299555130532</v>
          </cell>
          <cell r="O66" t="e">
            <v>#N/A</v>
          </cell>
          <cell r="P66">
            <v>59.347703935605701</v>
          </cell>
        </row>
        <row r="67">
          <cell r="B67">
            <v>52.109929805091504</v>
          </cell>
          <cell r="C67">
            <v>57.422987819615734</v>
          </cell>
          <cell r="D67">
            <v>66.282395888275474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J67">
            <v>68.548436839752668</v>
          </cell>
          <cell r="K67">
            <v>19.905473560713567</v>
          </cell>
          <cell r="L67" t="e">
            <v>#N/A</v>
          </cell>
          <cell r="M67">
            <v>59.526677711044805</v>
          </cell>
          <cell r="N67">
            <v>60.481341265077546</v>
          </cell>
          <cell r="O67" t="e">
            <v>#N/A</v>
          </cell>
          <cell r="P67">
            <v>59.697138693726636</v>
          </cell>
        </row>
        <row r="68">
          <cell r="B68">
            <v>52.344577723177011</v>
          </cell>
          <cell r="C68">
            <v>58.073158209613474</v>
          </cell>
          <cell r="D68">
            <v>66.600963239596723</v>
          </cell>
          <cell r="E68" t="e">
            <v>#N/A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J68">
            <v>68.380021028718971</v>
          </cell>
          <cell r="K68">
            <v>22.440542218322875</v>
          </cell>
          <cell r="L68" t="e">
            <v>#N/A</v>
          </cell>
          <cell r="M68">
            <v>61.874464927994069</v>
          </cell>
          <cell r="N68">
            <v>61.33600514515436</v>
          </cell>
          <cell r="O68" t="e">
            <v>#N/A</v>
          </cell>
          <cell r="P68">
            <v>60.220624166414979</v>
          </cell>
        </row>
        <row r="69">
          <cell r="B69">
            <v>52.845342758369164</v>
          </cell>
          <cell r="C69">
            <v>58.463972401802252</v>
          </cell>
          <cell r="D69">
            <v>66.542084767460963</v>
          </cell>
          <cell r="E69" t="e">
            <v>#N/A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J69">
            <v>68.780582703077442</v>
          </cell>
          <cell r="K69">
            <v>24.151510998767041</v>
          </cell>
          <cell r="L69" t="e">
            <v>#N/A</v>
          </cell>
          <cell r="M69">
            <v>60.996929327617586</v>
          </cell>
          <cell r="N69">
            <v>61.920823751202349</v>
          </cell>
          <cell r="O69" t="e">
            <v>#N/A</v>
          </cell>
          <cell r="P69">
            <v>60.383290302716652</v>
          </cell>
        </row>
        <row r="70">
          <cell r="B70">
            <v>53.1288014077398</v>
          </cell>
          <cell r="C70">
            <v>59.565981971708517</v>
          </cell>
          <cell r="D70">
            <v>66.455414476135672</v>
          </cell>
          <cell r="E70" t="e">
            <v>#N/A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J70">
            <v>69.323069526781637</v>
          </cell>
          <cell r="K70">
            <v>25.459096479038156</v>
          </cell>
          <cell r="L70" t="e">
            <v>#N/A</v>
          </cell>
          <cell r="M70">
            <v>63.108922441567131</v>
          </cell>
          <cell r="N70">
            <v>62.460616863028129</v>
          </cell>
          <cell r="O70" t="e">
            <v>#N/A</v>
          </cell>
          <cell r="P70">
            <v>60.773750568101562</v>
          </cell>
        </row>
        <row r="71">
          <cell r="B71">
            <v>53.522934721394456</v>
          </cell>
          <cell r="C71">
            <v>60.066132600228528</v>
          </cell>
          <cell r="D71">
            <v>66.571824242155927</v>
          </cell>
          <cell r="E71" t="e">
            <v>#N/A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J71">
            <v>69.273347126534162</v>
          </cell>
          <cell r="K71">
            <v>22.819310214137545</v>
          </cell>
          <cell r="L71" t="e">
            <v>#N/A</v>
          </cell>
          <cell r="M71">
            <v>60.231598489608096</v>
          </cell>
          <cell r="N71">
            <v>60.784930018830984</v>
          </cell>
          <cell r="O71" t="e">
            <v>#N/A</v>
          </cell>
          <cell r="P71">
            <v>60.584212724541977</v>
          </cell>
        </row>
        <row r="72">
          <cell r="B72">
            <v>54.100005833916356</v>
          </cell>
          <cell r="C72">
            <v>60.89912368260341</v>
          </cell>
          <cell r="D72">
            <v>67.074197414066461</v>
          </cell>
          <cell r="E72" t="e">
            <v>#N/A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J72">
            <v>70.725054445066462</v>
          </cell>
          <cell r="K72">
            <v>25.794172309616691</v>
          </cell>
          <cell r="L72" t="e">
            <v>#N/A</v>
          </cell>
          <cell r="M72">
            <v>62.889128286400378</v>
          </cell>
          <cell r="N72">
            <v>62.404411918076484</v>
          </cell>
          <cell r="O72" t="e">
            <v>#N/A</v>
          </cell>
          <cell r="P72">
            <v>60.777340299987145</v>
          </cell>
        </row>
        <row r="73">
          <cell r="B73">
            <v>54.569149196112235</v>
          </cell>
          <cell r="C73">
            <v>62.388896195312441</v>
          </cell>
          <cell r="D73">
            <v>67.918952854052733</v>
          </cell>
          <cell r="E73" t="e">
            <v>#N/A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J73">
            <v>72.139751069355526</v>
          </cell>
          <cell r="K73">
            <v>26.673554057820041</v>
          </cell>
          <cell r="L73" t="e">
            <v>#N/A</v>
          </cell>
          <cell r="M73">
            <v>62.135797409265592</v>
          </cell>
          <cell r="N73">
            <v>62.797949096506187</v>
          </cell>
          <cell r="O73" t="e">
            <v>#N/A</v>
          </cell>
          <cell r="P73">
            <v>61.451697075638776</v>
          </cell>
        </row>
        <row r="74">
          <cell r="B74">
            <v>55.506077949163092</v>
          </cell>
          <cell r="C74">
            <v>63.123738755771363</v>
          </cell>
          <cell r="D74">
            <v>68.450654129240235</v>
          </cell>
          <cell r="E74" t="e">
            <v>#N/A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J74">
            <v>73.997203846403977</v>
          </cell>
          <cell r="K74">
            <v>28.134062116417631</v>
          </cell>
          <cell r="L74" t="e">
            <v>#N/A</v>
          </cell>
          <cell r="M74">
            <v>65.883682625366234</v>
          </cell>
          <cell r="N74">
            <v>63.596510595399501</v>
          </cell>
          <cell r="O74" t="e">
            <v>#N/A</v>
          </cell>
          <cell r="P74">
            <v>61.67990145979465</v>
          </cell>
        </row>
        <row r="75">
          <cell r="B75">
            <v>55.792979175003218</v>
          </cell>
          <cell r="C75">
            <v>64.315505911782168</v>
          </cell>
          <cell r="D75">
            <v>68.621584567585671</v>
          </cell>
          <cell r="E75" t="e">
            <v>#N/A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#N/A</v>
          </cell>
          <cell r="J75">
            <v>75.763673588273676</v>
          </cell>
          <cell r="K75">
            <v>26.562067241830185</v>
          </cell>
          <cell r="L75" t="e">
            <v>#N/A</v>
          </cell>
          <cell r="M75">
            <v>63.810561179549296</v>
          </cell>
          <cell r="N75">
            <v>63.529023635950267</v>
          </cell>
          <cell r="O75" t="e">
            <v>#N/A</v>
          </cell>
          <cell r="P75">
            <v>61.924618610624272</v>
          </cell>
        </row>
        <row r="76">
          <cell r="B76">
            <v>56.526116930683386</v>
          </cell>
          <cell r="C76">
            <v>64.738103951741678</v>
          </cell>
          <cell r="D76">
            <v>69.051430906824052</v>
          </cell>
          <cell r="E76" t="e">
            <v>#N/A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#N/A</v>
          </cell>
          <cell r="J76">
            <v>75.653041724173704</v>
          </cell>
          <cell r="K76">
            <v>27.913652578641912</v>
          </cell>
          <cell r="L76" t="e">
            <v>#N/A</v>
          </cell>
          <cell r="M76">
            <v>65.890554397832943</v>
          </cell>
          <cell r="N76">
            <v>64.102560227500661</v>
          </cell>
          <cell r="O76" t="e">
            <v>#N/A</v>
          </cell>
          <cell r="P76">
            <v>62.263079045552082</v>
          </cell>
        </row>
        <row r="77">
          <cell r="B77">
            <v>56.85734281757194</v>
          </cell>
          <cell r="C77">
            <v>65.743744895207087</v>
          </cell>
          <cell r="D77">
            <v>69.83636446015052</v>
          </cell>
          <cell r="E77" t="e">
            <v>#N/A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#N/A</v>
          </cell>
          <cell r="J77">
            <v>77.34082086020905</v>
          </cell>
          <cell r="K77">
            <v>29.528211417015733</v>
          </cell>
          <cell r="L77" t="e">
            <v>#N/A</v>
          </cell>
          <cell r="M77">
            <v>64.736712006033585</v>
          </cell>
          <cell r="N77">
            <v>65.080916011978346</v>
          </cell>
          <cell r="O77" t="e">
            <v>#N/A</v>
          </cell>
          <cell r="P77">
            <v>62.95292295019587</v>
          </cell>
        </row>
        <row r="78">
          <cell r="B78">
            <v>57.614943116635352</v>
          </cell>
          <cell r="C78">
            <v>66.306700406922019</v>
          </cell>
          <cell r="D78">
            <v>71.0585788150414</v>
          </cell>
          <cell r="E78" t="e">
            <v>#N/A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#N/A</v>
          </cell>
          <cell r="J78">
            <v>78.155856570819765</v>
          </cell>
          <cell r="K78">
            <v>31.729024754191791</v>
          </cell>
          <cell r="L78" t="e">
            <v>#N/A</v>
          </cell>
          <cell r="M78">
            <v>68.590032775802641</v>
          </cell>
          <cell r="N78">
            <v>65.845631467378894</v>
          </cell>
          <cell r="O78" t="e">
            <v>#N/A</v>
          </cell>
          <cell r="P78">
            <v>63.763484409963887</v>
          </cell>
        </row>
        <row r="79">
          <cell r="B79">
            <v>58.200538477328777</v>
          </cell>
          <cell r="C79">
            <v>66.57978722696798</v>
          </cell>
          <cell r="D79">
            <v>71.284371976834535</v>
          </cell>
          <cell r="E79" t="e">
            <v>#N/A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#N/A</v>
          </cell>
          <cell r="J79">
            <v>80.264532299214409</v>
          </cell>
          <cell r="K79">
            <v>27.864627097461458</v>
          </cell>
          <cell r="L79" t="e">
            <v>#N/A</v>
          </cell>
          <cell r="M79">
            <v>66.061220508051093</v>
          </cell>
          <cell r="N79">
            <v>66.509219047373719</v>
          </cell>
          <cell r="O79" t="e">
            <v>#N/A</v>
          </cell>
          <cell r="P79">
            <v>64.688301907462105</v>
          </cell>
        </row>
        <row r="80">
          <cell r="B80">
            <v>58.64466657798161</v>
          </cell>
          <cell r="C80">
            <v>67.00391089162045</v>
          </cell>
          <cell r="D80">
            <v>72.574408346919554</v>
          </cell>
          <cell r="E80" t="e">
            <v>#N/A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#N/A</v>
          </cell>
          <cell r="J80">
            <v>79.216493113929261</v>
          </cell>
          <cell r="K80">
            <v>30.0900557389959</v>
          </cell>
          <cell r="L80" t="e">
            <v>#N/A</v>
          </cell>
          <cell r="M80">
            <v>68.493725397500455</v>
          </cell>
          <cell r="N80">
            <v>66.531680512600758</v>
          </cell>
          <cell r="O80" t="e">
            <v>#N/A</v>
          </cell>
          <cell r="P80">
            <v>65.375889409206351</v>
          </cell>
        </row>
        <row r="81">
          <cell r="B81">
            <v>59.079067315502989</v>
          </cell>
          <cell r="C81">
            <v>67.038745988777194</v>
          </cell>
          <cell r="D81">
            <v>73.093411660905772</v>
          </cell>
          <cell r="E81" t="e">
            <v>#N/A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#N/A</v>
          </cell>
          <cell r="J81">
            <v>80.602526461111296</v>
          </cell>
          <cell r="K81">
            <v>31.53323052077446</v>
          </cell>
          <cell r="L81" t="e">
            <v>#N/A</v>
          </cell>
          <cell r="M81">
            <v>66.425219321250722</v>
          </cell>
          <cell r="N81">
            <v>67.071473624426531</v>
          </cell>
          <cell r="O81" t="e">
            <v>#N/A</v>
          </cell>
          <cell r="P81">
            <v>65.886144155802057</v>
          </cell>
        </row>
        <row r="82">
          <cell r="B82">
            <v>59.195443077012968</v>
          </cell>
          <cell r="C82">
            <v>67.056036401964477</v>
          </cell>
          <cell r="D82">
            <v>74.05800214191072</v>
          </cell>
          <cell r="E82" t="e">
            <v>#N/A</v>
          </cell>
          <cell r="F82" t="e">
            <v>#N/A</v>
          </cell>
          <cell r="G82" t="e">
            <v>#N/A</v>
          </cell>
          <cell r="H82" t="e">
            <v>#N/A</v>
          </cell>
          <cell r="I82" t="e">
            <v>#N/A</v>
          </cell>
          <cell r="J82">
            <v>83.099814479059859</v>
          </cell>
          <cell r="K82">
            <v>34.380810979967116</v>
          </cell>
          <cell r="L82" t="e">
            <v>#N/A</v>
          </cell>
          <cell r="M82">
            <v>71.164075665312737</v>
          </cell>
          <cell r="N82">
            <v>67.914958053773901</v>
          </cell>
          <cell r="O82" t="e">
            <v>#N/A</v>
          </cell>
          <cell r="P82">
            <v>66.700808166296497</v>
          </cell>
        </row>
        <row r="83">
          <cell r="B83">
            <v>59.842378241415794</v>
          </cell>
          <cell r="C83">
            <v>67.476091734102269</v>
          </cell>
          <cell r="D83">
            <v>75.330855222135582</v>
          </cell>
          <cell r="E83" t="e">
            <v>#N/A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J83">
            <v>82.704436588858997</v>
          </cell>
          <cell r="K83">
            <v>30.68431021171461</v>
          </cell>
          <cell r="L83" t="e">
            <v>#N/A</v>
          </cell>
          <cell r="M83">
            <v>68.766647584574073</v>
          </cell>
          <cell r="N83">
            <v>69.624388377695666</v>
          </cell>
          <cell r="O83" t="e">
            <v>#N/A</v>
          </cell>
          <cell r="P83">
            <v>64.753737591548145</v>
          </cell>
        </row>
        <row r="84">
          <cell r="B84">
            <v>60.059589331002861</v>
          </cell>
          <cell r="C84">
            <v>67.799778439799198</v>
          </cell>
          <cell r="D84">
            <v>75.770361124623534</v>
          </cell>
          <cell r="E84" t="e">
            <v>#N/A</v>
          </cell>
          <cell r="F84" t="e">
            <v>#N/A</v>
          </cell>
          <cell r="G84" t="e">
            <v>#N/A</v>
          </cell>
          <cell r="H84" t="e">
            <v>#N/A</v>
          </cell>
          <cell r="I84" t="e">
            <v>#N/A</v>
          </cell>
          <cell r="J84">
            <v>85.312909153777127</v>
          </cell>
          <cell r="K84">
            <v>33.339378478071055</v>
          </cell>
          <cell r="L84" t="e">
            <v>#N/A</v>
          </cell>
          <cell r="M84">
            <v>70.478231747627191</v>
          </cell>
          <cell r="N84">
            <v>70.265411928695315</v>
          </cell>
          <cell r="O84" t="e">
            <v>#N/A</v>
          </cell>
          <cell r="P84">
            <v>65.338248506291649</v>
          </cell>
        </row>
        <row r="85">
          <cell r="B85">
            <v>60.099578013383827</v>
          </cell>
          <cell r="C85">
            <v>67.05222234023195</v>
          </cell>
          <cell r="D85">
            <v>75.493415723060224</v>
          </cell>
          <cell r="E85" t="e">
            <v>#N/A</v>
          </cell>
          <cell r="F85" t="e">
            <v>#N/A</v>
          </cell>
          <cell r="G85" t="e">
            <v>#N/A</v>
          </cell>
          <cell r="H85" t="e">
            <v>#N/A</v>
          </cell>
          <cell r="I85" t="e">
            <v>#N/A</v>
          </cell>
          <cell r="J85">
            <v>86.743404884929063</v>
          </cell>
          <cell r="K85">
            <v>34.836706929438058</v>
          </cell>
          <cell r="L85" t="e">
            <v>#N/A</v>
          </cell>
          <cell r="M85">
            <v>68.353110471353176</v>
          </cell>
          <cell r="N85">
            <v>71.457510606018332</v>
          </cell>
          <cell r="O85" t="e">
            <v>#N/A</v>
          </cell>
          <cell r="P85">
            <v>66.179886787812151</v>
          </cell>
        </row>
        <row r="86">
          <cell r="B86">
            <v>59.552427536073274</v>
          </cell>
          <cell r="C86">
            <v>66.788034997561766</v>
          </cell>
          <cell r="D86">
            <v>75.167143433518191</v>
          </cell>
          <cell r="E86" t="e">
            <v>#N/A</v>
          </cell>
          <cell r="F86" t="e">
            <v>#N/A</v>
          </cell>
          <cell r="G86" t="e">
            <v>#N/A</v>
          </cell>
          <cell r="H86" t="e">
            <v>#N/A</v>
          </cell>
          <cell r="I86" t="e">
            <v>#N/A</v>
          </cell>
          <cell r="J86">
            <v>86.578610099593703</v>
          </cell>
          <cell r="K86">
            <v>37.161314734783168</v>
          </cell>
          <cell r="L86" t="e">
            <v>#N/A</v>
          </cell>
          <cell r="M86">
            <v>73.111453931365574</v>
          </cell>
          <cell r="N86">
            <v>72.683250199297817</v>
          </cell>
          <cell r="O86" t="e">
            <v>#N/A</v>
          </cell>
          <cell r="P86">
            <v>66.815166767794835</v>
          </cell>
        </row>
        <row r="87">
          <cell r="B87">
            <v>59.273757522483727</v>
          </cell>
          <cell r="C87">
            <v>66.577753060710748</v>
          </cell>
          <cell r="D87">
            <v>75.276867333476886</v>
          </cell>
          <cell r="E87" t="e">
            <v>#N/A</v>
          </cell>
          <cell r="F87" t="e">
            <v>#N/A</v>
          </cell>
          <cell r="G87" t="e">
            <v>#N/A</v>
          </cell>
          <cell r="H87" t="e">
            <v>#N/A</v>
          </cell>
          <cell r="I87" t="e">
            <v>#N/A</v>
          </cell>
          <cell r="J87">
            <v>87.332984100741882</v>
          </cell>
          <cell r="K87">
            <v>34.028094181265075</v>
          </cell>
          <cell r="L87" t="e">
            <v>#N/A</v>
          </cell>
          <cell r="M87">
            <v>69.030851851354086</v>
          </cell>
          <cell r="N87">
            <v>82.341617523184027</v>
          </cell>
          <cell r="O87" t="e">
            <v>#N/A</v>
          </cell>
          <cell r="P87">
            <v>66.404296312546094</v>
          </cell>
        </row>
        <row r="88">
          <cell r="B88">
            <v>59.735908523476866</v>
          </cell>
          <cell r="C88">
            <v>66.477061830973057</v>
          </cell>
          <cell r="D88">
            <v>74.557527565986518</v>
          </cell>
          <cell r="E88" t="e">
            <v>#N/A</v>
          </cell>
          <cell r="F88" t="e">
            <v>#N/A</v>
          </cell>
          <cell r="G88" t="e">
            <v>#N/A</v>
          </cell>
          <cell r="H88" t="e">
            <v>#N/A</v>
          </cell>
          <cell r="I88" t="e">
            <v>#N/A</v>
          </cell>
          <cell r="J88">
            <v>88.369112017282518</v>
          </cell>
          <cell r="K88">
            <v>37.183365944937556</v>
          </cell>
          <cell r="L88" t="e">
            <v>#N/A</v>
          </cell>
          <cell r="M88">
            <v>71.971047393195164</v>
          </cell>
          <cell r="N88">
            <v>81.905710371045117</v>
          </cell>
          <cell r="O88" t="e">
            <v>#N/A</v>
          </cell>
          <cell r="P88">
            <v>67.276806288282742</v>
          </cell>
        </row>
        <row r="89">
          <cell r="B89">
            <v>60.037790317372497</v>
          </cell>
          <cell r="C89">
            <v>66.308480302397214</v>
          </cell>
          <cell r="D89">
            <v>74.557617227139701</v>
          </cell>
          <cell r="E89" t="e">
            <v>#N/A</v>
          </cell>
          <cell r="F89" t="e">
            <v>#N/A</v>
          </cell>
          <cell r="G89" t="e">
            <v>#N/A</v>
          </cell>
          <cell r="H89" t="e">
            <v>#N/A</v>
          </cell>
          <cell r="I89" t="e">
            <v>#N/A</v>
          </cell>
          <cell r="J89">
            <v>88.173462281391082</v>
          </cell>
          <cell r="K89">
            <v>38.095773226488411</v>
          </cell>
          <cell r="L89" t="e">
            <v>#N/A</v>
          </cell>
          <cell r="M89">
            <v>70.193719854751507</v>
          </cell>
          <cell r="N89">
            <v>81.738050705651375</v>
          </cell>
          <cell r="O89" t="e">
            <v>#N/A</v>
          </cell>
          <cell r="P89">
            <v>67.432395524581352</v>
          </cell>
        </row>
        <row r="90">
          <cell r="B90">
            <v>60.247048936194737</v>
          </cell>
          <cell r="C90">
            <v>66.425699132975552</v>
          </cell>
          <cell r="D90">
            <v>74.822248295784149</v>
          </cell>
          <cell r="E90" t="e">
            <v>#N/A</v>
          </cell>
          <cell r="F90" t="e">
            <v>#N/A</v>
          </cell>
          <cell r="G90" t="e">
            <v>#N/A</v>
          </cell>
          <cell r="H90" t="e">
            <v>#N/A</v>
          </cell>
          <cell r="I90" t="e">
            <v>#N/A</v>
          </cell>
          <cell r="J90">
            <v>88.792733907930582</v>
          </cell>
          <cell r="K90">
            <v>40.798123389966584</v>
          </cell>
          <cell r="L90" t="e">
            <v>#N/A</v>
          </cell>
          <cell r="M90">
            <v>74.658320682753825</v>
          </cell>
          <cell r="N90">
            <v>82.799879001897466</v>
          </cell>
          <cell r="O90" t="e">
            <v>#N/A</v>
          </cell>
          <cell r="P90">
            <v>68.390033427890756</v>
          </cell>
        </row>
        <row r="91">
          <cell r="B91">
            <v>60.96835804677383</v>
          </cell>
          <cell r="C91">
            <v>66.452651835885163</v>
          </cell>
          <cell r="D91">
            <v>75.387170687113866</v>
          </cell>
          <cell r="E91" t="e">
            <v>#N/A</v>
          </cell>
          <cell r="F91" t="e">
            <v>#N/A</v>
          </cell>
          <cell r="G91" t="e">
            <v>#N/A</v>
          </cell>
          <cell r="H91" t="e">
            <v>#N/A</v>
          </cell>
          <cell r="I91" t="e">
            <v>#N/A</v>
          </cell>
          <cell r="J91">
            <v>88.820368051417987</v>
          </cell>
          <cell r="K91">
            <v>36.923982175261052</v>
          </cell>
          <cell r="L91" t="e">
            <v>#N/A</v>
          </cell>
          <cell r="M91">
            <v>72.384276815111576</v>
          </cell>
          <cell r="N91">
            <v>84.048902437746975</v>
          </cell>
          <cell r="O91" t="e">
            <v>#N/A</v>
          </cell>
          <cell r="P91">
            <v>68.777724471535336</v>
          </cell>
        </row>
        <row r="92">
          <cell r="B92">
            <v>61.62943993718072</v>
          </cell>
          <cell r="C92">
            <v>66.381710287660894</v>
          </cell>
          <cell r="D92">
            <v>75.086435065924391</v>
          </cell>
          <cell r="E92" t="e">
            <v>#N/A</v>
          </cell>
          <cell r="F92" t="e">
            <v>#N/A</v>
          </cell>
          <cell r="G92" t="e">
            <v>#N/A</v>
          </cell>
          <cell r="H92" t="e">
            <v>#N/A</v>
          </cell>
          <cell r="I92" t="e">
            <v>#N/A</v>
          </cell>
          <cell r="J92">
            <v>89.131356984817131</v>
          </cell>
          <cell r="K92">
            <v>40.039664324423811</v>
          </cell>
          <cell r="L92" t="e">
            <v>#N/A</v>
          </cell>
          <cell r="M92">
            <v>72.933710921144396</v>
          </cell>
          <cell r="N92">
            <v>83.400647650468514</v>
          </cell>
          <cell r="O92" t="e">
            <v>#N/A</v>
          </cell>
          <cell r="P92">
            <v>68.22931600318411</v>
          </cell>
        </row>
        <row r="93">
          <cell r="B93">
            <v>62.238406699372931</v>
          </cell>
          <cell r="C93">
            <v>66.826429885668801</v>
          </cell>
          <cell r="D93">
            <v>74.321879869776524</v>
          </cell>
          <cell r="E93" t="e">
            <v>#N/A</v>
          </cell>
          <cell r="F93" t="e">
            <v>#N/A</v>
          </cell>
          <cell r="G93" t="e">
            <v>#N/A</v>
          </cell>
          <cell r="H93" t="e">
            <v>#N/A</v>
          </cell>
          <cell r="I93" t="e">
            <v>#N/A</v>
          </cell>
          <cell r="J93">
            <v>89.236233323859622</v>
          </cell>
          <cell r="K93">
            <v>39.984895272226396</v>
          </cell>
          <cell r="L93" t="e">
            <v>#N/A</v>
          </cell>
          <cell r="M93">
            <v>70.993819810167224</v>
          </cell>
          <cell r="N93">
            <v>83.255351175966538</v>
          </cell>
          <cell r="O93" t="e">
            <v>#N/A</v>
          </cell>
          <cell r="P93">
            <v>68.354854055411892</v>
          </cell>
        </row>
        <row r="94">
          <cell r="B94">
            <v>62.887462204992261</v>
          </cell>
          <cell r="C94">
            <v>67.316155412119969</v>
          </cell>
          <cell r="D94">
            <v>73.752889503539279</v>
          </cell>
          <cell r="E94" t="e">
            <v>#N/A</v>
          </cell>
          <cell r="F94" t="e">
            <v>#N/A</v>
          </cell>
          <cell r="G94" t="e">
            <v>#N/A</v>
          </cell>
          <cell r="H94" t="e">
            <v>#N/A</v>
          </cell>
          <cell r="I94" t="e">
            <v>#N/A</v>
          </cell>
          <cell r="J94">
            <v>88.667370186647332</v>
          </cell>
          <cell r="K94">
            <v>42.426630900810167</v>
          </cell>
          <cell r="L94" t="e">
            <v>#N/A</v>
          </cell>
          <cell r="M94">
            <v>73.915656437507678</v>
          </cell>
          <cell r="N94">
            <v>82.998286023359114</v>
          </cell>
          <cell r="O94" t="e">
            <v>#N/A</v>
          </cell>
          <cell r="P94">
            <v>68.73905793093904</v>
          </cell>
        </row>
        <row r="95">
          <cell r="B95">
            <v>62.992450066485503</v>
          </cell>
          <cell r="C95">
            <v>67.829782392094728</v>
          </cell>
          <cell r="D95">
            <v>73.638503428234515</v>
          </cell>
          <cell r="E95" t="e">
            <v>#N/A</v>
          </cell>
          <cell r="F95" t="e">
            <v>#N/A</v>
          </cell>
          <cell r="G95" t="e">
            <v>#N/A</v>
          </cell>
          <cell r="H95" t="e">
            <v>#N/A</v>
          </cell>
          <cell r="I95" t="e">
            <v>#N/A</v>
          </cell>
          <cell r="J95">
            <v>89.666506466974724</v>
          </cell>
          <cell r="K95">
            <v>38.731566025311892</v>
          </cell>
          <cell r="L95" t="e">
            <v>#N/A</v>
          </cell>
          <cell r="M95">
            <v>69.561209096509145</v>
          </cell>
          <cell r="N95">
            <v>82.389112526207157</v>
          </cell>
          <cell r="O95" t="e">
            <v>#N/A</v>
          </cell>
          <cell r="P95">
            <v>69.072595304995176</v>
          </cell>
        </row>
        <row r="96">
          <cell r="B96">
            <v>63.359173800706571</v>
          </cell>
          <cell r="C96">
            <v>68.190338361205747</v>
          </cell>
          <cell r="D96">
            <v>74.452407956567129</v>
          </cell>
          <cell r="E96" t="e">
            <v>#N/A</v>
          </cell>
          <cell r="F96" t="e">
            <v>#N/A</v>
          </cell>
          <cell r="G96" t="e">
            <v>#N/A</v>
          </cell>
          <cell r="H96" t="e">
            <v>#N/A</v>
          </cell>
          <cell r="I96" t="e">
            <v>#N/A</v>
          </cell>
          <cell r="J96">
            <v>89.098805869591843</v>
          </cell>
          <cell r="K96">
            <v>42.616989254515012</v>
          </cell>
          <cell r="L96" t="e">
            <v>#N/A</v>
          </cell>
          <cell r="M96">
            <v>72.455456070214581</v>
          </cell>
          <cell r="N96">
            <v>82.366755244859107</v>
          </cell>
          <cell r="O96" t="e">
            <v>#N/A</v>
          </cell>
          <cell r="P96">
            <v>69.290133057262409</v>
          </cell>
        </row>
        <row r="97">
          <cell r="B97">
            <v>63.661493957280669</v>
          </cell>
          <cell r="C97">
            <v>68.759396371692702</v>
          </cell>
          <cell r="D97">
            <v>74.716670000758057</v>
          </cell>
          <cell r="E97" t="e">
            <v>#N/A</v>
          </cell>
          <cell r="F97" t="e">
            <v>#N/A</v>
          </cell>
          <cell r="G97" t="e">
            <v>#N/A</v>
          </cell>
          <cell r="H97" t="e">
            <v>#N/A</v>
          </cell>
          <cell r="I97" t="e">
            <v>#N/A</v>
          </cell>
          <cell r="J97">
            <v>88.459180267021736</v>
          </cell>
          <cell r="K97">
            <v>43.151654177932798</v>
          </cell>
          <cell r="L97" t="e">
            <v>#N/A</v>
          </cell>
          <cell r="M97">
            <v>70.31669381277527</v>
          </cell>
          <cell r="N97">
            <v>82.858566680760646</v>
          </cell>
          <cell r="O97" t="e">
            <v>#N/A</v>
          </cell>
          <cell r="P97">
            <v>69.805105737193486</v>
          </cell>
        </row>
        <row r="98">
          <cell r="B98">
            <v>64.527386514766846</v>
          </cell>
          <cell r="C98">
            <v>69.260564083341393</v>
          </cell>
          <cell r="D98">
            <v>75.161413698502471</v>
          </cell>
          <cell r="E98" t="e">
            <v>#N/A</v>
          </cell>
          <cell r="F98" t="e">
            <v>#N/A</v>
          </cell>
          <cell r="G98" t="e">
            <v>#N/A</v>
          </cell>
          <cell r="H98" t="e">
            <v>#N/A</v>
          </cell>
          <cell r="I98" t="e">
            <v>#N/A</v>
          </cell>
          <cell r="J98">
            <v>89.016494238059153</v>
          </cell>
          <cell r="K98">
            <v>45.786927637034367</v>
          </cell>
          <cell r="L98" t="e">
            <v>#N/A</v>
          </cell>
          <cell r="M98">
            <v>75.111652538020778</v>
          </cell>
          <cell r="N98">
            <v>82.780322844281415</v>
          </cell>
          <cell r="O98" t="e">
            <v>#N/A</v>
          </cell>
          <cell r="P98">
            <v>69.379568663097885</v>
          </cell>
        </row>
        <row r="99">
          <cell r="B99">
            <v>65.153535188030347</v>
          </cell>
          <cell r="C99">
            <v>70.137035469466653</v>
          </cell>
          <cell r="D99">
            <v>75.534406795955775</v>
          </cell>
          <cell r="E99">
            <v>47.769895530638706</v>
          </cell>
          <cell r="F99" t="e">
            <v>#N/A</v>
          </cell>
          <cell r="G99" t="e">
            <v>#N/A</v>
          </cell>
          <cell r="H99" t="e">
            <v>#N/A</v>
          </cell>
          <cell r="I99" t="e">
            <v>#N/A</v>
          </cell>
          <cell r="J99">
            <v>89.61466862539821</v>
          </cell>
          <cell r="K99">
            <v>42.498322974753961</v>
          </cell>
          <cell r="L99" t="e">
            <v>#N/A</v>
          </cell>
          <cell r="M99">
            <v>71.548587232144357</v>
          </cell>
          <cell r="N99">
            <v>83.939942270304016</v>
          </cell>
          <cell r="O99" t="e">
            <v>#N/A</v>
          </cell>
          <cell r="P99">
            <v>70.37669361714886</v>
          </cell>
        </row>
        <row r="100">
          <cell r="B100">
            <v>66.036485771483029</v>
          </cell>
          <cell r="C100">
            <v>70.971043634970201</v>
          </cell>
          <cell r="D100">
            <v>74.752289676136414</v>
          </cell>
          <cell r="E100">
            <v>49.385685134230449</v>
          </cell>
          <cell r="F100" t="e">
            <v>#N/A</v>
          </cell>
          <cell r="G100" t="e">
            <v>#N/A</v>
          </cell>
          <cell r="H100" t="e">
            <v>#N/A</v>
          </cell>
          <cell r="I100" t="e">
            <v>#N/A</v>
          </cell>
          <cell r="J100">
            <v>89.1180989669258</v>
          </cell>
          <cell r="K100">
            <v>46.283336274928487</v>
          </cell>
          <cell r="L100" t="e">
            <v>#N/A</v>
          </cell>
          <cell r="M100">
            <v>74.811756079921096</v>
          </cell>
          <cell r="N100">
            <v>84.141128254710722</v>
          </cell>
          <cell r="O100" t="e">
            <v>#N/A</v>
          </cell>
          <cell r="P100">
            <v>71.223460087077342</v>
          </cell>
        </row>
        <row r="101">
          <cell r="B101">
            <v>66.422523670021178</v>
          </cell>
          <cell r="C101">
            <v>71.789795553543883</v>
          </cell>
          <cell r="D101">
            <v>75.555356888748605</v>
          </cell>
          <cell r="E101">
            <v>51.351217187247592</v>
          </cell>
          <cell r="F101" t="e">
            <v>#N/A</v>
          </cell>
          <cell r="G101" t="e">
            <v>#N/A</v>
          </cell>
          <cell r="H101" t="e">
            <v>#N/A</v>
          </cell>
          <cell r="I101" t="e">
            <v>#N/A</v>
          </cell>
          <cell r="J101">
            <v>90.148808821741184</v>
          </cell>
          <cell r="K101">
            <v>46.700257992498663</v>
          </cell>
          <cell r="L101" t="e">
            <v>#N/A</v>
          </cell>
          <cell r="M101">
            <v>72.57473773258458</v>
          </cell>
          <cell r="N101">
            <v>84.744689162698052</v>
          </cell>
          <cell r="O101" t="e">
            <v>#N/A</v>
          </cell>
          <cell r="P101">
            <v>71.755663480059283</v>
          </cell>
        </row>
        <row r="102">
          <cell r="B102">
            <v>67.183440278043435</v>
          </cell>
          <cell r="C102">
            <v>72.172218809921176</v>
          </cell>
          <cell r="D102">
            <v>75.929904263138866</v>
          </cell>
          <cell r="E102">
            <v>50.814398424698446</v>
          </cell>
          <cell r="F102" t="e">
            <v>#N/A</v>
          </cell>
          <cell r="G102" t="e">
            <v>#N/A</v>
          </cell>
          <cell r="H102" t="e">
            <v>#N/A</v>
          </cell>
          <cell r="I102" t="e">
            <v>#N/A</v>
          </cell>
          <cell r="J102">
            <v>89.786015177856669</v>
          </cell>
          <cell r="K102">
            <v>50.481989252092085</v>
          </cell>
          <cell r="L102" t="e">
            <v>#N/A</v>
          </cell>
          <cell r="M102">
            <v>77.783028443514652</v>
          </cell>
          <cell r="N102">
            <v>85.728276577236741</v>
          </cell>
          <cell r="O102" t="e">
            <v>#N/A</v>
          </cell>
          <cell r="P102">
            <v>72.412379287587399</v>
          </cell>
        </row>
        <row r="103">
          <cell r="B103">
            <v>67.421795219649042</v>
          </cell>
          <cell r="C103">
            <v>72.374872623307226</v>
          </cell>
          <cell r="D103">
            <v>75.595338360576605</v>
          </cell>
          <cell r="E103">
            <v>50.175938967902809</v>
          </cell>
          <cell r="F103" t="e">
            <v>#N/A</v>
          </cell>
          <cell r="G103" t="e">
            <v>#N/A</v>
          </cell>
          <cell r="H103" t="e">
            <v>#N/A</v>
          </cell>
          <cell r="I103" t="e">
            <v>#N/A</v>
          </cell>
          <cell r="J103">
            <v>90.780279000477961</v>
          </cell>
          <cell r="K103">
            <v>46.617283904057267</v>
          </cell>
          <cell r="L103" t="e">
            <v>#N/A</v>
          </cell>
          <cell r="M103">
            <v>75.024883590157458</v>
          </cell>
          <cell r="N103">
            <v>85.437668854371694</v>
          </cell>
          <cell r="O103" t="e">
            <v>#N/A</v>
          </cell>
          <cell r="P103">
            <v>72.716685987717952</v>
          </cell>
        </row>
        <row r="104">
          <cell r="B104">
            <v>67.622929834484438</v>
          </cell>
          <cell r="C104">
            <v>72.658130274639788</v>
          </cell>
          <cell r="D104">
            <v>75.69957879221397</v>
          </cell>
          <cell r="E104">
            <v>51.0954231494567</v>
          </cell>
          <cell r="F104" t="e">
            <v>#N/A</v>
          </cell>
          <cell r="G104" t="e">
            <v>#N/A</v>
          </cell>
          <cell r="H104" t="e">
            <v>#N/A</v>
          </cell>
          <cell r="I104" t="e">
            <v>#N/A</v>
          </cell>
          <cell r="J104">
            <v>91.636288866263882</v>
          </cell>
          <cell r="K104">
            <v>50.920039105903193</v>
          </cell>
          <cell r="L104" t="e">
            <v>#N/A</v>
          </cell>
          <cell r="M104">
            <v>77.766618240609048</v>
          </cell>
          <cell r="N104">
            <v>86.074766423074379</v>
          </cell>
          <cell r="O104" t="e">
            <v>#N/A</v>
          </cell>
          <cell r="P104">
            <v>73.377812037276939</v>
          </cell>
        </row>
        <row r="105">
          <cell r="B105">
            <v>68.198214142610396</v>
          </cell>
          <cell r="C105">
            <v>73.44916667795745</v>
          </cell>
          <cell r="D105">
            <v>76.105341966468288</v>
          </cell>
          <cell r="E105">
            <v>55.078281958411765</v>
          </cell>
          <cell r="F105" t="e">
            <v>#N/A</v>
          </cell>
          <cell r="G105" t="e">
            <v>#N/A</v>
          </cell>
          <cell r="H105" t="e">
            <v>#N/A</v>
          </cell>
          <cell r="I105" t="e">
            <v>#N/A</v>
          </cell>
          <cell r="J105">
            <v>92.712380557309899</v>
          </cell>
          <cell r="K105">
            <v>51.67798535260517</v>
          </cell>
          <cell r="L105" t="e">
            <v>#N/A</v>
          </cell>
          <cell r="M105">
            <v>74.628269498682968</v>
          </cell>
          <cell r="N105">
            <v>86.242423133694686</v>
          </cell>
          <cell r="O105" t="e">
            <v>#N/A</v>
          </cell>
          <cell r="P105">
            <v>74.024271467989067</v>
          </cell>
        </row>
        <row r="106">
          <cell r="B106">
            <v>68.661337165194922</v>
          </cell>
          <cell r="C106">
            <v>73.80133171125695</v>
          </cell>
          <cell r="D106">
            <v>76.105132478564542</v>
          </cell>
          <cell r="E106">
            <v>56.985352663577736</v>
          </cell>
          <cell r="F106" t="e">
            <v>#N/A</v>
          </cell>
          <cell r="G106" t="e">
            <v>#N/A</v>
          </cell>
          <cell r="H106" t="e">
            <v>#N/A</v>
          </cell>
          <cell r="I106" t="e">
            <v>#N/A</v>
          </cell>
          <cell r="J106">
            <v>92.935113003093221</v>
          </cell>
          <cell r="K106">
            <v>54.546591384270613</v>
          </cell>
          <cell r="L106" t="e">
            <v>#N/A</v>
          </cell>
          <cell r="M106">
            <v>79.93420091690129</v>
          </cell>
          <cell r="N106">
            <v>86.253601035675302</v>
          </cell>
          <cell r="O106" t="e">
            <v>#N/A</v>
          </cell>
          <cell r="P106">
            <v>74.552987692853577</v>
          </cell>
        </row>
        <row r="107">
          <cell r="B107">
            <v>69.175643795302378</v>
          </cell>
          <cell r="C107">
            <v>74.670683515481628</v>
          </cell>
          <cell r="D107">
            <v>76.49740911366716</v>
          </cell>
          <cell r="E107">
            <v>51.924753778797992</v>
          </cell>
          <cell r="F107" t="e">
            <v>#N/A</v>
          </cell>
          <cell r="G107" t="e">
            <v>#N/A</v>
          </cell>
          <cell r="H107" t="e">
            <v>#N/A</v>
          </cell>
          <cell r="I107" t="e">
            <v>#N/A</v>
          </cell>
          <cell r="J107">
            <v>93.7049375409579</v>
          </cell>
          <cell r="K107">
            <v>50.290912952010103</v>
          </cell>
          <cell r="L107" t="e">
            <v>#N/A</v>
          </cell>
          <cell r="M107">
            <v>76.249494981987183</v>
          </cell>
          <cell r="N107">
            <v>85.549441964634255</v>
          </cell>
          <cell r="O107" t="e">
            <v>#N/A</v>
          </cell>
          <cell r="P107">
            <v>73.697475083111797</v>
          </cell>
        </row>
        <row r="108">
          <cell r="B108">
            <v>70.329454865931453</v>
          </cell>
          <cell r="C108">
            <v>74.880202639986123</v>
          </cell>
          <cell r="D108">
            <v>76.233662642064161</v>
          </cell>
          <cell r="E108">
            <v>58.154682184369257</v>
          </cell>
          <cell r="F108" t="e">
            <v>#N/A</v>
          </cell>
          <cell r="G108" t="e">
            <v>#N/A</v>
          </cell>
          <cell r="H108" t="e">
            <v>#N/A</v>
          </cell>
          <cell r="I108" t="e">
            <v>#N/A</v>
          </cell>
          <cell r="J108">
            <v>94.889102259700181</v>
          </cell>
          <cell r="K108">
            <v>54.871308274264997</v>
          </cell>
          <cell r="L108" t="e">
            <v>#N/A</v>
          </cell>
          <cell r="M108">
            <v>78.906614523706835</v>
          </cell>
          <cell r="N108">
            <v>86.711861037003615</v>
          </cell>
          <cell r="O108" t="e">
            <v>#N/A</v>
          </cell>
          <cell r="P108">
            <v>74.519177725944289</v>
          </cell>
        </row>
        <row r="109">
          <cell r="B109">
            <v>70.960334997235364</v>
          </cell>
          <cell r="C109">
            <v>75.142355816399061</v>
          </cell>
          <cell r="D109">
            <v>76.018817973986003</v>
          </cell>
          <cell r="E109">
            <v>60.199085775101388</v>
          </cell>
          <cell r="F109" t="e">
            <v>#N/A</v>
          </cell>
          <cell r="G109" t="e">
            <v>#N/A</v>
          </cell>
          <cell r="H109" t="e">
            <v>#N/A</v>
          </cell>
          <cell r="I109" t="e">
            <v>#N/A</v>
          </cell>
          <cell r="J109">
            <v>95.010589033680432</v>
          </cell>
          <cell r="K109">
            <v>55.607613565885231</v>
          </cell>
          <cell r="L109" t="e">
            <v>#N/A</v>
          </cell>
          <cell r="M109">
            <v>75.490215406299129</v>
          </cell>
          <cell r="N109">
            <v>87.013643707075744</v>
          </cell>
          <cell r="O109" t="e">
            <v>#N/A</v>
          </cell>
          <cell r="P109">
            <v>75.562500696339853</v>
          </cell>
        </row>
        <row r="110">
          <cell r="B110">
            <v>71.697165482000457</v>
          </cell>
          <cell r="C110">
            <v>75.384675871802955</v>
          </cell>
          <cell r="D110">
            <v>76.448046755178098</v>
          </cell>
          <cell r="E110">
            <v>55.492947273082414</v>
          </cell>
          <cell r="F110" t="e">
            <v>#N/A</v>
          </cell>
          <cell r="G110" t="e">
            <v>#N/A</v>
          </cell>
          <cell r="H110" t="e">
            <v>#N/A</v>
          </cell>
          <cell r="I110" t="e">
            <v>#N/A</v>
          </cell>
          <cell r="J110">
            <v>96.068427587941656</v>
          </cell>
          <cell r="K110">
            <v>58.466783730879953</v>
          </cell>
          <cell r="L110" t="e">
            <v>#N/A</v>
          </cell>
          <cell r="M110">
            <v>81.031838363749003</v>
          </cell>
          <cell r="N110">
            <v>87.661913268213738</v>
          </cell>
          <cell r="O110" t="e">
            <v>#N/A</v>
          </cell>
          <cell r="P110">
            <v>76.099705604873066</v>
          </cell>
        </row>
        <row r="111">
          <cell r="B111">
            <v>72.159928761299938</v>
          </cell>
          <cell r="C111">
            <v>75.749554444210801</v>
          </cell>
          <cell r="D111">
            <v>77.100924913449347</v>
          </cell>
          <cell r="E111">
            <v>55.430896193345646</v>
          </cell>
          <cell r="F111" t="e">
            <v>#N/A</v>
          </cell>
          <cell r="G111" t="e">
            <v>#N/A</v>
          </cell>
          <cell r="H111" t="e">
            <v>#N/A</v>
          </cell>
          <cell r="I111" t="e">
            <v>#N/A</v>
          </cell>
          <cell r="J111">
            <v>96.3201963767292</v>
          </cell>
          <cell r="K111">
            <v>53.130493437286283</v>
          </cell>
          <cell r="L111" t="e">
            <v>#N/A</v>
          </cell>
          <cell r="M111">
            <v>78.101488943651262</v>
          </cell>
          <cell r="N111">
            <v>87.195232167059842</v>
          </cell>
          <cell r="O111" t="e">
            <v>#N/A</v>
          </cell>
          <cell r="P111">
            <v>76.929933056138921</v>
          </cell>
        </row>
        <row r="112">
          <cell r="B112">
            <v>73.361549952752426</v>
          </cell>
          <cell r="C112">
            <v>76.616363540613747</v>
          </cell>
          <cell r="D112">
            <v>77.482475242643957</v>
          </cell>
          <cell r="E112">
            <v>60.489136111457711</v>
          </cell>
          <cell r="F112" t="e">
            <v>#N/A</v>
          </cell>
          <cell r="G112" t="e">
            <v>#N/A</v>
          </cell>
          <cell r="H112" t="e">
            <v>#N/A</v>
          </cell>
          <cell r="I112" t="e">
            <v>#N/A</v>
          </cell>
          <cell r="J112">
            <v>95.593404261449578</v>
          </cell>
          <cell r="K112">
            <v>58.927807868758897</v>
          </cell>
          <cell r="L112" t="e">
            <v>#N/A</v>
          </cell>
          <cell r="M112">
            <v>81.833374211918965</v>
          </cell>
          <cell r="N112">
            <v>88.312973611382745</v>
          </cell>
          <cell r="O112" t="e">
            <v>#N/A</v>
          </cell>
          <cell r="P112">
            <v>77.730950229700809</v>
          </cell>
        </row>
        <row r="113">
          <cell r="B113">
            <v>74.277518299036075</v>
          </cell>
          <cell r="C113">
            <v>77.168639679477792</v>
          </cell>
          <cell r="D113">
            <v>78.456074578410536</v>
          </cell>
          <cell r="E113">
            <v>63.564408135965436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>
            <v>95.784871433334146</v>
          </cell>
          <cell r="K113">
            <v>59.251191429767204</v>
          </cell>
          <cell r="L113" t="e">
            <v>#N/A</v>
          </cell>
          <cell r="M113">
            <v>78.763948322196356</v>
          </cell>
          <cell r="N113">
            <v>88.614768100542491</v>
          </cell>
          <cell r="O113" t="e">
            <v>#N/A</v>
          </cell>
          <cell r="P113">
            <v>78.860194133171788</v>
          </cell>
        </row>
        <row r="114">
          <cell r="B114">
            <v>74.911745710575033</v>
          </cell>
          <cell r="C114">
            <v>78.203521762892308</v>
          </cell>
          <cell r="D114">
            <v>78.989060002318894</v>
          </cell>
          <cell r="E114">
            <v>65.083992925023153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>
            <v>95.81840579904437</v>
          </cell>
          <cell r="K114">
            <v>60.910775762363237</v>
          </cell>
          <cell r="L114" t="e">
            <v>#N/A</v>
          </cell>
          <cell r="M114">
            <v>84.646493245009879</v>
          </cell>
          <cell r="N114">
            <v>89.274237724451098</v>
          </cell>
          <cell r="O114" t="e">
            <v>#N/A</v>
          </cell>
          <cell r="P114">
            <v>79.871954941710939</v>
          </cell>
        </row>
        <row r="115">
          <cell r="B115">
            <v>75.66367350128283</v>
          </cell>
          <cell r="C115">
            <v>78.70112968359058</v>
          </cell>
          <cell r="D115">
            <v>79.789403226002065</v>
          </cell>
          <cell r="E115">
            <v>56.667610109818234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>
            <v>94.651771320580679</v>
          </cell>
          <cell r="K115">
            <v>51.323114714771769</v>
          </cell>
          <cell r="L115" t="e">
            <v>#N/A</v>
          </cell>
          <cell r="M115">
            <v>80.805787818724482</v>
          </cell>
          <cell r="N115">
            <v>90.095717489939304</v>
          </cell>
          <cell r="O115" t="e">
            <v>#N/A</v>
          </cell>
          <cell r="P115">
            <v>80.949457393853478</v>
          </cell>
        </row>
        <row r="116">
          <cell r="B116">
            <v>76.364084147647105</v>
          </cell>
          <cell r="C116">
            <v>79.296123313858473</v>
          </cell>
          <cell r="D116">
            <v>80.599393469919704</v>
          </cell>
          <cell r="E116">
            <v>63.059486705314036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>
            <v>94.237451220161702</v>
          </cell>
          <cell r="K116">
            <v>54.601360436468028</v>
          </cell>
          <cell r="L116" t="e">
            <v>#N/A</v>
          </cell>
          <cell r="M116">
            <v>83.424343383615991</v>
          </cell>
          <cell r="N116">
            <v>89.715708712019165</v>
          </cell>
          <cell r="O116" t="e">
            <v>#N/A</v>
          </cell>
          <cell r="P116">
            <v>81.528804856464674</v>
          </cell>
        </row>
        <row r="117">
          <cell r="B117">
            <v>77.325461149646031</v>
          </cell>
          <cell r="C117">
            <v>79.865944136691851</v>
          </cell>
          <cell r="D117">
            <v>80.675874816659913</v>
          </cell>
          <cell r="E117">
            <v>62.333642918046131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>
            <v>94.407512623275565</v>
          </cell>
          <cell r="K117">
            <v>55.262076230954371</v>
          </cell>
          <cell r="L117" t="e">
            <v>#N/A</v>
          </cell>
          <cell r="M117">
            <v>79.999534037219163</v>
          </cell>
          <cell r="N117">
            <v>90.16278046966444</v>
          </cell>
          <cell r="O117" t="e">
            <v>#N/A</v>
          </cell>
          <cell r="P117">
            <v>82.224721821205165</v>
          </cell>
        </row>
        <row r="118">
          <cell r="B118">
            <v>78.569779818943715</v>
          </cell>
          <cell r="C118">
            <v>80.678847827275675</v>
          </cell>
          <cell r="D118">
            <v>80.418646223930708</v>
          </cell>
          <cell r="E118">
            <v>63.593843937427344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>
            <v>95.165610173370908</v>
          </cell>
          <cell r="K118">
            <v>58.328527771400353</v>
          </cell>
          <cell r="L118" t="e">
            <v>#N/A</v>
          </cell>
          <cell r="M118">
            <v>85.351311459805004</v>
          </cell>
          <cell r="N118">
            <v>89.7604144103979</v>
          </cell>
          <cell r="O118" t="e">
            <v>#N/A</v>
          </cell>
          <cell r="P118">
            <v>82.977170426521795</v>
          </cell>
        </row>
        <row r="119">
          <cell r="B119">
            <v>79.30789203806215</v>
          </cell>
          <cell r="C119">
            <v>81.06305097912805</v>
          </cell>
          <cell r="D119">
            <v>80.578992996274138</v>
          </cell>
          <cell r="E119">
            <v>64.84799369448713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>
            <v>93.856083152156245</v>
          </cell>
          <cell r="K119">
            <v>54.835821210481647</v>
          </cell>
          <cell r="L119" t="e">
            <v>#N/A</v>
          </cell>
          <cell r="M119">
            <v>82.24752670774879</v>
          </cell>
          <cell r="N119">
            <v>90.799900199153939</v>
          </cell>
          <cell r="O119" t="e">
            <v>#N/A</v>
          </cell>
          <cell r="P119">
            <v>84.360195593063352</v>
          </cell>
        </row>
        <row r="120">
          <cell r="B120">
            <v>79.969907831566644</v>
          </cell>
          <cell r="C120">
            <v>81.261074848043251</v>
          </cell>
          <cell r="D120">
            <v>81.13065443992113</v>
          </cell>
          <cell r="E120">
            <v>66.729320893844971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>
            <v>94.213655876828355</v>
          </cell>
          <cell r="K120">
            <v>61.047288137784115</v>
          </cell>
          <cell r="L120" t="e">
            <v>#N/A</v>
          </cell>
          <cell r="M120">
            <v>85.644541272974266</v>
          </cell>
          <cell r="N120">
            <v>90.799903153925854</v>
          </cell>
          <cell r="O120" t="e">
            <v>#N/A</v>
          </cell>
          <cell r="P120">
            <v>85.299041819985661</v>
          </cell>
        </row>
        <row r="121">
          <cell r="B121">
            <v>81.030216619359535</v>
          </cell>
          <cell r="C121">
            <v>82.566547203866776</v>
          </cell>
          <cell r="D121">
            <v>81.592436433641851</v>
          </cell>
          <cell r="E121">
            <v>70.00192560829241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>
            <v>94.714402270670703</v>
          </cell>
          <cell r="K121">
            <v>62.203079241178514</v>
          </cell>
          <cell r="L121" t="e">
            <v>#N/A</v>
          </cell>
          <cell r="M121">
            <v>83.408548563319357</v>
          </cell>
          <cell r="N121">
            <v>91.850516613543448</v>
          </cell>
          <cell r="O121" t="e">
            <v>#N/A</v>
          </cell>
          <cell r="P121">
            <v>86.473804867110232</v>
          </cell>
        </row>
        <row r="122">
          <cell r="B122">
            <v>82.359651502861823</v>
          </cell>
          <cell r="C122">
            <v>83.629192790432967</v>
          </cell>
          <cell r="D122">
            <v>83.573652570508585</v>
          </cell>
          <cell r="E122">
            <v>67.823368608807073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>
            <v>94.747494866293707</v>
          </cell>
          <cell r="K122">
            <v>66.252809626973857</v>
          </cell>
          <cell r="L122" t="e">
            <v>#N/A</v>
          </cell>
          <cell r="M122">
            <v>89.958475925549635</v>
          </cell>
          <cell r="N122">
            <v>92.565824038846173</v>
          </cell>
          <cell r="O122" t="e">
            <v>#N/A</v>
          </cell>
          <cell r="P122">
            <v>87.69038330331594</v>
          </cell>
        </row>
        <row r="123">
          <cell r="B123">
            <v>82.658448081167137</v>
          </cell>
          <cell r="C123">
            <v>84.565103100893452</v>
          </cell>
          <cell r="D123">
            <v>84.219842550622815</v>
          </cell>
          <cell r="E123">
            <v>63.480716101146925</v>
          </cell>
          <cell r="F123" t="e">
            <v>#N/A</v>
          </cell>
          <cell r="G123" t="e">
            <v>#N/A</v>
          </cell>
          <cell r="H123" t="e">
            <v>#N/A</v>
          </cell>
          <cell r="J123">
            <v>96.365437649750234</v>
          </cell>
          <cell r="K123">
            <v>61.708721878647601</v>
          </cell>
          <cell r="L123" t="e">
            <v>#N/A</v>
          </cell>
          <cell r="M123">
            <v>85.974488915144818</v>
          </cell>
          <cell r="N123">
            <v>93.887548159147457</v>
          </cell>
          <cell r="O123" t="e">
            <v>#N/A</v>
          </cell>
          <cell r="P123">
            <v>88.236440185272841</v>
          </cell>
        </row>
        <row r="124">
          <cell r="B124">
            <v>84.163895109698032</v>
          </cell>
          <cell r="C124">
            <v>85.156451879441519</v>
          </cell>
          <cell r="D124">
            <v>84.584170659939062</v>
          </cell>
          <cell r="E124">
            <v>67.989521913226184</v>
          </cell>
          <cell r="F124" t="e">
            <v>#N/A</v>
          </cell>
          <cell r="G124" t="e">
            <v>#N/A</v>
          </cell>
          <cell r="H124" t="e">
            <v>#N/A</v>
          </cell>
          <cell r="J124">
            <v>96.813573242298631</v>
          </cell>
          <cell r="K124">
            <v>66.539577922749075</v>
          </cell>
          <cell r="L124" t="e">
            <v>#N/A</v>
          </cell>
          <cell r="M124">
            <v>89.084427493290605</v>
          </cell>
          <cell r="N124">
            <v>94.658770209915303</v>
          </cell>
          <cell r="O124" t="e">
            <v>#N/A</v>
          </cell>
          <cell r="P124">
            <v>89.221867298827036</v>
          </cell>
        </row>
        <row r="125">
          <cell r="B125">
            <v>84.249685544761363</v>
          </cell>
          <cell r="C125">
            <v>85.490369628399705</v>
          </cell>
          <cell r="D125">
            <v>85.239774278956276</v>
          </cell>
          <cell r="E125">
            <v>71.673202210458697</v>
          </cell>
          <cell r="F125" t="e">
            <v>#N/A</v>
          </cell>
          <cell r="G125" t="e">
            <v>#N/A</v>
          </cell>
          <cell r="H125" t="e">
            <v>#N/A</v>
          </cell>
          <cell r="J125">
            <v>96.839537275150946</v>
          </cell>
          <cell r="K125">
            <v>67.969419414666817</v>
          </cell>
          <cell r="L125" t="e">
            <v>#N/A</v>
          </cell>
          <cell r="M125">
            <v>85.702592365752807</v>
          </cell>
          <cell r="N125">
            <v>94.636420315497844</v>
          </cell>
          <cell r="O125" t="e">
            <v>#N/A</v>
          </cell>
          <cell r="P125">
            <v>89.958093459130396</v>
          </cell>
        </row>
        <row r="126">
          <cell r="B126">
            <v>84.752690041463097</v>
          </cell>
          <cell r="C126">
            <v>85.787900491444915</v>
          </cell>
          <cell r="D126">
            <v>86.156178661514275</v>
          </cell>
          <cell r="E126">
            <v>71.61422804376673</v>
          </cell>
          <cell r="F126" t="e">
            <v>#N/A</v>
          </cell>
          <cell r="G126" t="e">
            <v>#N/A</v>
          </cell>
          <cell r="H126" t="e">
            <v>#N/A</v>
          </cell>
          <cell r="J126">
            <v>97.779242492002922</v>
          </cell>
          <cell r="K126">
            <v>69.927259185071975</v>
          </cell>
          <cell r="L126" t="e">
            <v>#N/A</v>
          </cell>
          <cell r="M126">
            <v>92.613646755674239</v>
          </cell>
          <cell r="N126">
            <v>94.334634690652166</v>
          </cell>
          <cell r="O126" t="e">
            <v>#N/A</v>
          </cell>
          <cell r="P126">
            <v>91.127305329403143</v>
          </cell>
        </row>
        <row r="127">
          <cell r="B127">
            <v>84.474870546766013</v>
          </cell>
          <cell r="C127">
            <v>86.752029203225788</v>
          </cell>
          <cell r="D127">
            <v>86.185973105308364</v>
          </cell>
          <cell r="E127">
            <v>65.985425883380884</v>
          </cell>
          <cell r="F127" t="e">
            <v>#N/A</v>
          </cell>
          <cell r="G127" t="e">
            <v>#N/A</v>
          </cell>
          <cell r="H127" t="e">
            <v>#N/A</v>
          </cell>
          <cell r="J127">
            <v>98.503223343091321</v>
          </cell>
          <cell r="K127">
            <v>64.500507647961243</v>
          </cell>
          <cell r="L127" t="e">
            <v>#N/A</v>
          </cell>
          <cell r="M127">
            <v>87.691303830374096</v>
          </cell>
          <cell r="N127">
            <v>96.234740630460678</v>
          </cell>
          <cell r="O127" t="e">
            <v>#N/A</v>
          </cell>
          <cell r="P127">
            <v>91.226197294320457</v>
          </cell>
        </row>
        <row r="128">
          <cell r="B128">
            <v>85.002418588650258</v>
          </cell>
          <cell r="C128">
            <v>87.409220918188083</v>
          </cell>
          <cell r="D128">
            <v>86.663372044918802</v>
          </cell>
          <cell r="E128">
            <v>69.843054331412674</v>
          </cell>
          <cell r="F128" t="e">
            <v>#N/A</v>
          </cell>
          <cell r="G128" t="e">
            <v>#N/A</v>
          </cell>
          <cell r="H128" t="e">
            <v>#N/A</v>
          </cell>
          <cell r="J128">
            <v>97.764844803251947</v>
          </cell>
          <cell r="K128">
            <v>69.558132183464352</v>
          </cell>
          <cell r="L128" t="e">
            <v>#N/A</v>
          </cell>
          <cell r="M128">
            <v>90.370166890943651</v>
          </cell>
          <cell r="N128">
            <v>96.190026067766226</v>
          </cell>
          <cell r="O128" t="e">
            <v>#N/A</v>
          </cell>
          <cell r="P128">
            <v>91.687499925890975</v>
          </cell>
        </row>
        <row r="129">
          <cell r="B129">
            <v>84.66186558281494</v>
          </cell>
          <cell r="C129">
            <v>87.970123526890447</v>
          </cell>
          <cell r="D129">
            <v>86.52503395386718</v>
          </cell>
          <cell r="E129">
            <v>72.235867042584132</v>
          </cell>
          <cell r="F129" t="e">
            <v>#N/A</v>
          </cell>
          <cell r="G129" t="e">
            <v>#N/A</v>
          </cell>
          <cell r="H129" t="e">
            <v>#N/A</v>
          </cell>
          <cell r="J129">
            <v>96.703873697463223</v>
          </cell>
          <cell r="K129">
            <v>70.178745544600147</v>
          </cell>
          <cell r="L129" t="e">
            <v>#N/A</v>
          </cell>
          <cell r="M129">
            <v>86.178795941319436</v>
          </cell>
          <cell r="N129">
            <v>96.022375266689735</v>
          </cell>
          <cell r="O129" t="e">
            <v>#N/A</v>
          </cell>
          <cell r="P129">
            <v>91.846841620369062</v>
          </cell>
        </row>
        <row r="130">
          <cell r="B130">
            <v>84.894495603135979</v>
          </cell>
          <cell r="C130">
            <v>88.273100046330711</v>
          </cell>
          <cell r="D130">
            <v>86.410040418487213</v>
          </cell>
          <cell r="E130">
            <v>67.381626459342186</v>
          </cell>
          <cell r="F130" t="e">
            <v>#N/A</v>
          </cell>
          <cell r="G130" t="e">
            <v>#N/A</v>
          </cell>
          <cell r="H130" t="e">
            <v>#N/A</v>
          </cell>
          <cell r="J130">
            <v>96.370839293089219</v>
          </cell>
          <cell r="K130">
            <v>73.951348628827347</v>
          </cell>
          <cell r="L130" t="e">
            <v>#N/A</v>
          </cell>
          <cell r="M130">
            <v>92.401852574423955</v>
          </cell>
          <cell r="N130">
            <v>95.921783013179819</v>
          </cell>
          <cell r="O130" t="e">
            <v>#N/A</v>
          </cell>
          <cell r="P130">
            <v>92.143061737875357</v>
          </cell>
        </row>
        <row r="131">
          <cell r="B131">
            <v>85.604519257150372</v>
          </cell>
          <cell r="C131">
            <v>88.623849824146745</v>
          </cell>
          <cell r="D131">
            <v>86.352575533842924</v>
          </cell>
          <cell r="E131">
            <v>67.568805336234092</v>
          </cell>
          <cell r="F131" t="e">
            <v>#N/A</v>
          </cell>
          <cell r="G131" t="e">
            <v>#N/A</v>
          </cell>
          <cell r="H131" t="e">
            <v>#N/A</v>
          </cell>
          <cell r="J131">
            <v>96.531081351992114</v>
          </cell>
          <cell r="K131">
            <v>68.991775055685139</v>
          </cell>
          <cell r="L131" t="e">
            <v>#N/A</v>
          </cell>
          <cell r="M131">
            <v>87.927815879750924</v>
          </cell>
          <cell r="N131">
            <v>95.416033918372207</v>
          </cell>
          <cell r="O131" t="e">
            <v>#N/A</v>
          </cell>
          <cell r="P131">
            <v>91.580823229986265</v>
          </cell>
        </row>
        <row r="132">
          <cell r="B132">
            <v>86.129022584343943</v>
          </cell>
          <cell r="C132">
            <v>89.341438819128186</v>
          </cell>
          <cell r="D132">
            <v>86.507763559582102</v>
          </cell>
          <cell r="E132">
            <v>72.209405590398873</v>
          </cell>
          <cell r="F132" t="e">
            <v>#N/A</v>
          </cell>
          <cell r="G132" t="e">
            <v>#N/A</v>
          </cell>
          <cell r="H132" t="e">
            <v>#N/A</v>
          </cell>
          <cell r="J132">
            <v>97.313998348804859</v>
          </cell>
          <cell r="K132">
            <v>74.732371723365304</v>
          </cell>
          <cell r="L132" t="e">
            <v>#N/A</v>
          </cell>
          <cell r="M132">
            <v>91.612829505969515</v>
          </cell>
          <cell r="N132">
            <v>95.818399977638734</v>
          </cell>
          <cell r="O132" t="e">
            <v>#N/A</v>
          </cell>
          <cell r="P132">
            <v>91.899765881770648</v>
          </cell>
        </row>
        <row r="133">
          <cell r="B133">
            <v>86.47914809692972</v>
          </cell>
          <cell r="C133">
            <v>90.192693925627438</v>
          </cell>
          <cell r="D133">
            <v>86.720441823909354</v>
          </cell>
          <cell r="E133">
            <v>73.258325247370607</v>
          </cell>
          <cell r="F133" t="e">
            <v>#N/A</v>
          </cell>
          <cell r="G133" t="e">
            <v>#N/A</v>
          </cell>
          <cell r="H133" t="e">
            <v>#N/A</v>
          </cell>
          <cell r="J133">
            <v>97.625948271744178</v>
          </cell>
          <cell r="K133">
            <v>75.639137997667376</v>
          </cell>
          <cell r="L133" t="e">
            <v>#N/A</v>
          </cell>
          <cell r="M133">
            <v>87.828841843476582</v>
          </cell>
          <cell r="N133">
            <v>96.310171524120491</v>
          </cell>
          <cell r="O133" t="e">
            <v>#N/A</v>
          </cell>
          <cell r="P133">
            <v>92.042453026540755</v>
          </cell>
        </row>
        <row r="134">
          <cell r="B134">
            <v>86.586039500706107</v>
          </cell>
          <cell r="C134">
            <v>90.985531990796716</v>
          </cell>
          <cell r="D134">
            <v>86.311972579793434</v>
          </cell>
          <cell r="E134">
            <v>79.127229189018848</v>
          </cell>
          <cell r="F134" t="e">
            <v>#N/A</v>
          </cell>
          <cell r="G134" t="e">
            <v>#N/A</v>
          </cell>
          <cell r="H134" t="e">
            <v>#N/A</v>
          </cell>
          <cell r="J134">
            <v>97.892697082579616</v>
          </cell>
          <cell r="K134">
            <v>79.501792070338979</v>
          </cell>
          <cell r="L134" t="e">
            <v>#N/A</v>
          </cell>
          <cell r="M134">
            <v>94.833536953728043</v>
          </cell>
          <cell r="N134">
            <v>96.176057383756174</v>
          </cell>
          <cell r="O134" t="e">
            <v>#N/A</v>
          </cell>
          <cell r="P134">
            <v>92.180195658964692</v>
          </cell>
        </row>
        <row r="135">
          <cell r="B135">
            <v>87.042039129765499</v>
          </cell>
          <cell r="C135">
            <v>91.628119445426549</v>
          </cell>
          <cell r="D135">
            <v>85.675319115333338</v>
          </cell>
          <cell r="E135">
            <v>70.952178920294301</v>
          </cell>
          <cell r="F135" t="e">
            <v>#N/A</v>
          </cell>
          <cell r="G135" t="e">
            <v>#N/A</v>
          </cell>
          <cell r="H135" t="e">
            <v>#N/A</v>
          </cell>
          <cell r="J135">
            <v>97.9511713777582</v>
          </cell>
          <cell r="K135">
            <v>71.738227639472086</v>
          </cell>
          <cell r="L135" t="e">
            <v>#N/A</v>
          </cell>
          <cell r="M135">
            <v>89.094171051265789</v>
          </cell>
          <cell r="N135">
            <v>94.73701256900776</v>
          </cell>
          <cell r="O135" t="e">
            <v>#N/A</v>
          </cell>
          <cell r="P135">
            <v>92.196183532853112</v>
          </cell>
        </row>
        <row r="136">
          <cell r="B136">
            <v>87.812902282258449</v>
          </cell>
          <cell r="C136">
            <v>92.462294993231836</v>
          </cell>
          <cell r="D136">
            <v>85.733327327674345</v>
          </cell>
          <cell r="E136">
            <v>78.695128033761023</v>
          </cell>
          <cell r="F136" t="e">
            <v>#N/A</v>
          </cell>
          <cell r="G136" t="e">
            <v>#N/A</v>
          </cell>
          <cell r="H136" t="e">
            <v>#N/A</v>
          </cell>
          <cell r="J136">
            <v>98.625533415870422</v>
          </cell>
          <cell r="K136">
            <v>76.366109986385041</v>
          </cell>
          <cell r="L136" t="e">
            <v>#N/A</v>
          </cell>
          <cell r="M136">
            <v>92.16000720910283</v>
          </cell>
          <cell r="N136">
            <v>94.848776814953069</v>
          </cell>
          <cell r="O136" t="e">
            <v>#N/A</v>
          </cell>
          <cell r="P136">
            <v>91.877802617177522</v>
          </cell>
        </row>
        <row r="137">
          <cell r="B137">
            <v>89.273405224217001</v>
          </cell>
          <cell r="C137">
            <v>93.178151279360335</v>
          </cell>
          <cell r="D137">
            <v>86.585704813491262</v>
          </cell>
          <cell r="E137">
            <v>77.420465523069254</v>
          </cell>
          <cell r="F137" t="e">
            <v>#N/A</v>
          </cell>
          <cell r="G137" t="e">
            <v>#N/A</v>
          </cell>
          <cell r="H137" t="e">
            <v>#N/A</v>
          </cell>
          <cell r="J137">
            <v>98.923929029316255</v>
          </cell>
          <cell r="K137">
            <v>77.031133459134111</v>
          </cell>
          <cell r="L137" t="e">
            <v>#N/A</v>
          </cell>
          <cell r="M137">
            <v>88.316942816149762</v>
          </cell>
          <cell r="N137">
            <v>95.575291689955392</v>
          </cell>
          <cell r="O137" t="e">
            <v>#N/A</v>
          </cell>
          <cell r="P137">
            <v>91.959309909396097</v>
          </cell>
        </row>
        <row r="138">
          <cell r="B138">
            <v>90.309620741535142</v>
          </cell>
          <cell r="C138">
            <v>93.858363269083995</v>
          </cell>
          <cell r="D138">
            <v>87.634677894131897</v>
          </cell>
          <cell r="E138">
            <v>78.611435998942511</v>
          </cell>
          <cell r="F138" t="e">
            <v>#N/A</v>
          </cell>
          <cell r="G138" t="e">
            <v>#N/A</v>
          </cell>
          <cell r="H138" t="e">
            <v>#N/A</v>
          </cell>
          <cell r="J138">
            <v>99.993735536848874</v>
          </cell>
          <cell r="K138">
            <v>82.495833590464031</v>
          </cell>
          <cell r="L138" t="e">
            <v>#N/A</v>
          </cell>
          <cell r="M138">
            <v>95.854764393296591</v>
          </cell>
          <cell r="N138">
            <v>95.832364229491745</v>
          </cell>
          <cell r="O138" t="e">
            <v>#N/A</v>
          </cell>
          <cell r="P138">
            <v>92.451656177172808</v>
          </cell>
        </row>
        <row r="139">
          <cell r="B139">
            <v>90.821361520530047</v>
          </cell>
          <cell r="C139">
            <v>94.493277298793373</v>
          </cell>
          <cell r="D139">
            <v>88.136892426941316</v>
          </cell>
          <cell r="E139">
            <v>73.264376509692056</v>
          </cell>
          <cell r="F139" t="e">
            <v>#N/A</v>
          </cell>
          <cell r="G139" t="e">
            <v>#N/A</v>
          </cell>
          <cell r="H139" t="e">
            <v>#N/A</v>
          </cell>
          <cell r="J139">
            <v>100.73645145572634</v>
          </cell>
          <cell r="K139">
            <v>75.660676388980946</v>
          </cell>
          <cell r="L139" t="e">
            <v>#N/A</v>
          </cell>
          <cell r="M139">
            <v>91.566573246529387</v>
          </cell>
          <cell r="N139">
            <v>95.664710473643353</v>
          </cell>
          <cell r="O139" t="e">
            <v>#N/A</v>
          </cell>
          <cell r="P139">
            <v>93.28856273251165</v>
          </cell>
        </row>
        <row r="140">
          <cell r="B140">
            <v>91.525183772087615</v>
          </cell>
          <cell r="C140">
            <v>95.000713462888584</v>
          </cell>
          <cell r="D140">
            <v>88.781935921053517</v>
          </cell>
          <cell r="E140">
            <v>74.343347350734646</v>
          </cell>
          <cell r="F140" t="e">
            <v>#N/A</v>
          </cell>
          <cell r="G140" t="e">
            <v>#N/A</v>
          </cell>
          <cell r="H140" t="e">
            <v>#N/A</v>
          </cell>
          <cell r="J140">
            <v>100.7437808230821</v>
          </cell>
          <cell r="K140">
            <v>81.244555618912727</v>
          </cell>
          <cell r="L140" t="e">
            <v>#N/A</v>
          </cell>
          <cell r="M140">
            <v>95.44194522645283</v>
          </cell>
          <cell r="N140">
            <v>96.156496793982981</v>
          </cell>
          <cell r="O140" t="e">
            <v>#N/A</v>
          </cell>
          <cell r="P140">
            <v>93.733358964556373</v>
          </cell>
        </row>
        <row r="141">
          <cell r="B141">
            <v>92.393387263259214</v>
          </cell>
          <cell r="C141">
            <v>95.209876174430235</v>
          </cell>
          <cell r="D141">
            <v>88.818400243021429</v>
          </cell>
          <cell r="E141">
            <v>82.606807587613091</v>
          </cell>
          <cell r="F141" t="e">
            <v>#N/A</v>
          </cell>
          <cell r="G141" t="e">
            <v>#N/A</v>
          </cell>
          <cell r="H141" t="e">
            <v>#N/A</v>
          </cell>
          <cell r="J141">
            <v>101.36796179538005</v>
          </cell>
          <cell r="K141">
            <v>80.859633797008456</v>
          </cell>
          <cell r="L141" t="e">
            <v>#N/A</v>
          </cell>
          <cell r="M141">
            <v>91.78380330749215</v>
          </cell>
          <cell r="N141">
            <v>95.966491666330455</v>
          </cell>
          <cell r="O141" t="e">
            <v>#N/A</v>
          </cell>
          <cell r="P141">
            <v>93.873385578958022</v>
          </cell>
        </row>
        <row r="142">
          <cell r="B142">
            <v>93.335990907071547</v>
          </cell>
          <cell r="C142">
            <v>95.658152707687094</v>
          </cell>
          <cell r="D142">
            <v>88.965263047569891</v>
          </cell>
          <cell r="E142">
            <v>83.735829547517753</v>
          </cell>
          <cell r="F142" t="e">
            <v>#N/A</v>
          </cell>
          <cell r="G142" t="e">
            <v>#N/A</v>
          </cell>
          <cell r="H142" t="e">
            <v>#N/A</v>
          </cell>
          <cell r="J142">
            <v>101.16412506105384</v>
          </cell>
          <cell r="K142">
            <v>84.940030749483626</v>
          </cell>
          <cell r="L142" t="e">
            <v>#N/A</v>
          </cell>
          <cell r="M142">
            <v>99.183984307768341</v>
          </cell>
          <cell r="N142">
            <v>95.865896458048539</v>
          </cell>
          <cell r="O142" t="e">
            <v>#N/A</v>
          </cell>
          <cell r="P142">
            <v>94.07804271059716</v>
          </cell>
        </row>
        <row r="143">
          <cell r="B143">
            <v>94.371427377673072</v>
          </cell>
          <cell r="C143">
            <v>96.313116654124102</v>
          </cell>
          <cell r="D143">
            <v>89.679910319231823</v>
          </cell>
          <cell r="E143">
            <v>77.268158327351728</v>
          </cell>
          <cell r="F143" t="e">
            <v>#N/A</v>
          </cell>
          <cell r="G143" t="e">
            <v>#N/A</v>
          </cell>
          <cell r="H143" t="e">
            <v>#N/A</v>
          </cell>
          <cell r="J143">
            <v>101.6813575113321</v>
          </cell>
          <cell r="K143">
            <v>77.571747081105173</v>
          </cell>
          <cell r="L143" t="e">
            <v>#N/A</v>
          </cell>
          <cell r="M143">
            <v>93.567182108257228</v>
          </cell>
          <cell r="N143">
            <v>95.865894980661764</v>
          </cell>
          <cell r="O143" t="e">
            <v>#N/A</v>
          </cell>
          <cell r="P143">
            <v>94.381781449875234</v>
          </cell>
        </row>
        <row r="144">
          <cell r="B144">
            <v>94.836322910218357</v>
          </cell>
          <cell r="C144">
            <v>97.35026666756751</v>
          </cell>
          <cell r="D144">
            <v>90.724214285584267</v>
          </cell>
          <cell r="E144">
            <v>78.354411195933679</v>
          </cell>
          <cell r="F144" t="e">
            <v>#N/A</v>
          </cell>
          <cell r="G144" t="e">
            <v>#N/A</v>
          </cell>
          <cell r="H144" t="e">
            <v>#N/A</v>
          </cell>
          <cell r="J144">
            <v>102.47931477156811</v>
          </cell>
          <cell r="K144">
            <v>84.138700028849996</v>
          </cell>
          <cell r="L144" t="e">
            <v>#N/A</v>
          </cell>
          <cell r="M144">
            <v>97.240400901137434</v>
          </cell>
          <cell r="N144">
            <v>96.380037104962653</v>
          </cell>
          <cell r="O144" t="e">
            <v>#N/A</v>
          </cell>
          <cell r="P144">
            <v>95.045728839761722</v>
          </cell>
        </row>
        <row r="145">
          <cell r="B145">
            <v>95.579664510202221</v>
          </cell>
          <cell r="C145">
            <v>98.340138482307381</v>
          </cell>
          <cell r="D145">
            <v>91.773828953975084</v>
          </cell>
          <cell r="E145">
            <v>85.366696025028986</v>
          </cell>
          <cell r="F145" t="e">
            <v>#N/A</v>
          </cell>
          <cell r="G145" t="e">
            <v>#N/A</v>
          </cell>
          <cell r="H145" t="e">
            <v>#N/A</v>
          </cell>
          <cell r="J145">
            <v>103.52747454482841</v>
          </cell>
          <cell r="K145">
            <v>84.518493662346259</v>
          </cell>
          <cell r="L145" t="e">
            <v>#N/A</v>
          </cell>
          <cell r="M145">
            <v>93.06513246311431</v>
          </cell>
          <cell r="N145">
            <v>97.195966331494375</v>
          </cell>
          <cell r="O145" t="e">
            <v>#N/A</v>
          </cell>
          <cell r="P145">
            <v>96.322147603957177</v>
          </cell>
        </row>
        <row r="146">
          <cell r="B146">
            <v>96.110624157279773</v>
          </cell>
          <cell r="C146">
            <v>99.755761615214894</v>
          </cell>
          <cell r="D146">
            <v>92.648812725843683</v>
          </cell>
          <cell r="E146">
            <v>87.266689830191936</v>
          </cell>
          <cell r="F146" t="e">
            <v>#N/A</v>
          </cell>
          <cell r="G146" t="e">
            <v>#N/A</v>
          </cell>
          <cell r="H146" t="e">
            <v>#N/A</v>
          </cell>
          <cell r="J146">
            <v>103.69602991355416</v>
          </cell>
          <cell r="K146">
            <v>89.137863216501927</v>
          </cell>
          <cell r="L146" t="e">
            <v>#N/A</v>
          </cell>
          <cell r="M146">
            <v>101.26305445213855</v>
          </cell>
          <cell r="N146">
            <v>97.665405712188445</v>
          </cell>
          <cell r="O146" t="e">
            <v>#N/A</v>
          </cell>
          <cell r="P146">
            <v>96.929507796957225</v>
          </cell>
        </row>
        <row r="147">
          <cell r="B147">
            <v>97.403682085686739</v>
          </cell>
          <cell r="C147">
            <v>100.1201255340189</v>
          </cell>
          <cell r="D147">
            <v>93.676453682207722</v>
          </cell>
          <cell r="E147">
            <v>86.691922473423617</v>
          </cell>
          <cell r="F147" t="e">
            <v>#N/A</v>
          </cell>
          <cell r="G147" t="e">
            <v>#N/A</v>
          </cell>
          <cell r="H147" t="e">
            <v>#N/A</v>
          </cell>
          <cell r="J147">
            <v>103.85115145553665</v>
          </cell>
          <cell r="K147">
            <v>82.445167088993003</v>
          </cell>
          <cell r="L147" t="e">
            <v>#N/A</v>
          </cell>
          <cell r="M147">
            <v>95.981635774510451</v>
          </cell>
          <cell r="N147">
            <v>98.604282996191444</v>
          </cell>
          <cell r="O147" t="e">
            <v>#N/A</v>
          </cell>
          <cell r="P147">
            <v>97.534287707608911</v>
          </cell>
        </row>
        <row r="148">
          <cell r="B148">
            <v>97.655716801747587</v>
          </cell>
          <cell r="C148">
            <v>100.41097309148815</v>
          </cell>
          <cell r="D148">
            <v>94.469498590594171</v>
          </cell>
          <cell r="E148">
            <v>86.493974400874933</v>
          </cell>
          <cell r="F148" t="e">
            <v>#N/A</v>
          </cell>
          <cell r="G148" t="e">
            <v>#N/A</v>
          </cell>
          <cell r="H148" t="e">
            <v>#N/A</v>
          </cell>
          <cell r="J148">
            <v>104.02948600755633</v>
          </cell>
          <cell r="K148">
            <v>88.105148634899464</v>
          </cell>
          <cell r="L148" t="e">
            <v>#N/A</v>
          </cell>
          <cell r="M148">
            <v>99.548393376040622</v>
          </cell>
          <cell r="N148">
            <v>100.30319704204946</v>
          </cell>
          <cell r="O148" t="e">
            <v>#N/A</v>
          </cell>
          <cell r="P148">
            <v>98.994406525499286</v>
          </cell>
        </row>
        <row r="149">
          <cell r="B149">
            <v>97.802156142820579</v>
          </cell>
          <cell r="C149">
            <v>100.53993613611914</v>
          </cell>
          <cell r="D149">
            <v>95.274512785291151</v>
          </cell>
          <cell r="E149">
            <v>92.398262842538358</v>
          </cell>
          <cell r="F149" t="e">
            <v>#N/A</v>
          </cell>
          <cell r="G149" t="e">
            <v>#N/A</v>
          </cell>
          <cell r="H149" t="e">
            <v>#N/A</v>
          </cell>
          <cell r="J149">
            <v>103.83281799691815</v>
          </cell>
          <cell r="K149">
            <v>88.790069478671569</v>
          </cell>
          <cell r="L149" t="e">
            <v>#N/A</v>
          </cell>
          <cell r="M149">
            <v>95.619380545369538</v>
          </cell>
          <cell r="N149">
            <v>101.08559699479794</v>
          </cell>
          <cell r="O149" t="e">
            <v>#N/A</v>
          </cell>
          <cell r="P149">
            <v>99.586544287218715</v>
          </cell>
        </row>
        <row r="150">
          <cell r="B150">
            <v>98.642716578784189</v>
          </cell>
          <cell r="C150">
            <v>101.11593806482631</v>
          </cell>
          <cell r="D150">
            <v>96.527086055571914</v>
          </cell>
          <cell r="E150">
            <v>90.127090760404585</v>
          </cell>
          <cell r="F150" t="e">
            <v>#N/A</v>
          </cell>
          <cell r="G150" t="e">
            <v>#N/A</v>
          </cell>
          <cell r="H150" t="e">
            <v>#N/A</v>
          </cell>
          <cell r="J150">
            <v>105.20439363492582</v>
          </cell>
          <cell r="K150">
            <v>93.385439111077815</v>
          </cell>
          <cell r="L150" t="e">
            <v>#N/A</v>
          </cell>
          <cell r="M150">
            <v>104.11760924756608</v>
          </cell>
          <cell r="N150">
            <v>102.6056749506679</v>
          </cell>
          <cell r="O150" t="e">
            <v>#N/A</v>
          </cell>
          <cell r="P150">
            <v>100.40763581054837</v>
          </cell>
        </row>
        <row r="151">
          <cell r="B151">
            <v>98.939469052860545</v>
          </cell>
          <cell r="C151">
            <v>102.09269079825046</v>
          </cell>
          <cell r="D151">
            <v>97.06723879711663</v>
          </cell>
          <cell r="E151">
            <v>92.298365732350589</v>
          </cell>
          <cell r="F151" t="e">
            <v>#N/A</v>
          </cell>
          <cell r="G151" t="e">
            <v>#N/A</v>
          </cell>
          <cell r="H151" t="e">
            <v>#N/A</v>
          </cell>
          <cell r="J151">
            <v>105.89827387870878</v>
          </cell>
          <cell r="K151">
            <v>86.345974883420126</v>
          </cell>
          <cell r="L151" t="e">
            <v>#N/A</v>
          </cell>
          <cell r="M151">
            <v>99.025933541033879</v>
          </cell>
          <cell r="N151">
            <v>102.68115459806353</v>
          </cell>
          <cell r="O151" t="e">
            <v>#N/A</v>
          </cell>
          <cell r="P151">
            <v>101.5580034609072</v>
          </cell>
        </row>
        <row r="152">
          <cell r="B152">
            <v>99.544743085967838</v>
          </cell>
          <cell r="C152">
            <v>102.70928762008489</v>
          </cell>
          <cell r="D152">
            <v>98.46200136414997</v>
          </cell>
          <cell r="E152">
            <v>96.817427921245823</v>
          </cell>
          <cell r="F152" t="e">
            <v>#N/A</v>
          </cell>
          <cell r="G152" t="e">
            <v>#N/A</v>
          </cell>
          <cell r="H152" t="e">
            <v>#N/A</v>
          </cell>
          <cell r="J152">
            <v>105.96076426558963</v>
          </cell>
          <cell r="K152">
            <v>93.035286406579758</v>
          </cell>
          <cell r="L152" t="e">
            <v>#N/A</v>
          </cell>
          <cell r="M152">
            <v>102.66735756578449</v>
          </cell>
          <cell r="N152">
            <v>103.54177031695619</v>
          </cell>
          <cell r="O152" t="e">
            <v>#N/A</v>
          </cell>
          <cell r="P152">
            <v>102.07762170816844</v>
          </cell>
        </row>
        <row r="153">
          <cell r="B153">
            <v>100.11814767586928</v>
          </cell>
          <cell r="C153">
            <v>103.49395720066185</v>
          </cell>
          <cell r="D153">
            <v>99.386482499449073</v>
          </cell>
          <cell r="E153">
            <v>98.200910589955299</v>
          </cell>
          <cell r="F153" t="e">
            <v>#N/A</v>
          </cell>
          <cell r="G153" t="e">
            <v>#N/A</v>
          </cell>
          <cell r="H153" t="e">
            <v>#N/A</v>
          </cell>
          <cell r="J153">
            <v>105.40168413977848</v>
          </cell>
          <cell r="K153">
            <v>93.307388083508087</v>
          </cell>
          <cell r="L153" t="e">
            <v>#N/A</v>
          </cell>
          <cell r="M153">
            <v>98.503576269795289</v>
          </cell>
          <cell r="N153">
            <v>104.06707409199298</v>
          </cell>
          <cell r="O153" t="e">
            <v>#N/A</v>
          </cell>
          <cell r="P153">
            <v>103.2183410778763</v>
          </cell>
        </row>
        <row r="154">
          <cell r="B154">
            <v>100.74712664729593</v>
          </cell>
          <cell r="C154">
            <v>104.29199339238994</v>
          </cell>
          <cell r="D154">
            <v>100.45978667305762</v>
          </cell>
          <cell r="E154">
            <v>97.847680972412448</v>
          </cell>
          <cell r="F154" t="e">
            <v>#N/A</v>
          </cell>
          <cell r="G154" t="e">
            <v>#N/A</v>
          </cell>
          <cell r="H154" t="e">
            <v>#N/A</v>
          </cell>
          <cell r="J154">
            <v>105.8163857689092</v>
          </cell>
          <cell r="K154">
            <v>99.308086467241878</v>
          </cell>
          <cell r="L154" t="e">
            <v>#N/A</v>
          </cell>
          <cell r="M154">
            <v>106.92888213283011</v>
          </cell>
          <cell r="N154">
            <v>104.76003900980852</v>
          </cell>
          <cell r="O154" t="e">
            <v>#N/A</v>
          </cell>
          <cell r="P154">
            <v>104.61490964028806</v>
          </cell>
        </row>
        <row r="155">
          <cell r="B155">
            <v>100.31717386151749</v>
          </cell>
          <cell r="C155">
            <v>104.55214725017716</v>
          </cell>
          <cell r="D155">
            <v>101.3314285216873</v>
          </cell>
          <cell r="E155">
            <v>98.684806448133912</v>
          </cell>
          <cell r="F155" t="e">
            <v>#N/A</v>
          </cell>
          <cell r="G155" t="e">
            <v>#N/A</v>
          </cell>
          <cell r="H155" t="e">
            <v>#N/A</v>
          </cell>
          <cell r="J155">
            <v>106.20261330787315</v>
          </cell>
          <cell r="K155">
            <v>91.09108761733988</v>
          </cell>
          <cell r="L155" t="e">
            <v>#N/A</v>
          </cell>
          <cell r="M155">
            <v>101.11792672019222</v>
          </cell>
          <cell r="N155">
            <v>105.42230680267568</v>
          </cell>
          <cell r="O155" t="e">
            <v>#N/A</v>
          </cell>
          <cell r="P155">
            <v>104.95755632131554</v>
          </cell>
        </row>
        <row r="156">
          <cell r="B156">
            <v>100.91449065904821</v>
          </cell>
          <cell r="C156">
            <v>103.9702046054025</v>
          </cell>
          <cell r="D156">
            <v>102.20060481551255</v>
          </cell>
          <cell r="E156">
            <v>102.70017797159568</v>
          </cell>
          <cell r="F156" t="e">
            <v>#N/A</v>
          </cell>
          <cell r="G156" t="e">
            <v>#N/A</v>
          </cell>
          <cell r="H156" t="e">
            <v>#N/A</v>
          </cell>
          <cell r="J156">
            <v>105.60632409244502</v>
          </cell>
          <cell r="K156">
            <v>96.842556044445018</v>
          </cell>
          <cell r="L156" t="e">
            <v>#N/A</v>
          </cell>
          <cell r="M156">
            <v>105.04888826245838</v>
          </cell>
          <cell r="N156">
            <v>105.15405636115882</v>
          </cell>
          <cell r="O156" t="e">
            <v>#N/A</v>
          </cell>
          <cell r="P156">
            <v>105.47456342160221</v>
          </cell>
        </row>
        <row r="157">
          <cell r="B157">
            <v>100.38442917898035</v>
          </cell>
          <cell r="C157">
            <v>102.22115878320921</v>
          </cell>
          <cell r="D157">
            <v>102.60408346175839</v>
          </cell>
          <cell r="E157">
            <v>105.96375707444506</v>
          </cell>
          <cell r="F157" t="e">
            <v>#N/A</v>
          </cell>
          <cell r="G157" t="e">
            <v>#N/A</v>
          </cell>
          <cell r="H157" t="e">
            <v>#N/A</v>
          </cell>
          <cell r="J157">
            <v>104.30810236937103</v>
          </cell>
          <cell r="K157">
            <v>96.911581460416642</v>
          </cell>
          <cell r="L157" t="e">
            <v>#N/A</v>
          </cell>
          <cell r="M157">
            <v>99.674239119572874</v>
          </cell>
          <cell r="N157">
            <v>104.49461185281159</v>
          </cell>
          <cell r="O157" t="e">
            <v>#N/A</v>
          </cell>
          <cell r="P157">
            <v>105.34572831892532</v>
          </cell>
        </row>
        <row r="158">
          <cell r="B158">
            <v>98.1869861615871</v>
          </cell>
          <cell r="C158">
            <v>99.918141187725368</v>
          </cell>
          <cell r="D158">
            <v>99.727375144823398</v>
          </cell>
          <cell r="E158">
            <v>101.85812943500254</v>
          </cell>
          <cell r="F158" t="e">
            <v>#N/A</v>
          </cell>
          <cell r="G158" t="e">
            <v>#N/A</v>
          </cell>
          <cell r="H158" t="e">
            <v>#N/A</v>
          </cell>
          <cell r="J158">
            <v>101.68812462584968</v>
          </cell>
          <cell r="K158">
            <v>97.675989224512691</v>
          </cell>
          <cell r="L158" t="e">
            <v>#N/A</v>
          </cell>
          <cell r="M158">
            <v>105.1647853204791</v>
          </cell>
          <cell r="N158">
            <v>102.81804179182643</v>
          </cell>
          <cell r="O158" t="e">
            <v>#N/A</v>
          </cell>
          <cell r="P158">
            <v>104.65050889462357</v>
          </cell>
        </row>
        <row r="159">
          <cell r="B159">
            <v>97.072687292166719</v>
          </cell>
          <cell r="C159">
            <v>98.350039675753138</v>
          </cell>
          <cell r="D159">
            <v>98.170496633965385</v>
          </cell>
          <cell r="E159">
            <v>89.333862577455591</v>
          </cell>
          <cell r="F159" t="e">
            <v>#N/A</v>
          </cell>
          <cell r="G159" t="e">
            <v>#N/A</v>
          </cell>
          <cell r="H159" t="e">
            <v>#N/A</v>
          </cell>
          <cell r="J159">
            <v>96.801585208568724</v>
          </cell>
          <cell r="K159">
            <v>89.33232412093318</v>
          </cell>
          <cell r="L159" t="e">
            <v>#N/A</v>
          </cell>
          <cell r="M159">
            <v>96.909325057517137</v>
          </cell>
          <cell r="N159">
            <v>98.011901467569913</v>
          </cell>
          <cell r="O159" t="e">
            <v>#N/A</v>
          </cell>
          <cell r="P159">
            <v>100.88974550564664</v>
          </cell>
        </row>
        <row r="160">
          <cell r="B160">
            <v>96.899267204715173</v>
          </cell>
          <cell r="C160">
            <v>98.149045448804188</v>
          </cell>
          <cell r="D160">
            <v>98.754413711281487</v>
          </cell>
          <cell r="E160">
            <v>95.160612810390106</v>
          </cell>
          <cell r="F160" t="e">
            <v>#N/A</v>
          </cell>
          <cell r="G160" t="e">
            <v>#N/A</v>
          </cell>
          <cell r="H160" t="e">
            <v>#N/A</v>
          </cell>
          <cell r="J160">
            <v>98.721096317915439</v>
          </cell>
          <cell r="K160">
            <v>95.73189299904098</v>
          </cell>
          <cell r="L160" t="e">
            <v>#N/A</v>
          </cell>
          <cell r="M160">
            <v>100.5739284938719</v>
          </cell>
          <cell r="N160">
            <v>98.168380276211096</v>
          </cell>
          <cell r="O160" t="e">
            <v>#N/A</v>
          </cell>
          <cell r="P160">
            <v>100.89227640460095</v>
          </cell>
        </row>
        <row r="161">
          <cell r="B161">
            <v>97.23957005793504</v>
          </cell>
          <cell r="C161">
            <v>98.300286178688197</v>
          </cell>
          <cell r="D161">
            <v>99.882251495109045</v>
          </cell>
          <cell r="E161">
            <v>94.986664659590843</v>
          </cell>
          <cell r="F161" t="e">
            <v>#N/A</v>
          </cell>
          <cell r="G161" t="e">
            <v>#N/A</v>
          </cell>
          <cell r="H161" t="e">
            <v>#N/A</v>
          </cell>
          <cell r="J161">
            <v>98.692140296745237</v>
          </cell>
          <cell r="K161">
            <v>97.775373515859684</v>
          </cell>
          <cell r="L161" t="e">
            <v>#N/A</v>
          </cell>
          <cell r="M161">
            <v>96.951273638694545</v>
          </cell>
          <cell r="N161">
            <v>98.704876727086514</v>
          </cell>
          <cell r="O161" t="e">
            <v>#N/A</v>
          </cell>
          <cell r="P161">
            <v>101.29655973458391</v>
          </cell>
        </row>
        <row r="162">
          <cell r="B162">
            <v>98.290644640609756</v>
          </cell>
          <cell r="C162">
            <v>98.647570538798234</v>
          </cell>
          <cell r="D162">
            <v>100.73246238238482</v>
          </cell>
          <cell r="E162">
            <v>98.412191952364779</v>
          </cell>
          <cell r="F162" t="e">
            <v>#N/A</v>
          </cell>
          <cell r="G162" t="e">
            <v>#N/A</v>
          </cell>
          <cell r="H162" t="e">
            <v>#N/A</v>
          </cell>
          <cell r="J162">
            <v>99.875300992562003</v>
          </cell>
          <cell r="K162">
            <v>102.38807642508496</v>
          </cell>
          <cell r="L162" t="e">
            <v>#N/A</v>
          </cell>
          <cell r="M162">
            <v>105.80888578452354</v>
          </cell>
          <cell r="N162">
            <v>99.43138569254512</v>
          </cell>
          <cell r="O162" t="e">
            <v>#N/A</v>
          </cell>
          <cell r="P162">
            <v>101.90669774350845</v>
          </cell>
        </row>
        <row r="163">
          <cell r="B163">
            <v>98.766863748213524</v>
          </cell>
          <cell r="C163">
            <v>101.62139399023233</v>
          </cell>
          <cell r="D163">
            <v>101.44231655349112</v>
          </cell>
          <cell r="E163">
            <v>99.323368468697709</v>
          </cell>
          <cell r="F163" t="e">
            <v>#N/A</v>
          </cell>
          <cell r="G163" t="e">
            <v>#N/A</v>
          </cell>
          <cell r="H163" t="e">
            <v>#N/A</v>
          </cell>
          <cell r="J163">
            <v>100.92641259322268</v>
          </cell>
          <cell r="K163">
            <v>95.825020900530205</v>
          </cell>
          <cell r="L163" t="e">
            <v>#N/A</v>
          </cell>
          <cell r="M163">
            <v>98.964702971442392</v>
          </cell>
          <cell r="N163">
            <v>100.25849577582939</v>
          </cell>
          <cell r="O163" t="e">
            <v>#N/A</v>
          </cell>
          <cell r="P163">
            <v>101.71421328275392</v>
          </cell>
        </row>
        <row r="164">
          <cell r="B164">
            <v>99.72251821133375</v>
          </cell>
          <cell r="C164">
            <v>102.5358459623219</v>
          </cell>
          <cell r="D164">
            <v>102.27743745377053</v>
          </cell>
          <cell r="E164">
            <v>100.1532119168798</v>
          </cell>
          <cell r="F164" t="e">
            <v>#N/A</v>
          </cell>
          <cell r="G164" t="e">
            <v>#N/A</v>
          </cell>
          <cell r="H164" t="e">
            <v>#N/A</v>
          </cell>
          <cell r="J164">
            <v>102.15844912505069</v>
          </cell>
          <cell r="K164">
            <v>102.82735704411401</v>
          </cell>
          <cell r="L164" t="e">
            <v>#N/A</v>
          </cell>
          <cell r="M164">
            <v>103.65914920389115</v>
          </cell>
          <cell r="N164">
            <v>102.49390774994956</v>
          </cell>
          <cell r="O164" t="e">
            <v>#N/A</v>
          </cell>
          <cell r="P164">
            <v>102.16049718954261</v>
          </cell>
        </row>
        <row r="165">
          <cell r="B165">
            <v>100.49146352710841</v>
          </cell>
          <cell r="C165">
            <v>103.01172686488059</v>
          </cell>
          <cell r="D165">
            <v>102.87137194123122</v>
          </cell>
          <cell r="E165">
            <v>105.90837263963869</v>
          </cell>
          <cell r="F165" t="e">
            <v>#N/A</v>
          </cell>
          <cell r="G165" t="e">
            <v>#N/A</v>
          </cell>
          <cell r="H165" t="e">
            <v>#N/A</v>
          </cell>
          <cell r="J165">
            <v>104.02322090450133</v>
          </cell>
          <cell r="K165">
            <v>103.06530498624507</v>
          </cell>
          <cell r="L165" t="e">
            <v>#N/A</v>
          </cell>
          <cell r="M165">
            <v>99.405419483225657</v>
          </cell>
          <cell r="N165">
            <v>103.34336920503846</v>
          </cell>
          <cell r="O165" t="e">
            <v>#N/A</v>
          </cell>
          <cell r="P165">
            <v>102.61160832312757</v>
          </cell>
        </row>
        <row r="166">
          <cell r="B166">
            <v>101.01915451334432</v>
          </cell>
          <cell r="C166">
            <v>103.08610582233675</v>
          </cell>
          <cell r="D166">
            <v>103.66394669127889</v>
          </cell>
          <cell r="E166">
            <v>104.87042730586005</v>
          </cell>
          <cell r="F166" t="e">
            <v>#N/A</v>
          </cell>
          <cell r="G166" t="e">
            <v>#N/A</v>
          </cell>
          <cell r="H166" t="e">
            <v>#N/A</v>
          </cell>
          <cell r="J166">
            <v>103.14699001699705</v>
          </cell>
          <cell r="K166">
            <v>108.53810765525962</v>
          </cell>
          <cell r="L166" t="e">
            <v>#N/A</v>
          </cell>
          <cell r="M166">
            <v>108.2252881623718</v>
          </cell>
          <cell r="N166">
            <v>104.15929990895469</v>
          </cell>
          <cell r="O166" t="e">
            <v>#N/A</v>
          </cell>
          <cell r="P166">
            <v>103.768753844348</v>
          </cell>
        </row>
        <row r="167">
          <cell r="B167">
            <v>100.77953213182053</v>
          </cell>
          <cell r="C167">
            <v>103.69124724319295</v>
          </cell>
          <cell r="D167">
            <v>104.33239198368977</v>
          </cell>
          <cell r="E167">
            <v>105.25504143645985</v>
          </cell>
          <cell r="F167" t="e">
            <v>#N/A</v>
          </cell>
          <cell r="G167" t="e">
            <v>#N/A</v>
          </cell>
          <cell r="H167" t="e">
            <v>#N/A</v>
          </cell>
          <cell r="J167">
            <v>102.05527572923071</v>
          </cell>
          <cell r="K167">
            <v>100.55680034458918</v>
          </cell>
          <cell r="L167" t="e">
            <v>#N/A</v>
          </cell>
          <cell r="M167">
            <v>101.48018194933314</v>
          </cell>
          <cell r="N167">
            <v>106.20470232326508</v>
          </cell>
          <cell r="O167" t="e">
            <v>#N/A</v>
          </cell>
          <cell r="P167">
            <v>104.36772503324501</v>
          </cell>
        </row>
        <row r="168">
          <cell r="B168">
            <v>101.46138860133746</v>
          </cell>
          <cell r="C168">
            <v>103.8448193301094</v>
          </cell>
          <cell r="D168">
            <v>104.8112053018736</v>
          </cell>
          <cell r="E168">
            <v>108.24682655368538</v>
          </cell>
          <cell r="F168" t="e">
            <v>#N/A</v>
          </cell>
          <cell r="G168" t="e">
            <v>#N/A</v>
          </cell>
          <cell r="H168" t="e">
            <v>#N/A</v>
          </cell>
          <cell r="J168">
            <v>101.19051078353482</v>
          </cell>
          <cell r="K168">
            <v>106.52785779932475</v>
          </cell>
          <cell r="L168" t="e">
            <v>#N/A</v>
          </cell>
          <cell r="M168">
            <v>105.45196387132694</v>
          </cell>
          <cell r="N168">
            <v>106.29412110695233</v>
          </cell>
          <cell r="O168" t="e">
            <v>#N/A</v>
          </cell>
          <cell r="P168">
            <v>104.27424844084857</v>
          </cell>
        </row>
        <row r="169">
          <cell r="B169">
            <v>101.43875098084393</v>
          </cell>
          <cell r="C169">
            <v>104.24006285160748</v>
          </cell>
          <cell r="D169">
            <v>104.41798096376746</v>
          </cell>
          <cell r="E169">
            <v>107.8314432926376</v>
          </cell>
          <cell r="F169" t="e">
            <v>#N/A</v>
          </cell>
          <cell r="G169" t="e">
            <v>#N/A</v>
          </cell>
          <cell r="H169" t="e">
            <v>#N/A</v>
          </cell>
          <cell r="J169">
            <v>103.65946339860825</v>
          </cell>
          <cell r="K169">
            <v>106.46529390074717</v>
          </cell>
          <cell r="L169" t="e">
            <v>#N/A</v>
          </cell>
          <cell r="M169">
            <v>100.7341330997377</v>
          </cell>
          <cell r="N169">
            <v>107.22182492113113</v>
          </cell>
          <cell r="O169" t="e">
            <v>#N/A</v>
          </cell>
          <cell r="P169">
            <v>104.2751003043993</v>
          </cell>
        </row>
        <row r="170">
          <cell r="B170">
            <v>102.57795790354361</v>
          </cell>
          <cell r="C170">
            <v>104.43816602955609</v>
          </cell>
          <cell r="D170">
            <v>104.55174465531543</v>
          </cell>
          <cell r="E170">
            <v>113.73603942560553</v>
          </cell>
          <cell r="F170" t="e">
            <v>#N/A</v>
          </cell>
          <cell r="G170" t="e">
            <v>#N/A</v>
          </cell>
          <cell r="H170" t="e">
            <v>#N/A</v>
          </cell>
          <cell r="J170">
            <v>103.49357873086507</v>
          </cell>
          <cell r="K170">
            <v>111.80886622188019</v>
          </cell>
          <cell r="L170" t="e">
            <v>#N/A</v>
          </cell>
          <cell r="M170">
            <v>109.3093871918224</v>
          </cell>
          <cell r="N170">
            <v>106.88650411296055</v>
          </cell>
          <cell r="O170" t="e">
            <v>#N/A</v>
          </cell>
          <cell r="P170">
            <v>103.64760403239208</v>
          </cell>
        </row>
        <row r="171">
          <cell r="B171">
            <v>103.43816604064486</v>
          </cell>
          <cell r="C171">
            <v>105.11335365306596</v>
          </cell>
          <cell r="D171">
            <v>105.62547580399975</v>
          </cell>
          <cell r="E171">
            <v>112.45091541056145</v>
          </cell>
          <cell r="F171" t="e">
            <v>#N/A</v>
          </cell>
          <cell r="G171" t="e">
            <v>#N/A</v>
          </cell>
          <cell r="H171" t="e">
            <v>#N/A</v>
          </cell>
          <cell r="J171">
            <v>104.93067690498741</v>
          </cell>
          <cell r="K171">
            <v>103.04889478333948</v>
          </cell>
          <cell r="L171" t="e">
            <v>#N/A</v>
          </cell>
          <cell r="M171">
            <v>101.90377031183371</v>
          </cell>
          <cell r="N171">
            <v>107.11843006650447</v>
          </cell>
          <cell r="O171" t="e">
            <v>#N/A</v>
          </cell>
          <cell r="P171">
            <v>103.42840966407898</v>
          </cell>
        </row>
        <row r="172">
          <cell r="B172">
            <v>103.89984770768332</v>
          </cell>
          <cell r="C172">
            <v>105.00118344538119</v>
          </cell>
          <cell r="D172">
            <v>105.56326880388521</v>
          </cell>
          <cell r="E172">
            <v>111.83040461319378</v>
          </cell>
          <cell r="F172" t="e">
            <v>#N/A</v>
          </cell>
          <cell r="G172" t="e">
            <v>#N/A</v>
          </cell>
          <cell r="H172" t="e">
            <v>#N/A</v>
          </cell>
          <cell r="J172">
            <v>103.97870252798671</v>
          </cell>
          <cell r="K172">
            <v>109.12272113377128</v>
          </cell>
          <cell r="L172" t="e">
            <v>#N/A</v>
          </cell>
          <cell r="M172">
            <v>105.5370917988997</v>
          </cell>
          <cell r="N172">
            <v>107.34197185487074</v>
          </cell>
          <cell r="O172" t="e">
            <v>#N/A</v>
          </cell>
          <cell r="P172">
            <v>103.48309560028891</v>
          </cell>
        </row>
        <row r="173">
          <cell r="B173">
            <v>104.04949138463971</v>
          </cell>
          <cell r="C173">
            <v>106.20978132689191</v>
          </cell>
          <cell r="D173">
            <v>106.30432072948157</v>
          </cell>
          <cell r="E173">
            <v>110.97604842442146</v>
          </cell>
          <cell r="F173" t="e">
            <v>#N/A</v>
          </cell>
          <cell r="G173" t="e">
            <v>#N/A</v>
          </cell>
          <cell r="H173" t="e">
            <v>#N/A</v>
          </cell>
          <cell r="J173">
            <v>103.59620995430457</v>
          </cell>
          <cell r="K173">
            <v>108.70118404663394</v>
          </cell>
          <cell r="L173" t="e">
            <v>#N/A</v>
          </cell>
          <cell r="M173">
            <v>100.59977456344819</v>
          </cell>
          <cell r="N173">
            <v>107.63257219080509</v>
          </cell>
          <cell r="O173" t="e">
            <v>#N/A</v>
          </cell>
          <cell r="P173">
            <v>103.04052162098849</v>
          </cell>
        </row>
        <row r="174">
          <cell r="B174">
            <v>104.16981479266174</v>
          </cell>
          <cell r="C174">
            <v>106.05572782277584</v>
          </cell>
          <cell r="D174">
            <v>106.21706246203519</v>
          </cell>
          <cell r="E174">
            <v>119.19858571780408</v>
          </cell>
          <cell r="F174" t="e">
            <v>#N/A</v>
          </cell>
          <cell r="G174" t="e">
            <v>#N/A</v>
          </cell>
          <cell r="H174" t="e">
            <v>#N/A</v>
          </cell>
          <cell r="J174">
            <v>103.51568731568264</v>
          </cell>
          <cell r="K174">
            <v>114.23757625190764</v>
          </cell>
          <cell r="L174" t="e">
            <v>#N/A</v>
          </cell>
          <cell r="M174">
            <v>109.32989994545437</v>
          </cell>
          <cell r="N174">
            <v>107.16313871965512</v>
          </cell>
          <cell r="O174" t="e">
            <v>#N/A</v>
          </cell>
          <cell r="P174">
            <v>102.31872775765464</v>
          </cell>
        </row>
        <row r="175">
          <cell r="B175">
            <v>105.19751320902596</v>
          </cell>
          <cell r="C175">
            <v>106.73284111508717</v>
          </cell>
          <cell r="D175">
            <v>106.68571152279908</v>
          </cell>
          <cell r="E175">
            <v>123.41703350222252</v>
          </cell>
          <cell r="F175" t="e">
            <v>#N/A</v>
          </cell>
          <cell r="G175" t="e">
            <v>#N/A</v>
          </cell>
          <cell r="H175" t="e">
            <v>#N/A</v>
          </cell>
          <cell r="J175">
            <v>104.93931150214651</v>
          </cell>
          <cell r="K175">
            <v>105.19452881324547</v>
          </cell>
          <cell r="L175" t="e">
            <v>#N/A</v>
          </cell>
          <cell r="M175">
            <v>101.49525882325267</v>
          </cell>
          <cell r="N175">
            <v>106.67414170395988</v>
          </cell>
          <cell r="O175" t="e">
            <v>#N/A</v>
          </cell>
          <cell r="P175">
            <v>102.64970143886836</v>
          </cell>
        </row>
        <row r="176">
          <cell r="B176">
            <v>105.47906116889587</v>
          </cell>
          <cell r="C176">
            <v>107.30981962972201</v>
          </cell>
          <cell r="D176">
            <v>107.60966697291619</v>
          </cell>
          <cell r="E176">
            <v>125.96882005404193</v>
          </cell>
          <cell r="F176" t="e">
            <v>#N/A</v>
          </cell>
          <cell r="G176" t="e">
            <v>#N/A</v>
          </cell>
          <cell r="H176" t="e">
            <v>#N/A</v>
          </cell>
          <cell r="J176">
            <v>105.87963921321288</v>
          </cell>
          <cell r="K176">
            <v>112.03963470024007</v>
          </cell>
          <cell r="L176" t="e">
            <v>#N/A</v>
          </cell>
          <cell r="M176">
            <v>105.82529598742913</v>
          </cell>
          <cell r="N176">
            <v>107.81420054020856</v>
          </cell>
          <cell r="O176" t="e">
            <v>#N/A</v>
          </cell>
          <cell r="P176">
            <v>102.4630198627375</v>
          </cell>
        </row>
        <row r="177">
          <cell r="B177">
            <v>106.37710191107365</v>
          </cell>
          <cell r="C177">
            <v>108.22234593300992</v>
          </cell>
          <cell r="D177">
            <v>108.44308744300275</v>
          </cell>
          <cell r="E177">
            <v>125.88164085110598</v>
          </cell>
          <cell r="F177" t="e">
            <v>#N/A</v>
          </cell>
          <cell r="G177" t="e">
            <v>#N/A</v>
          </cell>
          <cell r="H177" t="e">
            <v>#N/A</v>
          </cell>
          <cell r="J177">
            <v>106.90725667741783</v>
          </cell>
          <cell r="K177">
            <v>112.22527512060958</v>
          </cell>
          <cell r="L177" t="e">
            <v>#N/A</v>
          </cell>
          <cell r="M177">
            <v>101.19525980138482</v>
          </cell>
          <cell r="N177">
            <v>108.39541155377997</v>
          </cell>
          <cell r="O177" t="e">
            <v>#N/A</v>
          </cell>
          <cell r="P177">
            <v>103.08081229777655</v>
          </cell>
        </row>
        <row r="178">
          <cell r="B178">
            <v>107.30443671572129</v>
          </cell>
          <cell r="C178">
            <v>108.78391909723315</v>
          </cell>
          <cell r="D178">
            <v>108.82222638144079</v>
          </cell>
          <cell r="E178">
            <v>130.73803527347928</v>
          </cell>
          <cell r="F178" t="e">
            <v>#N/A</v>
          </cell>
          <cell r="G178" t="e">
            <v>#N/A</v>
          </cell>
          <cell r="H178" t="e">
            <v>#N/A</v>
          </cell>
          <cell r="J178">
            <v>106.79068961577238</v>
          </cell>
          <cell r="K178">
            <v>118.25192213768783</v>
          </cell>
          <cell r="L178" t="e">
            <v>#N/A</v>
          </cell>
          <cell r="M178">
            <v>110.00066698922042</v>
          </cell>
          <cell r="N178">
            <v>108.7419043543884</v>
          </cell>
          <cell r="O178" t="e">
            <v>#N/A</v>
          </cell>
          <cell r="P178">
            <v>103.73583363915554</v>
          </cell>
        </row>
        <row r="179">
          <cell r="B179">
            <v>106.93413222549077</v>
          </cell>
          <cell r="C179">
            <v>109.71834988313849</v>
          </cell>
          <cell r="D179">
            <v>109.51568552952391</v>
          </cell>
          <cell r="E179">
            <v>127.52368677934666</v>
          </cell>
          <cell r="F179" t="e">
            <v>#N/A</v>
          </cell>
          <cell r="G179" t="e">
            <v>#N/A</v>
          </cell>
          <cell r="H179" t="e">
            <v>#N/A</v>
          </cell>
          <cell r="J179">
            <v>107.65194048122906</v>
          </cell>
          <cell r="K179">
            <v>109.23656691642883</v>
          </cell>
          <cell r="L179" t="e">
            <v>#N/A</v>
          </cell>
          <cell r="M179">
            <v>104.40478779841393</v>
          </cell>
          <cell r="N179">
            <v>109.78137832405783</v>
          </cell>
          <cell r="O179" t="e">
            <v>#N/A</v>
          </cell>
          <cell r="P179">
            <v>103.63762858675753</v>
          </cell>
        </row>
        <row r="180">
          <cell r="B180">
            <v>108.31555358729123</v>
          </cell>
          <cell r="C180">
            <v>110.65422492064359</v>
          </cell>
          <cell r="D180">
            <v>110.2271513671248</v>
          </cell>
          <cell r="E180">
            <v>131.71854489708832</v>
          </cell>
          <cell r="F180" t="e">
            <v>#N/A</v>
          </cell>
          <cell r="G180" t="e">
            <v>#N/A</v>
          </cell>
          <cell r="H180" t="e">
            <v>#N/A</v>
          </cell>
          <cell r="J180">
            <v>105.67526030650649</v>
          </cell>
          <cell r="K180">
            <v>115.9544937309051</v>
          </cell>
          <cell r="L180" t="e">
            <v>#N/A</v>
          </cell>
          <cell r="M180">
            <v>108.66015853936997</v>
          </cell>
          <cell r="N180">
            <v>109.79254883910974</v>
          </cell>
          <cell r="O180" t="e">
            <v>#N/A</v>
          </cell>
          <cell r="P180">
            <v>104.24385913461039</v>
          </cell>
        </row>
        <row r="181">
          <cell r="B181">
            <v>109.63201150606734</v>
          </cell>
          <cell r="C181">
            <v>111.49646431267908</v>
          </cell>
          <cell r="D181">
            <v>110.83729082113439</v>
          </cell>
          <cell r="E181">
            <v>133.47341097030497</v>
          </cell>
          <cell r="F181" t="e">
            <v>#N/A</v>
          </cell>
          <cell r="G181" t="e">
            <v>#N/A</v>
          </cell>
          <cell r="H181" t="e">
            <v>#N/A</v>
          </cell>
          <cell r="J181">
            <v>105.78957835679961</v>
          </cell>
          <cell r="K181">
            <v>116.00577561498507</v>
          </cell>
          <cell r="L181" t="e">
            <v>#N/A</v>
          </cell>
          <cell r="M181">
            <v>104.71863292898335</v>
          </cell>
          <cell r="N181">
            <v>110.32904824475756</v>
          </cell>
          <cell r="O181" t="e">
            <v>#N/A</v>
          </cell>
          <cell r="P181">
            <v>104.50423925374091</v>
          </cell>
        </row>
        <row r="182">
          <cell r="B182">
            <v>110.18645691012503</v>
          </cell>
          <cell r="C182">
            <v>112.34520283691931</v>
          </cell>
          <cell r="D182">
            <v>111.44317667516646</v>
          </cell>
          <cell r="E182">
            <v>134.28571601413171</v>
          </cell>
          <cell r="F182" t="e">
            <v>#N/A</v>
          </cell>
          <cell r="G182" t="e">
            <v>#N/A</v>
          </cell>
          <cell r="H182" t="e">
            <v>#N/A</v>
          </cell>
          <cell r="J182">
            <v>106.31323655380068</v>
          </cell>
          <cell r="K182">
            <v>121.47550137095482</v>
          </cell>
          <cell r="L182" t="e">
            <v>#N/A</v>
          </cell>
          <cell r="M182">
            <v>113.07758003401871</v>
          </cell>
          <cell r="N182">
            <v>111.24557858911461</v>
          </cell>
          <cell r="O182" t="e">
            <v>#N/A</v>
          </cell>
          <cell r="P182">
            <v>105.44067186727115</v>
          </cell>
        </row>
        <row r="183">
          <cell r="B183">
            <v>111.17866939118602</v>
          </cell>
          <cell r="C183">
            <v>112.73009588860967</v>
          </cell>
          <cell r="D183">
            <v>111.26166671171443</v>
          </cell>
          <cell r="E183">
            <v>131.03136765041671</v>
          </cell>
          <cell r="F183" t="e">
            <v>#N/A</v>
          </cell>
          <cell r="G183" t="e">
            <v>#N/A</v>
          </cell>
          <cell r="H183" t="e">
            <v>#N/A</v>
          </cell>
          <cell r="J183">
            <v>107.93750468168707</v>
          </cell>
          <cell r="K183">
            <v>112.06014745387208</v>
          </cell>
          <cell r="L183" t="e">
            <v>#N/A</v>
          </cell>
          <cell r="M183">
            <v>105.74939879899077</v>
          </cell>
          <cell r="N183">
            <v>110.68395180349184</v>
          </cell>
          <cell r="O183" t="e">
            <v>#N/A</v>
          </cell>
          <cell r="P183">
            <v>106.06864345444453</v>
          </cell>
        </row>
        <row r="184">
          <cell r="B184">
            <v>111.86731571740746</v>
          </cell>
          <cell r="C184">
            <v>113.37808344029841</v>
          </cell>
          <cell r="D184">
            <v>112.03222433713967</v>
          </cell>
          <cell r="E184">
            <v>131.30213599835895</v>
          </cell>
          <cell r="F184" t="e">
            <v>#N/A</v>
          </cell>
          <cell r="G184" t="e">
            <v>#N/A</v>
          </cell>
          <cell r="H184" t="e">
            <v>#N/A</v>
          </cell>
          <cell r="J184">
            <v>108.0449953760866</v>
          </cell>
          <cell r="K184">
            <v>118.68371560164117</v>
          </cell>
          <cell r="L184" t="e">
            <v>#N/A</v>
          </cell>
          <cell r="M184">
            <v>110.61092140977206</v>
          </cell>
          <cell r="N184">
            <v>111.47750011050171</v>
          </cell>
          <cell r="O184" t="e">
            <v>#N/A</v>
          </cell>
          <cell r="P184">
            <v>106.39712327424597</v>
          </cell>
        </row>
        <row r="185">
          <cell r="B185">
            <v>112.31505792775181</v>
          </cell>
          <cell r="C185">
            <v>113.8503537138545</v>
          </cell>
          <cell r="D185">
            <v>112.74268045931986</v>
          </cell>
          <cell r="E185">
            <v>126.20779363385459</v>
          </cell>
          <cell r="F185" t="e">
            <v>#N/A</v>
          </cell>
          <cell r="G185" t="e">
            <v>#N/A</v>
          </cell>
          <cell r="H185" t="e">
            <v>#N/A</v>
          </cell>
          <cell r="J185">
            <v>108.17351031054481</v>
          </cell>
          <cell r="K185">
            <v>119.48473863097033</v>
          </cell>
          <cell r="L185" t="e">
            <v>#N/A</v>
          </cell>
          <cell r="M185">
            <v>106.0847823208738</v>
          </cell>
          <cell r="N185">
            <v>111.95810114193063</v>
          </cell>
          <cell r="O185" t="e">
            <v>#N/A</v>
          </cell>
          <cell r="P185">
            <v>106.76187519712552</v>
          </cell>
        </row>
        <row r="186">
          <cell r="B186">
            <v>112.52225576550407</v>
          </cell>
          <cell r="C186">
            <v>114.67670633827775</v>
          </cell>
          <cell r="D186">
            <v>113.21807533442166</v>
          </cell>
          <cell r="E186">
            <v>129.50316750483358</v>
          </cell>
          <cell r="F186" t="e">
            <v>#N/A</v>
          </cell>
          <cell r="G186" t="e">
            <v>#N/A</v>
          </cell>
          <cell r="H186" t="e">
            <v>#N/A</v>
          </cell>
          <cell r="J186">
            <v>108.06493527138636</v>
          </cell>
          <cell r="K186">
            <v>125.35241180740067</v>
          </cell>
          <cell r="L186" t="e">
            <v>#N/A</v>
          </cell>
          <cell r="M186">
            <v>114.8806510782705</v>
          </cell>
          <cell r="N186">
            <v>112.4834108265112</v>
          </cell>
          <cell r="O186" t="e">
            <v>#N/A</v>
          </cell>
          <cell r="P186">
            <v>106.77925815190565</v>
          </cell>
        </row>
        <row r="187">
          <cell r="B187">
            <v>113.17434407378477</v>
          </cell>
          <cell r="C187">
            <v>114.91934060726055</v>
          </cell>
          <cell r="D187">
            <v>113.72224178129875</v>
          </cell>
          <cell r="E187">
            <v>134.06622955026944</v>
          </cell>
          <cell r="F187" t="e">
            <v>#N/A</v>
          </cell>
          <cell r="G187" t="e">
            <v>#N/A</v>
          </cell>
          <cell r="H187" t="e">
            <v>#N/A</v>
          </cell>
          <cell r="J187">
            <v>108.82843446482016</v>
          </cell>
          <cell r="K187">
            <v>115.26731648423348</v>
          </cell>
          <cell r="L187" t="e">
            <v>#N/A</v>
          </cell>
          <cell r="M187">
            <v>107.05298429230365</v>
          </cell>
          <cell r="N187">
            <v>113.45863328188805</v>
          </cell>
          <cell r="O187" t="e">
            <v>#N/A</v>
          </cell>
          <cell r="P187">
            <v>107.75794443214065</v>
          </cell>
        </row>
        <row r="188">
          <cell r="B188">
            <v>113.53777532310561</v>
          </cell>
          <cell r="C188">
            <v>115.46623054687262</v>
          </cell>
          <cell r="D188">
            <v>114.24708360446839</v>
          </cell>
          <cell r="E188">
            <v>136.41083729040574</v>
          </cell>
          <cell r="F188" t="e">
            <v>#N/A</v>
          </cell>
          <cell r="G188" t="e">
            <v>#N/A</v>
          </cell>
          <cell r="H188" t="e">
            <v>#N/A</v>
          </cell>
          <cell r="J188">
            <v>108.59160553716367</v>
          </cell>
          <cell r="K188">
            <v>122.75959974831731</v>
          </cell>
          <cell r="L188" t="e">
            <v>#N/A</v>
          </cell>
          <cell r="M188">
            <v>111.95040422194094</v>
          </cell>
          <cell r="N188">
            <v>113.90571981339347</v>
          </cell>
          <cell r="O188" t="e">
            <v>#N/A</v>
          </cell>
          <cell r="P188">
            <v>108.00889232296397</v>
          </cell>
        </row>
        <row r="189">
          <cell r="B189">
            <v>114.34320003742759</v>
          </cell>
          <cell r="C189">
            <v>116.09086936434414</v>
          </cell>
          <cell r="D189">
            <v>114.90092896166931</v>
          </cell>
          <cell r="E189">
            <v>134.86212439119058</v>
          </cell>
          <cell r="F189" t="e">
            <v>#N/A</v>
          </cell>
          <cell r="G189" t="e">
            <v>#N/A</v>
          </cell>
          <cell r="H189" t="e">
            <v>#N/A</v>
          </cell>
          <cell r="J189">
            <v>108.80718933971755</v>
          </cell>
          <cell r="K189">
            <v>122.63344631348059</v>
          </cell>
          <cell r="L189" t="e">
            <v>#N/A</v>
          </cell>
          <cell r="M189">
            <v>107.31554753879308</v>
          </cell>
          <cell r="N189">
            <v>114.185148156891</v>
          </cell>
          <cell r="O189" t="e">
            <v>#N/A</v>
          </cell>
          <cell r="P189">
            <v>109.22114353924832</v>
          </cell>
        </row>
        <row r="190">
          <cell r="B190">
            <v>114.97700338072325</v>
          </cell>
          <cell r="C190">
            <v>116.95958670239828</v>
          </cell>
          <cell r="D190">
            <v>115.30302444461762</v>
          </cell>
          <cell r="E190">
            <v>134.93597030426571</v>
          </cell>
          <cell r="F190" t="e">
            <v>#N/A</v>
          </cell>
          <cell r="G190" t="e">
            <v>#N/A</v>
          </cell>
          <cell r="H190" t="e">
            <v>#N/A</v>
          </cell>
          <cell r="J190">
            <v>109.12454090599597</v>
          </cell>
          <cell r="K190">
            <v>128.36983786666619</v>
          </cell>
          <cell r="L190" t="e">
            <v>#N/A</v>
          </cell>
          <cell r="M190">
            <v>116.1093650208266</v>
          </cell>
          <cell r="N190">
            <v>114.62105087687095</v>
          </cell>
          <cell r="O190" t="e">
            <v>#N/A</v>
          </cell>
          <cell r="P190">
            <v>110.14158827889086</v>
          </cell>
        </row>
        <row r="191">
          <cell r="B191">
            <v>115.53681634518631</v>
          </cell>
          <cell r="C191">
            <v>117.30524425225921</v>
          </cell>
          <cell r="D191">
            <v>115.51088260447648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J191">
            <v>109.9302893841334</v>
          </cell>
          <cell r="K191">
            <v>118.58935693493402</v>
          </cell>
          <cell r="L191" t="e">
            <v>#N/A</v>
          </cell>
          <cell r="M191">
            <v>108.82733748147066</v>
          </cell>
          <cell r="N191">
            <v>116.02936458679642</v>
          </cell>
          <cell r="O191" t="e">
            <v>#N/A</v>
          </cell>
          <cell r="P191">
            <v>110.70058361014465</v>
          </cell>
        </row>
        <row r="192">
          <cell r="B192">
            <v>116.18367527260159</v>
          </cell>
          <cell r="C192">
            <v>117.66245581492886</v>
          </cell>
          <cell r="D192">
            <v>115.82558030185797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J192">
            <v>110.21424714791119</v>
          </cell>
          <cell r="K192" t="e">
            <v>#N/A</v>
          </cell>
          <cell r="L192" t="e">
            <v>#N/A</v>
          </cell>
          <cell r="M192" t="e">
            <v>#N/A</v>
          </cell>
          <cell r="N192">
            <v>116.78940725819645</v>
          </cell>
          <cell r="O192" t="e">
            <v>#N/A</v>
          </cell>
          <cell r="P192">
            <v>111.67598589466334</v>
          </cell>
        </row>
        <row r="193">
          <cell r="B193">
            <v>117.09981038729551</v>
          </cell>
          <cell r="C193">
            <v>118.11667294347149</v>
          </cell>
          <cell r="D193">
            <v>116.57721945998954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J193">
            <v>111.09222503530614</v>
          </cell>
          <cell r="K193" t="e">
            <v>#N/A</v>
          </cell>
          <cell r="L193" t="e">
            <v>#N/A</v>
          </cell>
          <cell r="M193" t="e">
            <v>#N/A</v>
          </cell>
          <cell r="N193">
            <v>117.81770037111232</v>
          </cell>
          <cell r="O193" t="e">
            <v>#N/A</v>
          </cell>
          <cell r="P193">
            <v>112.48944768358116</v>
          </cell>
        </row>
        <row r="194">
          <cell r="B194">
            <v>118.41957985021874</v>
          </cell>
          <cell r="C194" t="e">
            <v>#N/A</v>
          </cell>
          <cell r="D194">
            <v>117.83002675111354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J194">
            <v>111.54449720230812</v>
          </cell>
          <cell r="K194" t="e">
            <v>#N/A</v>
          </cell>
          <cell r="L194" t="e">
            <v>#N/A</v>
          </cell>
          <cell r="M194" t="e">
            <v>#N/A</v>
          </cell>
          <cell r="N194">
            <v>118.80127744395088</v>
          </cell>
          <cell r="O194" t="e">
            <v>#N/A</v>
          </cell>
          <cell r="P194">
            <v>113.38166981340727</v>
          </cell>
        </row>
        <row r="195">
          <cell r="C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O195" t="e">
            <v>#N/A</v>
          </cell>
        </row>
        <row r="196">
          <cell r="C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O196" t="e">
            <v>#N/A</v>
          </cell>
        </row>
        <row r="197">
          <cell r="C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O197" t="e">
            <v>#N/A</v>
          </cell>
        </row>
        <row r="198">
          <cell r="C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O198" t="e">
            <v>#N/A</v>
          </cell>
        </row>
        <row r="199">
          <cell r="C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O199" t="e">
            <v>#N/A</v>
          </cell>
        </row>
        <row r="200">
          <cell r="C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O200" t="e">
            <v>#N/A</v>
          </cell>
        </row>
        <row r="201">
          <cell r="C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O201" t="e">
            <v>#N/A</v>
          </cell>
        </row>
        <row r="202">
          <cell r="C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O202" t="e">
            <v>#N/A</v>
          </cell>
        </row>
        <row r="203">
          <cell r="C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O203" t="e">
            <v>#N/A</v>
          </cell>
        </row>
        <row r="204">
          <cell r="C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O204" t="e">
            <v>#N/A</v>
          </cell>
        </row>
        <row r="205">
          <cell r="C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O205" t="e">
            <v>#N/A</v>
          </cell>
        </row>
        <row r="206">
          <cell r="C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O206" t="e">
            <v>#N/A</v>
          </cell>
        </row>
        <row r="207">
          <cell r="E207" t="e">
            <v>#N/A</v>
          </cell>
          <cell r="F207" t="e">
            <v>#N/A</v>
          </cell>
          <cell r="G207" t="e">
            <v>#N/A</v>
          </cell>
          <cell r="H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O207" t="e">
            <v>#N/A</v>
          </cell>
        </row>
      </sheetData>
      <sheetData sheetId="6">
        <row r="43">
          <cell r="B43">
            <v>2.2949999999999999</v>
          </cell>
          <cell r="C43">
            <v>1.6040000000000001</v>
          </cell>
          <cell r="D43">
            <v>1.159</v>
          </cell>
          <cell r="E43">
            <v>3.0329999999999999</v>
          </cell>
          <cell r="F43">
            <v>-6.3070000000000004</v>
          </cell>
          <cell r="G43">
            <v>1.4410000000000001</v>
          </cell>
          <cell r="H43">
            <v>3.871</v>
          </cell>
          <cell r="I43">
            <v>5.9509999999999996</v>
          </cell>
          <cell r="J43">
            <v>-0.40200000000000002</v>
          </cell>
          <cell r="K43">
            <v>2.2440000000000002</v>
          </cell>
          <cell r="L43">
            <v>2.3149999999999999</v>
          </cell>
          <cell r="M43">
            <v>2.262</v>
          </cell>
          <cell r="N43">
            <v>1.071</v>
          </cell>
          <cell r="O43">
            <v>-0.83899999999999997</v>
          </cell>
          <cell r="P43">
            <v>1.956</v>
          </cell>
        </row>
        <row r="44">
          <cell r="B44">
            <v>-2.7679999999999998</v>
          </cell>
          <cell r="C44">
            <v>-11.031000000000001</v>
          </cell>
          <cell r="D44">
            <v>-2.2759999999999998</v>
          </cell>
          <cell r="E44">
            <v>-8.7260000000000009</v>
          </cell>
          <cell r="F44">
            <v>-7.782</v>
          </cell>
          <cell r="G44">
            <v>-2.7850000000000001</v>
          </cell>
          <cell r="H44">
            <v>-5.8310000000000004</v>
          </cell>
          <cell r="I44">
            <v>2.242</v>
          </cell>
          <cell r="J44">
            <v>-4.242</v>
          </cell>
          <cell r="K44">
            <v>-0.70899999999999996</v>
          </cell>
          <cell r="L44">
            <v>-1.198</v>
          </cell>
          <cell r="M44">
            <v>-5.3630000000000004</v>
          </cell>
          <cell r="N44">
            <v>-3.8290000000000002</v>
          </cell>
          <cell r="O44">
            <v>-8.1010000000000009</v>
          </cell>
          <cell r="P44">
            <v>-3.8849999999999998</v>
          </cell>
        </row>
        <row r="45">
          <cell r="B45">
            <v>5.9470000000000001</v>
          </cell>
          <cell r="C45">
            <v>7.5970000000000004</v>
          </cell>
          <cell r="D45">
            <v>5.3929999999999998</v>
          </cell>
          <cell r="E45">
            <v>11.867000000000001</v>
          </cell>
          <cell r="F45">
            <v>8.4269999999999996</v>
          </cell>
          <cell r="G45">
            <v>4.5990000000000002</v>
          </cell>
          <cell r="H45">
            <v>9.0500000000000007</v>
          </cell>
          <cell r="I45">
            <v>8.4499999999999993</v>
          </cell>
          <cell r="J45">
            <v>2.23</v>
          </cell>
          <cell r="K45">
            <v>4.3049999999999997</v>
          </cell>
          <cell r="L45">
            <v>2.359</v>
          </cell>
          <cell r="M45">
            <v>6.2859999999999996</v>
          </cell>
          <cell r="N45">
            <v>3.169</v>
          </cell>
          <cell r="O45">
            <v>3.5249999999999999</v>
          </cell>
          <cell r="P45">
            <v>6.1920000000000002</v>
          </cell>
        </row>
        <row r="46">
          <cell r="B46">
            <v>2.0619999999999998</v>
          </cell>
          <cell r="C46">
            <v>4.1020000000000003</v>
          </cell>
          <cell r="D46">
            <v>2.665</v>
          </cell>
          <cell r="E46">
            <v>5.782</v>
          </cell>
          <cell r="F46">
            <v>6.2249999999999996</v>
          </cell>
          <cell r="G46">
            <v>4.7370000000000001</v>
          </cell>
          <cell r="H46">
            <v>7.24</v>
          </cell>
          <cell r="I46">
            <v>2.9889999999999999</v>
          </cell>
          <cell r="J46">
            <v>1.0469999999999999</v>
          </cell>
          <cell r="K46">
            <v>2.613</v>
          </cell>
          <cell r="L46">
            <v>4.1909999999999998</v>
          </cell>
          <cell r="M46">
            <v>3.2480000000000002</v>
          </cell>
          <cell r="N46">
            <v>1.804</v>
          </cell>
          <cell r="O46">
            <v>4.5599999999999996</v>
          </cell>
          <cell r="P46">
            <v>4.3259999999999996</v>
          </cell>
        </row>
      </sheetData>
      <sheetData sheetId="7">
        <row r="2">
          <cell r="AE2" t="str">
            <v>PCPIIND</v>
          </cell>
        </row>
        <row r="3">
          <cell r="B3" t="e">
            <v>#N/A</v>
          </cell>
          <cell r="C3" t="e">
            <v>#N/A</v>
          </cell>
          <cell r="D3" t="e">
            <v>#N/A</v>
          </cell>
          <cell r="E3" t="e">
            <v>#N/A</v>
          </cell>
          <cell r="F3" t="e">
            <v>#N/A</v>
          </cell>
          <cell r="G3" t="e">
            <v>#N/A</v>
          </cell>
          <cell r="H3" t="e">
            <v>#N/A</v>
          </cell>
          <cell r="I3" t="e">
            <v>#N/A</v>
          </cell>
          <cell r="J3" t="e">
            <v>#N/A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 t="e">
            <v>#N/A</v>
          </cell>
        </row>
        <row r="8"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</row>
        <row r="9">
          <cell r="B9" t="e">
            <v>#N/A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</row>
        <row r="10"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</row>
        <row r="11"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</row>
        <row r="12">
          <cell r="B12" t="e">
            <v>#N/A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</row>
        <row r="13"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</row>
        <row r="14">
          <cell r="B14" t="e">
            <v>#N/A</v>
          </cell>
          <cell r="C14" t="e">
            <v>#N/A</v>
          </cell>
          <cell r="D14" t="e">
            <v>#N/A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  <cell r="I14" t="e">
            <v>#N/A</v>
          </cell>
          <cell r="J14" t="e">
            <v>#N/A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</row>
        <row r="15"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</row>
        <row r="16"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</row>
        <row r="17">
          <cell r="B17" t="e">
            <v>#N/A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</row>
        <row r="18">
          <cell r="B18" t="e">
            <v>#N/A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</row>
        <row r="19">
          <cell r="B19" t="e">
            <v>#N/A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</row>
        <row r="20">
          <cell r="B20" t="e">
            <v>#N/A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</row>
        <row r="21">
          <cell r="B21" t="e">
            <v>#N/A</v>
          </cell>
          <cell r="C21" t="e">
            <v>#N/A</v>
          </cell>
          <cell r="D21" t="e">
            <v>#N/A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  <cell r="J21" t="e">
            <v>#N/A</v>
          </cell>
          <cell r="K21" t="e">
            <v>#N/A</v>
          </cell>
          <cell r="L21" t="e">
            <v>#N/A</v>
          </cell>
          <cell r="M21" t="e">
            <v>#N/A</v>
          </cell>
          <cell r="N21" t="e">
            <v>#N/A</v>
          </cell>
          <cell r="O21" t="e">
            <v>#N/A</v>
          </cell>
          <cell r="P21" t="e">
            <v>#N/A</v>
          </cell>
        </row>
        <row r="22">
          <cell r="B22" t="e">
            <v>#N/A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</row>
        <row r="23">
          <cell r="B23" t="e">
            <v>#N/A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</row>
        <row r="24">
          <cell r="B24" t="e">
            <v>#N/A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</row>
        <row r="25"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</row>
        <row r="26">
          <cell r="B26" t="e">
            <v>#N/A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</row>
        <row r="27">
          <cell r="B27" t="e">
            <v>#N/A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</row>
        <row r="28">
          <cell r="B28" t="e">
            <v>#N/A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</row>
        <row r="29">
          <cell r="B29" t="e">
            <v>#N/A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</row>
        <row r="30">
          <cell r="B30" t="e">
            <v>#N/A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</row>
        <row r="31">
          <cell r="B31" t="e">
            <v>#N/A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</row>
        <row r="32">
          <cell r="B32" t="e">
            <v>#N/A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</row>
        <row r="33">
          <cell r="B33" t="e">
            <v>#N/A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</row>
        <row r="34">
          <cell r="B34" t="e">
            <v>#N/A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</row>
        <row r="35">
          <cell r="B35" t="e">
            <v>#N/A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</row>
        <row r="36">
          <cell r="B36" t="e">
            <v>#N/A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</row>
        <row r="37">
          <cell r="B37" t="e">
            <v>#N/A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</row>
        <row r="38">
          <cell r="B38" t="e">
            <v>#N/A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</row>
        <row r="39">
          <cell r="B39" t="e">
            <v>#N/A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</row>
        <row r="40">
          <cell r="B40" t="e">
            <v>#N/A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</row>
        <row r="41">
          <cell r="B41" t="e">
            <v>#N/A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</row>
        <row r="42">
          <cell r="B42" t="e">
            <v>#N/A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</row>
        <row r="43">
          <cell r="B43" t="e">
            <v>#N/A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</row>
        <row r="44">
          <cell r="B44" t="e">
            <v>#N/A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</row>
        <row r="45">
          <cell r="B45" t="e">
            <v>#N/A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</row>
        <row r="46">
          <cell r="B46" t="e">
            <v>#N/A</v>
          </cell>
          <cell r="C46" t="e">
            <v>#N/A</v>
          </cell>
          <cell r="D46" t="e">
            <v>#N/A</v>
          </cell>
          <cell r="E46" t="e">
            <v>#N/A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 t="e">
            <v>#N/A</v>
          </cell>
          <cell r="K46" t="e">
            <v>#N/A</v>
          </cell>
          <cell r="L46" t="e">
            <v>#N/A</v>
          </cell>
          <cell r="M46" t="e">
            <v>#N/A</v>
          </cell>
          <cell r="N46" t="e">
            <v>#N/A</v>
          </cell>
          <cell r="O46" t="e">
            <v>#N/A</v>
          </cell>
          <cell r="P46" t="e">
            <v>#N/A</v>
          </cell>
        </row>
        <row r="47">
          <cell r="B47">
            <v>43.543372841734367</v>
          </cell>
          <cell r="C47">
            <v>55.576030918474054</v>
          </cell>
          <cell r="D47">
            <v>60.51119891243399</v>
          </cell>
          <cell r="E47">
            <v>20.004568951784385</v>
          </cell>
          <cell r="F47" t="e">
            <v>#N/A</v>
          </cell>
          <cell r="G47">
            <v>43.215790138951604</v>
          </cell>
          <cell r="H47">
            <v>17.584163966446759</v>
          </cell>
          <cell r="I47">
            <v>6.1467811003466242</v>
          </cell>
          <cell r="J47">
            <v>54.846672806036828</v>
          </cell>
          <cell r="K47">
            <v>12.786628015158971</v>
          </cell>
          <cell r="L47">
            <v>24.975470719951122</v>
          </cell>
          <cell r="M47">
            <v>57.248173126001618</v>
          </cell>
          <cell r="N47">
            <v>62.854728651607267</v>
          </cell>
          <cell r="O47" t="e">
            <v>#N/A</v>
          </cell>
          <cell r="P47">
            <v>50.728803452110057</v>
          </cell>
        </row>
        <row r="48">
          <cell r="B48">
            <v>44.190169997447512</v>
          </cell>
          <cell r="C48">
            <v>55.177763185613017</v>
          </cell>
          <cell r="D48">
            <v>61.105017804896029</v>
          </cell>
          <cell r="E48">
            <v>20.075011042927034</v>
          </cell>
          <cell r="F48" t="e">
            <v>#N/A</v>
          </cell>
          <cell r="G48">
            <v>44.793966699275813</v>
          </cell>
          <cell r="H48">
            <v>17.934388158168606</v>
          </cell>
          <cell r="I48">
            <v>6.1751865484660353</v>
          </cell>
          <cell r="J48">
            <v>55.51333363392316</v>
          </cell>
          <cell r="K48">
            <v>12.982180264644255</v>
          </cell>
          <cell r="L48">
            <v>25.903336542097005</v>
          </cell>
          <cell r="M48">
            <v>57.114998734733959</v>
          </cell>
          <cell r="N48">
            <v>62.978241314357078</v>
          </cell>
          <cell r="O48" t="e">
            <v>#N/A</v>
          </cell>
          <cell r="P48">
            <v>50.736132372334907</v>
          </cell>
        </row>
        <row r="49">
          <cell r="B49">
            <v>44.715256881568635</v>
          </cell>
          <cell r="C49">
            <v>54.869297986860083</v>
          </cell>
          <cell r="D49">
            <v>61.584196704469207</v>
          </cell>
          <cell r="E49">
            <v>20.259395703824961</v>
          </cell>
          <cell r="F49" t="e">
            <v>#N/A</v>
          </cell>
          <cell r="G49">
            <v>46.096445309878661</v>
          </cell>
          <cell r="H49">
            <v>18.258377696983455</v>
          </cell>
          <cell r="I49">
            <v>6.2205002784852841</v>
          </cell>
          <cell r="J49">
            <v>56.153563653936658</v>
          </cell>
          <cell r="K49">
            <v>13.191613384957371</v>
          </cell>
          <cell r="L49">
            <v>26.630942965420715</v>
          </cell>
          <cell r="M49">
            <v>57.012944816029474</v>
          </cell>
          <cell r="N49">
            <v>63.066358511390114</v>
          </cell>
          <cell r="O49" t="e">
            <v>#N/A</v>
          </cell>
          <cell r="P49">
            <v>50.719295124017101</v>
          </cell>
        </row>
        <row r="50">
          <cell r="B50">
            <v>45.118633494097729</v>
          </cell>
          <cell r="C50">
            <v>54.65063532221528</v>
          </cell>
          <cell r="D50">
            <v>61.948735611153523</v>
          </cell>
          <cell r="E50">
            <v>20.557722934478175</v>
          </cell>
          <cell r="F50" t="e">
            <v>#N/A</v>
          </cell>
          <cell r="G50">
            <v>47.123225970760146</v>
          </cell>
          <cell r="H50">
            <v>18.556132582891308</v>
          </cell>
          <cell r="I50">
            <v>6.2827222904043714</v>
          </cell>
          <cell r="J50">
            <v>56.76736286607732</v>
          </cell>
          <cell r="K50">
            <v>13.414927376098325</v>
          </cell>
          <cell r="L50">
            <v>27.158289989922238</v>
          </cell>
          <cell r="M50">
            <v>56.942011369888164</v>
          </cell>
          <cell r="N50">
            <v>63.119080242706382</v>
          </cell>
          <cell r="O50" t="e">
            <v>#N/A</v>
          </cell>
          <cell r="P50">
            <v>50.678291707156646</v>
          </cell>
        </row>
        <row r="51">
          <cell r="B51">
            <v>45.400299835034772</v>
          </cell>
          <cell r="C51">
            <v>54.521775191678586</v>
          </cell>
          <cell r="D51">
            <v>62.198634524948993</v>
          </cell>
          <cell r="E51">
            <v>20.969992734886677</v>
          </cell>
          <cell r="F51" t="e">
            <v>#N/A</v>
          </cell>
          <cell r="G51">
            <v>47.874308681920269</v>
          </cell>
          <cell r="H51">
            <v>18.827652815892165</v>
          </cell>
          <cell r="I51">
            <v>6.3618525842232971</v>
          </cell>
          <cell r="J51">
            <v>57.354731270345148</v>
          </cell>
          <cell r="K51">
            <v>13.652122238067115</v>
          </cell>
          <cell r="L51">
            <v>27.485377615601582</v>
          </cell>
          <cell r="M51">
            <v>56.902198396310027</v>
          </cell>
          <cell r="N51">
            <v>63.136406508305896</v>
          </cell>
          <cell r="O51" t="e">
            <v>#N/A</v>
          </cell>
          <cell r="P51">
            <v>50.61312212175352</v>
          </cell>
        </row>
        <row r="52">
          <cell r="B52">
            <v>45.560255904379794</v>
          </cell>
          <cell r="C52">
            <v>54.482717595250001</v>
          </cell>
          <cell r="D52">
            <v>62.333893445855608</v>
          </cell>
          <cell r="E52">
            <v>21.496205105050464</v>
          </cell>
          <cell r="F52" t="e">
            <v>#N/A</v>
          </cell>
          <cell r="G52">
            <v>48.349693443359037</v>
          </cell>
          <cell r="H52">
            <v>19.072938395986021</v>
          </cell>
          <cell r="I52">
            <v>6.4578911599420614</v>
          </cell>
          <cell r="J52">
            <v>57.915668866740148</v>
          </cell>
          <cell r="K52">
            <v>13.903197970863744</v>
          </cell>
          <cell r="L52">
            <v>27.612205842458746</v>
          </cell>
          <cell r="M52">
            <v>56.893505895295057</v>
          </cell>
          <cell r="N52">
            <v>63.118337308188643</v>
          </cell>
          <cell r="O52" t="e">
            <v>#N/A</v>
          </cell>
          <cell r="P52">
            <v>50.523786367807745</v>
          </cell>
        </row>
        <row r="53">
          <cell r="B53">
            <v>45.598501702132786</v>
          </cell>
          <cell r="C53">
            <v>54.533462532929533</v>
          </cell>
          <cell r="D53">
            <v>62.354512373873362</v>
          </cell>
          <cell r="E53">
            <v>22.136360044969532</v>
          </cell>
          <cell r="F53" t="e">
            <v>#N/A</v>
          </cell>
          <cell r="G53">
            <v>48.549380255076436</v>
          </cell>
          <cell r="H53">
            <v>19.291989323172878</v>
          </cell>
          <cell r="I53">
            <v>6.5708380175606624</v>
          </cell>
          <cell r="J53">
            <v>58.450175655262314</v>
          </cell>
          <cell r="K53">
            <v>14.168154574488204</v>
          </cell>
          <cell r="L53">
            <v>27.53877467049373</v>
          </cell>
          <cell r="M53">
            <v>56.915933866843275</v>
          </cell>
          <cell r="N53">
            <v>63.064872642354622</v>
          </cell>
          <cell r="O53" t="e">
            <v>#N/A</v>
          </cell>
          <cell r="P53">
            <v>50.410284445319306</v>
          </cell>
        </row>
        <row r="54">
          <cell r="B54">
            <v>45.51503722829375</v>
          </cell>
          <cell r="C54">
            <v>54.674010004717175</v>
          </cell>
          <cell r="D54">
            <v>62.260491309002255</v>
          </cell>
          <cell r="E54">
            <v>22.890457554643888</v>
          </cell>
          <cell r="F54" t="e">
            <v>#N/A</v>
          </cell>
          <cell r="G54">
            <v>48.47336911707248</v>
          </cell>
          <cell r="H54">
            <v>19.484805597452741</v>
          </cell>
          <cell r="I54">
            <v>6.700693157079102</v>
          </cell>
          <cell r="J54">
            <v>58.958251635911644</v>
          </cell>
          <cell r="K54">
            <v>14.446992048940501</v>
          </cell>
          <cell r="L54">
            <v>27.265084099706534</v>
          </cell>
          <cell r="M54">
            <v>56.969482310954653</v>
          </cell>
          <cell r="N54">
            <v>62.976012510803834</v>
          </cell>
          <cell r="O54" t="e">
            <v>#N/A</v>
          </cell>
          <cell r="P54">
            <v>50.272616354288211</v>
          </cell>
        </row>
        <row r="55">
          <cell r="B55">
            <v>44.557204418676548</v>
          </cell>
          <cell r="C55">
            <v>54.937821783027381</v>
          </cell>
          <cell r="D55">
            <v>61.576725538540764</v>
          </cell>
          <cell r="E55">
            <v>24.158452459325737</v>
          </cell>
          <cell r="F55" t="e">
            <v>#N/A</v>
          </cell>
          <cell r="G55">
            <v>47.296512686144119</v>
          </cell>
          <cell r="H55">
            <v>19.464004380177549</v>
          </cell>
          <cell r="I55">
            <v>6.8614753246239619</v>
          </cell>
          <cell r="J55">
            <v>59.344036739128555</v>
          </cell>
          <cell r="K55">
            <v>14.639399594225806</v>
          </cell>
          <cell r="L55">
            <v>26.62176549993346</v>
          </cell>
          <cell r="M55">
            <v>57.156956741014042</v>
          </cell>
          <cell r="N55">
            <v>62.533566226034999</v>
          </cell>
          <cell r="O55" t="e">
            <v>#N/A</v>
          </cell>
          <cell r="P55">
            <v>49.812404967891013</v>
          </cell>
        </row>
        <row r="56">
          <cell r="B56">
            <v>44.531382627327872</v>
          </cell>
          <cell r="C56">
            <v>55.244589614065461</v>
          </cell>
          <cell r="D56">
            <v>61.44346637297258</v>
          </cell>
          <cell r="E56">
            <v>24.980453178409782</v>
          </cell>
          <cell r="F56" t="e">
            <v>#N/A</v>
          </cell>
          <cell r="G56">
            <v>46.999164585978662</v>
          </cell>
          <cell r="H56">
            <v>19.679304484102634</v>
          </cell>
          <cell r="I56">
            <v>7.019539529491448</v>
          </cell>
          <cell r="J56">
            <v>59.837595131856055</v>
          </cell>
          <cell r="K56">
            <v>14.986123130331704</v>
          </cell>
          <cell r="L56">
            <v>26.015303583567398</v>
          </cell>
          <cell r="M56">
            <v>57.231623924897846</v>
          </cell>
          <cell r="N56">
            <v>62.50119143805118</v>
          </cell>
          <cell r="O56" t="e">
            <v>#N/A</v>
          </cell>
          <cell r="P56">
            <v>49.74575539050398</v>
          </cell>
        </row>
        <row r="57">
          <cell r="B57">
            <v>44.6849137900616</v>
          </cell>
          <cell r="C57">
            <v>55.627775270245863</v>
          </cell>
          <cell r="D57">
            <v>61.385609099596145</v>
          </cell>
          <cell r="E57">
            <v>25.756414537148228</v>
          </cell>
          <cell r="F57" t="e">
            <v>#N/A</v>
          </cell>
          <cell r="G57">
            <v>46.75617747337305</v>
          </cell>
          <cell r="H57">
            <v>19.943323070579943</v>
          </cell>
          <cell r="I57">
            <v>7.1889045178081421</v>
          </cell>
          <cell r="J57">
            <v>60.343066744534561</v>
          </cell>
          <cell r="K57">
            <v>15.38685185726337</v>
          </cell>
          <cell r="L57">
            <v>25.276329720444647</v>
          </cell>
          <cell r="M57">
            <v>57.296289375990909</v>
          </cell>
          <cell r="N57">
            <v>62.560697459351076</v>
          </cell>
          <cell r="O57" t="e">
            <v>#N/A</v>
          </cell>
          <cell r="P57">
            <v>49.774290495303696</v>
          </cell>
        </row>
        <row r="58">
          <cell r="B58">
            <v>45.017797906877732</v>
          </cell>
          <cell r="C58">
            <v>56.087378751568586</v>
          </cell>
          <cell r="D58">
            <v>61.403153718411481</v>
          </cell>
          <cell r="E58">
            <v>26.486336535541078</v>
          </cell>
          <cell r="F58" t="e">
            <v>#N/A</v>
          </cell>
          <cell r="G58">
            <v>46.567551348327306</v>
          </cell>
          <cell r="H58">
            <v>20.256060139609474</v>
          </cell>
          <cell r="I58">
            <v>7.3695702895740434</v>
          </cell>
          <cell r="J58">
            <v>60.860451577164071</v>
          </cell>
          <cell r="K58">
            <v>15.841585775020802</v>
          </cell>
          <cell r="L58">
            <v>24.404843910565202</v>
          </cell>
          <cell r="M58">
            <v>57.350953094293217</v>
          </cell>
          <cell r="N58">
            <v>62.712084289934722</v>
          </cell>
          <cell r="O58" t="e">
            <v>#N/A</v>
          </cell>
          <cell r="P58">
            <v>49.898010282290137</v>
          </cell>
        </row>
        <row r="59">
          <cell r="B59">
            <v>45.770034830409394</v>
          </cell>
          <cell r="C59">
            <v>56.978223027342167</v>
          </cell>
          <cell r="D59">
            <v>61.446424210783839</v>
          </cell>
          <cell r="E59">
            <v>27.196604426497537</v>
          </cell>
          <cell r="F59" t="e">
            <v>#N/A</v>
          </cell>
          <cell r="G59">
            <v>46.6097415077069</v>
          </cell>
          <cell r="H59">
            <v>20.838164440350212</v>
          </cell>
          <cell r="I59">
            <v>7.5226716078110405</v>
          </cell>
          <cell r="J59">
            <v>61.31271101580878</v>
          </cell>
          <cell r="K59">
            <v>16.518916041475997</v>
          </cell>
          <cell r="L59">
            <v>22.66107269341871</v>
          </cell>
          <cell r="M59">
            <v>57.177210221915502</v>
          </cell>
          <cell r="N59">
            <v>63.056483456058842</v>
          </cell>
          <cell r="O59" t="e">
            <v>#N/A</v>
          </cell>
          <cell r="P59">
            <v>50.244769373608626</v>
          </cell>
        </row>
        <row r="60">
          <cell r="B60">
            <v>46.36562491433709</v>
          </cell>
          <cell r="C60">
            <v>57.448732971226129</v>
          </cell>
          <cell r="D60">
            <v>61.634643021436595</v>
          </cell>
          <cell r="E60">
            <v>27.823893603035533</v>
          </cell>
          <cell r="F60" t="e">
            <v>#N/A</v>
          </cell>
          <cell r="G60">
            <v>46.459255239034675</v>
          </cell>
          <cell r="H60">
            <v>21.1600789748206</v>
          </cell>
          <cell r="I60">
            <v>7.7414850412666043</v>
          </cell>
          <cell r="J60">
            <v>61.884737733914626</v>
          </cell>
          <cell r="K60">
            <v>17.014223877736164</v>
          </cell>
          <cell r="L60">
            <v>21.820472374230022</v>
          </cell>
          <cell r="M60">
            <v>57.299232417792012</v>
          </cell>
          <cell r="N60">
            <v>63.351179294707244</v>
          </cell>
          <cell r="O60" t="e">
            <v>#N/A</v>
          </cell>
          <cell r="P60">
            <v>50.507716676110391</v>
          </cell>
        </row>
        <row r="61">
          <cell r="B61">
            <v>47.044568011293947</v>
          </cell>
          <cell r="C61">
            <v>57.853731552529005</v>
          </cell>
          <cell r="D61">
            <v>61.918134131735016</v>
          </cell>
          <cell r="E61">
            <v>28.394589318064259</v>
          </cell>
          <cell r="F61" t="e">
            <v>#N/A</v>
          </cell>
          <cell r="G61">
            <v>46.292547839176116</v>
          </cell>
          <cell r="H61">
            <v>21.442452492179619</v>
          </cell>
          <cell r="I61">
            <v>7.9871453529626208</v>
          </cell>
          <cell r="J61">
            <v>62.499493117545811</v>
          </cell>
          <cell r="K61">
            <v>17.496100441673295</v>
          </cell>
          <cell r="L61">
            <v>21.143269492488777</v>
          </cell>
          <cell r="M61">
            <v>57.498614824033474</v>
          </cell>
          <cell r="N61">
            <v>63.697303332136691</v>
          </cell>
          <cell r="O61" t="e">
            <v>#N/A</v>
          </cell>
          <cell r="P61">
            <v>50.814706811940766</v>
          </cell>
        </row>
        <row r="62">
          <cell r="B62">
            <v>47.806864121279979</v>
          </cell>
          <cell r="C62">
            <v>58.193218771250791</v>
          </cell>
          <cell r="D62">
            <v>62.296897541679094</v>
          </cell>
          <cell r="E62">
            <v>28.90869157158372</v>
          </cell>
          <cell r="F62" t="e">
            <v>#N/A</v>
          </cell>
          <cell r="G62">
            <v>46.109619308131222</v>
          </cell>
          <cell r="H62">
            <v>21.685284992427274</v>
          </cell>
          <cell r="I62">
            <v>8.2596525428990919</v>
          </cell>
          <cell r="J62">
            <v>63.156977166702312</v>
          </cell>
          <cell r="K62">
            <v>17.964545733287402</v>
          </cell>
          <cell r="L62">
            <v>20.629464048194983</v>
          </cell>
          <cell r="M62">
            <v>57.775357440639901</v>
          </cell>
          <cell r="N62">
            <v>64.094855568347171</v>
          </cell>
          <cell r="O62" t="e">
            <v>#N/A</v>
          </cell>
          <cell r="P62">
            <v>51.165739781099745</v>
          </cell>
        </row>
        <row r="63">
          <cell r="B63">
            <v>49.062802305855669</v>
          </cell>
          <cell r="C63">
            <v>58.132639867496678</v>
          </cell>
          <cell r="D63">
            <v>62.935709784239101</v>
          </cell>
          <cell r="E63">
            <v>29.151026907461706</v>
          </cell>
          <cell r="F63" t="e">
            <v>#N/A</v>
          </cell>
          <cell r="G63">
            <v>45.657367708874744</v>
          </cell>
          <cell r="H63">
            <v>21.735397750805546</v>
          </cell>
          <cell r="I63">
            <v>8.6217768704976727</v>
          </cell>
          <cell r="J63">
            <v>63.870050754186273</v>
          </cell>
          <cell r="K63">
            <v>18.436805971504448</v>
          </cell>
          <cell r="L63">
            <v>20.437041603149691</v>
          </cell>
          <cell r="M63">
            <v>58.392258134074311</v>
          </cell>
          <cell r="N63">
            <v>64.729209642912735</v>
          </cell>
          <cell r="O63" t="e">
            <v>#N/A</v>
          </cell>
          <cell r="P63">
            <v>51.70095136752542</v>
          </cell>
        </row>
        <row r="64">
          <cell r="B64">
            <v>49.827688817275799</v>
          </cell>
          <cell r="C64">
            <v>58.474926265014197</v>
          </cell>
          <cell r="D64">
            <v>63.439107180286392</v>
          </cell>
          <cell r="E64">
            <v>29.638011620415501</v>
          </cell>
          <cell r="F64" t="e">
            <v>#N/A</v>
          </cell>
          <cell r="G64">
            <v>45.543237690267269</v>
          </cell>
          <cell r="H64">
            <v>21.960419706733667</v>
          </cell>
          <cell r="I64">
            <v>8.9228697131463832</v>
          </cell>
          <cell r="J64">
            <v>64.607847785272597</v>
          </cell>
          <cell r="K64">
            <v>18.87149023090209</v>
          </cell>
          <cell r="L64">
            <v>20.186836809030364</v>
          </cell>
          <cell r="M64">
            <v>58.718602024825429</v>
          </cell>
          <cell r="N64">
            <v>65.155468820855674</v>
          </cell>
          <cell r="O64" t="e">
            <v>#N/A</v>
          </cell>
          <cell r="P64">
            <v>52.084015689766368</v>
          </cell>
        </row>
        <row r="65">
          <cell r="B65">
            <v>50.511812717100895</v>
          </cell>
          <cell r="C65">
            <v>58.885523203908534</v>
          </cell>
          <cell r="D65">
            <v>63.971866262791238</v>
          </cell>
          <cell r="E65">
            <v>30.154472254312903</v>
          </cell>
          <cell r="F65" t="e">
            <v>#N/A</v>
          </cell>
          <cell r="G65">
            <v>45.514127315283545</v>
          </cell>
          <cell r="H65">
            <v>22.207172135453618</v>
          </cell>
          <cell r="I65">
            <v>9.2257013302668867</v>
          </cell>
          <cell r="J65">
            <v>65.383229132763404</v>
          </cell>
          <cell r="K65">
            <v>19.285844730406307</v>
          </cell>
          <cell r="L65">
            <v>20.036835227638065</v>
          </cell>
          <cell r="M65">
            <v>59.017186979356289</v>
          </cell>
          <cell r="N65">
            <v>65.559006741750039</v>
          </cell>
          <cell r="O65" t="e">
            <v>#N/A</v>
          </cell>
          <cell r="P65">
            <v>52.455068531760681</v>
          </cell>
        </row>
        <row r="66">
          <cell r="B66">
            <v>51.115174005330942</v>
          </cell>
          <cell r="C66">
            <v>59.364430684179709</v>
          </cell>
          <cell r="D66">
            <v>64.533987031753639</v>
          </cell>
          <cell r="E66">
            <v>30.70040880915392</v>
          </cell>
          <cell r="F66" t="e">
            <v>#N/A</v>
          </cell>
          <cell r="G66">
            <v>45.570036583923581</v>
          </cell>
          <cell r="H66">
            <v>22.47565503696541</v>
          </cell>
          <cell r="I66">
            <v>9.5302717218591813</v>
          </cell>
          <cell r="J66">
            <v>66.196194796658716</v>
          </cell>
          <cell r="K66">
            <v>19.679869470017092</v>
          </cell>
          <cell r="L66">
            <v>19.987036858972786</v>
          </cell>
          <cell r="M66">
            <v>59.288012997666883</v>
          </cell>
          <cell r="N66">
            <v>65.939823405595845</v>
          </cell>
          <cell r="O66" t="e">
            <v>#N/A</v>
          </cell>
          <cell r="P66">
            <v>52.814109893508366</v>
          </cell>
        </row>
        <row r="67">
          <cell r="B67">
            <v>51.480014039079293</v>
          </cell>
          <cell r="C67">
            <v>60.179395894461905</v>
          </cell>
          <cell r="D67">
            <v>65.378965746077597</v>
          </cell>
          <cell r="E67">
            <v>31.275481355967329</v>
          </cell>
          <cell r="F67" t="e">
            <v>#N/A</v>
          </cell>
          <cell r="G67">
            <v>45.889193497694038</v>
          </cell>
          <cell r="H67">
            <v>22.827997337336015</v>
          </cell>
          <cell r="I67">
            <v>9.889131232577995</v>
          </cell>
          <cell r="J67">
            <v>67.316640247686209</v>
          </cell>
          <cell r="K67">
            <v>19.872361441856686</v>
          </cell>
          <cell r="L67">
            <v>20.392634295362821</v>
          </cell>
          <cell r="M67">
            <v>59.443188236498123</v>
          </cell>
          <cell r="N67">
            <v>66.21273303109615</v>
          </cell>
          <cell r="O67" t="e">
            <v>#N/A</v>
          </cell>
          <cell r="P67">
            <v>53.085949943560806</v>
          </cell>
        </row>
        <row r="68">
          <cell r="B68">
            <v>51.984953561273898</v>
          </cell>
          <cell r="C68">
            <v>60.687825582033049</v>
          </cell>
          <cell r="D68">
            <v>65.898411384393512</v>
          </cell>
          <cell r="E68">
            <v>31.880505724284042</v>
          </cell>
          <cell r="F68" t="e">
            <v>#N/A</v>
          </cell>
          <cell r="G68">
            <v>46.043850852978899</v>
          </cell>
          <cell r="H68">
            <v>23.115089614004685</v>
          </cell>
          <cell r="I68">
            <v>10.176159035251976</v>
          </cell>
          <cell r="J68">
            <v>68.096816356099367</v>
          </cell>
          <cell r="K68">
            <v>20.298207864831742</v>
          </cell>
          <cell r="L68">
            <v>20.401165315220272</v>
          </cell>
          <cell r="M68">
            <v>59.693653119671843</v>
          </cell>
          <cell r="N68">
            <v>66.582181493363578</v>
          </cell>
          <cell r="O68" t="e">
            <v>#N/A</v>
          </cell>
          <cell r="P68">
            <v>53.451044277394665</v>
          </cell>
        </row>
        <row r="69">
          <cell r="B69">
            <v>52.472233929028121</v>
          </cell>
          <cell r="C69">
            <v>61.157466935527353</v>
          </cell>
          <cell r="D69">
            <v>66.345820205605378</v>
          </cell>
          <cell r="E69">
            <v>32.51514198513285</v>
          </cell>
          <cell r="F69" t="e">
            <v>#N/A</v>
          </cell>
          <cell r="G69">
            <v>46.212236651284847</v>
          </cell>
          <cell r="H69">
            <v>23.399060793038398</v>
          </cell>
          <cell r="I69">
            <v>10.443905474535857</v>
          </cell>
          <cell r="J69">
            <v>68.80661859262591</v>
          </cell>
          <cell r="K69">
            <v>20.776205731064486</v>
          </cell>
          <cell r="L69">
            <v>20.367822510873431</v>
          </cell>
          <cell r="M69">
            <v>59.951515803928949</v>
          </cell>
          <cell r="N69">
            <v>66.962983011101159</v>
          </cell>
          <cell r="O69" t="e">
            <v>#N/A</v>
          </cell>
          <cell r="P69">
            <v>53.834203063561326</v>
          </cell>
        </row>
        <row r="70">
          <cell r="B70">
            <v>52.94185514234195</v>
          </cell>
          <cell r="C70">
            <v>61.588319954944794</v>
          </cell>
          <cell r="D70">
            <v>66.721192209713223</v>
          </cell>
          <cell r="E70">
            <v>33.179390138513753</v>
          </cell>
          <cell r="F70" t="e">
            <v>#N/A</v>
          </cell>
          <cell r="G70">
            <v>46.394350892611882</v>
          </cell>
          <cell r="H70">
            <v>23.679910874437159</v>
          </cell>
          <cell r="I70">
            <v>10.692370550429633</v>
          </cell>
          <cell r="J70">
            <v>69.446046957265821</v>
          </cell>
          <cell r="K70">
            <v>21.306355040554919</v>
          </cell>
          <cell r="L70">
            <v>20.292605882322292</v>
          </cell>
          <cell r="M70">
            <v>60.216776289269447</v>
          </cell>
          <cell r="N70">
            <v>67.355137584308935</v>
          </cell>
          <cell r="O70" t="e">
            <v>#N/A</v>
          </cell>
          <cell r="P70">
            <v>54.235426302060795</v>
          </cell>
        </row>
        <row r="71">
          <cell r="B71">
            <v>53.340058822354308</v>
          </cell>
          <cell r="C71">
            <v>61.620189925762404</v>
          </cell>
          <cell r="D71">
            <v>66.871870262079057</v>
          </cell>
          <cell r="E71">
            <v>33.56692312871651</v>
          </cell>
          <cell r="F71" t="e">
            <v>#N/A</v>
          </cell>
          <cell r="G71">
            <v>46.63761143479563</v>
          </cell>
          <cell r="H71">
            <v>23.972460076952832</v>
          </cell>
          <cell r="I71">
            <v>10.811527582348472</v>
          </cell>
          <cell r="J71">
            <v>69.672251776401367</v>
          </cell>
          <cell r="K71">
            <v>21.927841143960194</v>
          </cell>
          <cell r="L71">
            <v>19.540681571565429</v>
          </cell>
          <cell r="M71">
            <v>60.458754059941626</v>
          </cell>
          <cell r="N71">
            <v>67.882238443064409</v>
          </cell>
          <cell r="O71" t="e">
            <v>#N/A</v>
          </cell>
          <cell r="P71">
            <v>54.801995098743767</v>
          </cell>
        </row>
        <row r="72">
          <cell r="B72">
            <v>53.795865078331801</v>
          </cell>
          <cell r="C72">
            <v>62.11754416283533</v>
          </cell>
          <cell r="D72">
            <v>67.16423148583398</v>
          </cell>
          <cell r="E72">
            <v>34.412925889445688</v>
          </cell>
          <cell r="F72" t="e">
            <v>#N/A</v>
          </cell>
          <cell r="G72">
            <v>46.828215419030556</v>
          </cell>
          <cell r="H72">
            <v>24.241139875580931</v>
          </cell>
          <cell r="I72">
            <v>11.065440603695976</v>
          </cell>
          <cell r="J72">
            <v>70.308072266715172</v>
          </cell>
          <cell r="K72">
            <v>22.546619199703141</v>
          </cell>
          <cell r="L72">
            <v>19.635650837806271</v>
          </cell>
          <cell r="M72">
            <v>60.751082353749553</v>
          </cell>
          <cell r="N72">
            <v>68.247661835181546</v>
          </cell>
          <cell r="O72" t="e">
            <v>#N/A</v>
          </cell>
          <cell r="P72">
            <v>55.180434799568573</v>
          </cell>
        </row>
        <row r="73">
          <cell r="B73">
            <v>54.25551553141333</v>
          </cell>
          <cell r="C73">
            <v>62.720187951640597</v>
          </cell>
          <cell r="D73">
            <v>67.445618746340074</v>
          </cell>
          <cell r="E73">
            <v>35.411071364991038</v>
          </cell>
          <cell r="F73" t="e">
            <v>#N/A</v>
          </cell>
          <cell r="G73">
            <v>47.0135807031523</v>
          </cell>
          <cell r="H73">
            <v>24.500770489073329</v>
          </cell>
          <cell r="I73">
            <v>11.344082933887313</v>
          </cell>
          <cell r="J73">
            <v>71.010658754589485</v>
          </cell>
          <cell r="K73">
            <v>23.201874558440906</v>
          </cell>
          <cell r="L73">
            <v>19.942679823043392</v>
          </cell>
          <cell r="M73">
            <v>61.063080654941544</v>
          </cell>
          <cell r="N73">
            <v>68.575000990737877</v>
          </cell>
          <cell r="O73" t="e">
            <v>#N/A</v>
          </cell>
          <cell r="P73">
            <v>55.518026510385901</v>
          </cell>
        </row>
        <row r="74">
          <cell r="B74">
            <v>54.719010181598904</v>
          </cell>
          <cell r="C74">
            <v>63.428121292178204</v>
          </cell>
          <cell r="D74">
            <v>67.716032043597281</v>
          </cell>
          <cell r="E74">
            <v>36.561359555352567</v>
          </cell>
          <cell r="F74" t="e">
            <v>#N/A</v>
          </cell>
          <cell r="G74">
            <v>47.193707287160855</v>
          </cell>
          <cell r="H74">
            <v>24.751351917430025</v>
          </cell>
          <cell r="I74">
            <v>11.647454572922479</v>
          </cell>
          <cell r="J74">
            <v>71.780011240024294</v>
          </cell>
          <cell r="K74">
            <v>23.893607220173493</v>
          </cell>
          <cell r="L74">
            <v>20.461768527276782</v>
          </cell>
          <cell r="M74">
            <v>61.394748963517593</v>
          </cell>
          <cell r="N74">
            <v>68.864255909733401</v>
          </cell>
          <cell r="O74" t="e">
            <v>#N/A</v>
          </cell>
          <cell r="P74">
            <v>55.814770231195745</v>
          </cell>
        </row>
        <row r="75">
          <cell r="B75">
            <v>55.123231247345885</v>
          </cell>
          <cell r="C75">
            <v>64.480670100747474</v>
          </cell>
          <cell r="D75">
            <v>67.759637595848616</v>
          </cell>
          <cell r="E75">
            <v>37.587178553561507</v>
          </cell>
          <cell r="F75" t="e">
            <v>#N/A</v>
          </cell>
          <cell r="G75">
            <v>46.775014435369847</v>
          </cell>
          <cell r="H75">
            <v>24.740122156904341</v>
          </cell>
          <cell r="I75">
            <v>12.023175106577657</v>
          </cell>
          <cell r="J75">
            <v>72.520708527753868</v>
          </cell>
          <cell r="K75">
            <v>24.684775669140919</v>
          </cell>
          <cell r="L75">
            <v>21.887655467454277</v>
          </cell>
          <cell r="M75">
            <v>61.554929870205775</v>
          </cell>
          <cell r="N75">
            <v>68.772092853095202</v>
          </cell>
          <cell r="O75" t="e">
            <v>#N/A</v>
          </cell>
          <cell r="P75">
            <v>55.72476877773267</v>
          </cell>
        </row>
        <row r="76">
          <cell r="B76">
            <v>55.619661404356613</v>
          </cell>
          <cell r="C76">
            <v>65.303452178229989</v>
          </cell>
          <cell r="D76">
            <v>68.0944364793109</v>
          </cell>
          <cell r="E76">
            <v>39.152396936342925</v>
          </cell>
          <cell r="F76" t="e">
            <v>#N/A</v>
          </cell>
          <cell r="G76">
            <v>47.182095913426622</v>
          </cell>
          <cell r="H76">
            <v>25.073710016488288</v>
          </cell>
          <cell r="I76">
            <v>12.356957528990012</v>
          </cell>
          <cell r="J76">
            <v>73.46176148641598</v>
          </cell>
          <cell r="K76">
            <v>25.424279543167152</v>
          </cell>
          <cell r="L76">
            <v>22.552968202901095</v>
          </cell>
          <cell r="M76">
            <v>62.002401157258717</v>
          </cell>
          <cell r="N76">
            <v>69.122512794598265</v>
          </cell>
          <cell r="O76" t="e">
            <v>#N/A</v>
          </cell>
          <cell r="P76">
            <v>56.078175392233767</v>
          </cell>
        </row>
        <row r="77">
          <cell r="B77">
            <v>56.145182871088444</v>
          </cell>
          <cell r="C77">
            <v>66.135793440925099</v>
          </cell>
          <cell r="D77">
            <v>68.50459491222712</v>
          </cell>
          <cell r="E77">
            <v>40.980402796728029</v>
          </cell>
          <cell r="F77" t="e">
            <v>#N/A</v>
          </cell>
          <cell r="G77">
            <v>47.821370985644791</v>
          </cell>
          <cell r="H77">
            <v>25.499353492435194</v>
          </cell>
          <cell r="I77">
            <v>12.696421425935723</v>
          </cell>
          <cell r="J77">
            <v>74.507748920744888</v>
          </cell>
          <cell r="K77">
            <v>26.175077326492204</v>
          </cell>
          <cell r="L77">
            <v>23.152445250565052</v>
          </cell>
          <cell r="M77">
            <v>62.546005415404494</v>
          </cell>
          <cell r="N77">
            <v>69.572181995169643</v>
          </cell>
          <cell r="O77" t="e">
            <v>#N/A</v>
          </cell>
          <cell r="P77">
            <v>56.529092890433581</v>
          </cell>
        </row>
        <row r="78">
          <cell r="B78">
            <v>56.699795647541393</v>
          </cell>
          <cell r="C78">
            <v>66.977693888832817</v>
          </cell>
          <cell r="D78">
            <v>68.990112894597274</v>
          </cell>
          <cell r="E78">
            <v>43.071196134716843</v>
          </cell>
          <cell r="F78" t="e">
            <v>#N/A</v>
          </cell>
          <cell r="G78">
            <v>48.692839652024354</v>
          </cell>
          <cell r="H78">
            <v>26.017052584745052</v>
          </cell>
          <cell r="I78">
            <v>13.041566797414793</v>
          </cell>
          <cell r="J78">
            <v>75.658670830740562</v>
          </cell>
          <cell r="K78">
            <v>26.937169019116073</v>
          </cell>
          <cell r="L78">
            <v>23.686086610446161</v>
          </cell>
          <cell r="M78">
            <v>63.185742644643113</v>
          </cell>
          <cell r="N78">
            <v>70.12110045480938</v>
          </cell>
          <cell r="O78" t="e">
            <v>#N/A</v>
          </cell>
          <cell r="P78">
            <v>57.077521272332106</v>
          </cell>
        </row>
        <row r="79">
          <cell r="B79">
            <v>57.386938200389373</v>
          </cell>
          <cell r="C79">
            <v>68.151791176528803</v>
          </cell>
          <cell r="D79">
            <v>69.601276653534086</v>
          </cell>
          <cell r="E79">
            <v>47.191107833457863</v>
          </cell>
          <cell r="F79" t="e">
            <v>#N/A</v>
          </cell>
          <cell r="G79">
            <v>51.364172950241809</v>
          </cell>
          <cell r="H79">
            <v>26.97998431360682</v>
          </cell>
          <cell r="I79">
            <v>13.534429861776388</v>
          </cell>
          <cell r="J79">
            <v>77.361653915505002</v>
          </cell>
          <cell r="K79">
            <v>27.902777751847829</v>
          </cell>
          <cell r="L79">
            <v>24.030913521878333</v>
          </cell>
          <cell r="M79">
            <v>64.26810338426003</v>
          </cell>
          <cell r="N79">
            <v>70.98234696934216</v>
          </cell>
          <cell r="O79" t="e">
            <v>#N/A</v>
          </cell>
          <cell r="P79">
            <v>57.958304673926214</v>
          </cell>
        </row>
        <row r="80">
          <cell r="B80">
            <v>57.958358209614971</v>
          </cell>
          <cell r="C80">
            <v>68.883754933031398</v>
          </cell>
          <cell r="D80">
            <v>70.217399243967051</v>
          </cell>
          <cell r="E80">
            <v>49.100943773394647</v>
          </cell>
          <cell r="F80" t="e">
            <v>#N/A</v>
          </cell>
          <cell r="G80">
            <v>52.072960389873558</v>
          </cell>
          <cell r="H80">
            <v>27.540523830567032</v>
          </cell>
          <cell r="I80">
            <v>13.834123694982503</v>
          </cell>
          <cell r="J80">
            <v>78.543594097193463</v>
          </cell>
          <cell r="K80">
            <v>28.610568010745709</v>
          </cell>
          <cell r="L80">
            <v>24.482075010460161</v>
          </cell>
          <cell r="M80">
            <v>64.961510339970133</v>
          </cell>
          <cell r="N80">
            <v>71.644532428788693</v>
          </cell>
          <cell r="O80" t="e">
            <v>#N/A</v>
          </cell>
          <cell r="P80">
            <v>58.607817168823395</v>
          </cell>
        </row>
        <row r="81">
          <cell r="B81">
            <v>58.517494141892115</v>
          </cell>
          <cell r="C81">
            <v>69.496222812916315</v>
          </cell>
          <cell r="D81">
            <v>70.888766893008864</v>
          </cell>
          <cell r="E81">
            <v>50.567034837675706</v>
          </cell>
          <cell r="F81" t="e">
            <v>#N/A</v>
          </cell>
          <cell r="G81">
            <v>52.386873008596083</v>
          </cell>
          <cell r="H81">
            <v>28.051848155814625</v>
          </cell>
          <cell r="I81">
            <v>14.082684515382308</v>
          </cell>
          <cell r="J81">
            <v>79.65161807490793</v>
          </cell>
          <cell r="K81">
            <v>29.252762926618779</v>
          </cell>
          <cell r="L81">
            <v>24.916592315525566</v>
          </cell>
          <cell r="M81">
            <v>65.612454051058918</v>
          </cell>
          <cell r="N81">
            <v>72.320735628973694</v>
          </cell>
          <cell r="O81" t="e">
            <v>#N/A</v>
          </cell>
          <cell r="P81">
            <v>59.260902893020514</v>
          </cell>
        </row>
        <row r="82">
          <cell r="B82">
            <v>59.064345997220798</v>
          </cell>
          <cell r="C82">
            <v>69.989194816183513</v>
          </cell>
          <cell r="D82">
            <v>71.615379600659551</v>
          </cell>
          <cell r="E82">
            <v>51.589381026301069</v>
          </cell>
          <cell r="F82" t="e">
            <v>#N/A</v>
          </cell>
          <cell r="G82">
            <v>52.3059108064094</v>
          </cell>
          <cell r="H82">
            <v>28.513957289349609</v>
          </cell>
          <cell r="I82">
            <v>14.2801123229758</v>
          </cell>
          <cell r="J82">
            <v>80.685725848648389</v>
          </cell>
          <cell r="K82">
            <v>29.829362499467045</v>
          </cell>
          <cell r="L82">
            <v>25.334465437074552</v>
          </cell>
          <cell r="M82">
            <v>66.220934517526359</v>
          </cell>
          <cell r="N82">
            <v>73.010956569897161</v>
          </cell>
          <cell r="O82" t="e">
            <v>#N/A</v>
          </cell>
          <cell r="P82">
            <v>59.917561846517586</v>
          </cell>
        </row>
        <row r="83">
          <cell r="B83">
            <v>59.724405438150285</v>
          </cell>
          <cell r="C83">
            <v>70.226950385458025</v>
          </cell>
          <cell r="D83">
            <v>72.596388755745522</v>
          </cell>
          <cell r="E83">
            <v>50.707311049073688</v>
          </cell>
          <cell r="F83" t="e">
            <v>#N/A</v>
          </cell>
          <cell r="G83">
            <v>50.590839789984777</v>
          </cell>
          <cell r="H83">
            <v>28.807453629362186</v>
          </cell>
          <cell r="I83">
            <v>14.301811880563285</v>
          </cell>
          <cell r="J83">
            <v>81.427439420850362</v>
          </cell>
          <cell r="K83">
            <v>30.018171929072462</v>
          </cell>
          <cell r="L83">
            <v>25.903764616143672</v>
          </cell>
          <cell r="M83">
            <v>66.703552760773135</v>
          </cell>
          <cell r="N83">
            <v>73.521454157236064</v>
          </cell>
          <cell r="O83">
            <v>0</v>
          </cell>
          <cell r="P83">
            <v>60.597389371618746</v>
          </cell>
        </row>
        <row r="84">
          <cell r="B84">
            <v>60.196492474562341</v>
          </cell>
          <cell r="C84">
            <v>70.53521885843989</v>
          </cell>
          <cell r="D84">
            <v>73.353831025083366</v>
          </cell>
          <cell r="E84">
            <v>51.426436002466417</v>
          </cell>
          <cell r="F84" t="e">
            <v>#N/A</v>
          </cell>
          <cell r="G84">
            <v>50.215821543311158</v>
          </cell>
          <cell r="H84">
            <v>29.218891420195856</v>
          </cell>
          <cell r="I84">
            <v>14.446811757424038</v>
          </cell>
          <cell r="J84">
            <v>82.401105985668636</v>
          </cell>
          <cell r="K84">
            <v>30.592458735958321</v>
          </cell>
          <cell r="L84">
            <v>26.221121274245199</v>
          </cell>
          <cell r="M84">
            <v>67.260466329437648</v>
          </cell>
          <cell r="N84">
            <v>74.317207017365632</v>
          </cell>
          <cell r="O84">
            <v>0</v>
          </cell>
          <cell r="P84">
            <v>61.253356646794082</v>
          </cell>
        </row>
        <row r="85">
          <cell r="B85">
            <v>60.606098769006209</v>
          </cell>
          <cell r="C85">
            <v>70.778279677754057</v>
          </cell>
          <cell r="D85">
            <v>74.086857797499505</v>
          </cell>
          <cell r="E85">
            <v>52.286084596282237</v>
          </cell>
          <cell r="F85" t="e">
            <v>#N/A</v>
          </cell>
          <cell r="G85">
            <v>49.941622073059833</v>
          </cell>
          <cell r="H85">
            <v>29.628873060040831</v>
          </cell>
          <cell r="I85">
            <v>14.590516716358358</v>
          </cell>
          <cell r="J85">
            <v>83.388247545538746</v>
          </cell>
          <cell r="K85">
            <v>31.230028119906581</v>
          </cell>
          <cell r="L85">
            <v>26.45460565241569</v>
          </cell>
          <cell r="M85">
            <v>67.808276244920521</v>
          </cell>
          <cell r="N85">
            <v>75.204474055962876</v>
          </cell>
          <cell r="O85">
            <v>0</v>
          </cell>
          <cell r="P85">
            <v>61.905059014347728</v>
          </cell>
        </row>
        <row r="86">
          <cell r="B86">
            <v>60.953224321481905</v>
          </cell>
          <cell r="C86">
            <v>70.956132843400553</v>
          </cell>
          <cell r="D86">
            <v>74.795469072993939</v>
          </cell>
          <cell r="E86">
            <v>53.286256830521147</v>
          </cell>
          <cell r="F86" t="e">
            <v>#N/A</v>
          </cell>
          <cell r="G86">
            <v>49.768241379230766</v>
          </cell>
          <cell r="H86">
            <v>30.037398548897098</v>
          </cell>
          <cell r="I86">
            <v>14.732926757366249</v>
          </cell>
          <cell r="J86">
            <v>84.388864100460665</v>
          </cell>
          <cell r="K86">
            <v>31.930880080917248</v>
          </cell>
          <cell r="L86">
            <v>26.604217750655142</v>
          </cell>
          <cell r="M86">
            <v>68.346982507221796</v>
          </cell>
          <cell r="N86">
            <v>76.183255273027754</v>
          </cell>
          <cell r="O86">
            <v>0</v>
          </cell>
          <cell r="P86">
            <v>62.552496474279678</v>
          </cell>
        </row>
        <row r="87">
          <cell r="B87">
            <v>61.269949865706877</v>
          </cell>
          <cell r="C87">
            <v>71.163400151426231</v>
          </cell>
          <cell r="D87">
            <v>75.957213049734293</v>
          </cell>
          <cell r="E87">
            <v>54.940690791746931</v>
          </cell>
          <cell r="F87" t="e">
            <v>#N/A</v>
          </cell>
          <cell r="G87">
            <v>49.954238792670459</v>
          </cell>
          <cell r="H87">
            <v>30.643962465596871</v>
          </cell>
          <cell r="I87">
            <v>14.746998466427547</v>
          </cell>
          <cell r="J87">
            <v>85.606177332044098</v>
          </cell>
          <cell r="K87">
            <v>32.758233617192865</v>
          </cell>
          <cell r="L87">
            <v>26.229467654046026</v>
          </cell>
          <cell r="M87">
            <v>68.985350730647639</v>
          </cell>
          <cell r="N87">
            <v>77.532038140669414</v>
          </cell>
          <cell r="O87">
            <v>49.001316583610567</v>
          </cell>
          <cell r="P87">
            <v>63.341316047336946</v>
          </cell>
        </row>
        <row r="88">
          <cell r="B88">
            <v>61.479281640759261</v>
          </cell>
          <cell r="C88">
            <v>71.172989291318615</v>
          </cell>
          <cell r="D88">
            <v>76.425974052118235</v>
          </cell>
          <cell r="E88">
            <v>56.016415072206513</v>
          </cell>
          <cell r="F88" t="e">
            <v>#N/A</v>
          </cell>
          <cell r="G88">
            <v>49.879071919347346</v>
          </cell>
          <cell r="H88">
            <v>30.969777820942877</v>
          </cell>
          <cell r="I88">
            <v>14.937636037190646</v>
          </cell>
          <cell r="J88">
            <v>86.552455204425726</v>
          </cell>
          <cell r="K88">
            <v>33.560363133047332</v>
          </cell>
          <cell r="L88">
            <v>26.387531158390406</v>
          </cell>
          <cell r="M88">
            <v>69.462343440863222</v>
          </cell>
          <cell r="N88">
            <v>78.582452725825945</v>
          </cell>
          <cell r="O88">
            <v>49.252141465978951</v>
          </cell>
          <cell r="P88">
            <v>63.921964883726694</v>
          </cell>
        </row>
        <row r="89">
          <cell r="B89">
            <v>61.613300380356499</v>
          </cell>
          <cell r="C89">
            <v>71.079522059124585</v>
          </cell>
          <cell r="D89">
            <v>76.67930027831342</v>
          </cell>
          <cell r="E89">
            <v>57.027167758463676</v>
          </cell>
          <cell r="F89" t="e">
            <v>#N/A</v>
          </cell>
          <cell r="G89">
            <v>49.801300090107922</v>
          </cell>
          <cell r="H89">
            <v>31.214339193767305</v>
          </cell>
          <cell r="I89">
            <v>15.17779605563538</v>
          </cell>
          <cell r="J89">
            <v>87.430919399215298</v>
          </cell>
          <cell r="K89">
            <v>34.400487626683173</v>
          </cell>
          <cell r="L89">
            <v>26.637918348770754</v>
          </cell>
          <cell r="M89">
            <v>69.886726252174711</v>
          </cell>
          <cell r="N89">
            <v>79.612986500606524</v>
          </cell>
          <cell r="O89">
            <v>49.639820958146316</v>
          </cell>
          <cell r="P89">
            <v>64.440090004195923</v>
          </cell>
        </row>
        <row r="90">
          <cell r="B90">
            <v>61.672006084498577</v>
          </cell>
          <cell r="C90">
            <v>70.882998454844127</v>
          </cell>
          <cell r="D90">
            <v>76.717191728319818</v>
          </cell>
          <cell r="E90">
            <v>57.972948850518407</v>
          </cell>
          <cell r="F90" t="e">
            <v>#N/A</v>
          </cell>
          <cell r="G90">
            <v>49.720923304952166</v>
          </cell>
          <cell r="H90">
            <v>31.377646584070156</v>
          </cell>
          <cell r="I90">
            <v>15.467478521761752</v>
          </cell>
          <cell r="J90">
            <v>88.241569916412772</v>
          </cell>
          <cell r="K90">
            <v>35.278607098100416</v>
          </cell>
          <cell r="L90">
            <v>26.980629225187069</v>
          </cell>
          <cell r="M90">
            <v>70.258499164582105</v>
          </cell>
          <cell r="N90">
            <v>80.623639465011081</v>
          </cell>
          <cell r="O90">
            <v>50.164355060112662</v>
          </cell>
          <cell r="P90">
            <v>64.895691408744653</v>
          </cell>
        </row>
        <row r="91">
          <cell r="B91">
            <v>61.118612447164153</v>
          </cell>
          <cell r="C91">
            <v>70.135264606426389</v>
          </cell>
          <cell r="D91">
            <v>75.907255536299203</v>
          </cell>
          <cell r="E91">
            <v>59.261339375695492</v>
          </cell>
          <cell r="F91" t="e">
            <v>#N/A</v>
          </cell>
          <cell r="G91">
            <v>49.420833906440819</v>
          </cell>
          <cell r="H91">
            <v>31.039062142446639</v>
          </cell>
          <cell r="I91">
            <v>15.775767872458292</v>
          </cell>
          <cell r="J91">
            <v>89.159989492427883</v>
          </cell>
          <cell r="K91">
            <v>36.497470528367678</v>
          </cell>
          <cell r="L91">
            <v>28.189200115487345</v>
          </cell>
          <cell r="M91">
            <v>70.475948698222425</v>
          </cell>
          <cell r="N91">
            <v>81.934789585895089</v>
          </cell>
          <cell r="O91">
            <v>50.825743771877981</v>
          </cell>
          <cell r="P91">
            <v>65.21495777030006</v>
          </cell>
        </row>
        <row r="92">
          <cell r="B92">
            <v>61.241406602804489</v>
          </cell>
          <cell r="C92">
            <v>69.911889806793411</v>
          </cell>
          <cell r="D92">
            <v>75.767234580263363</v>
          </cell>
          <cell r="E92">
            <v>59.91414486841547</v>
          </cell>
          <cell r="F92" t="e">
            <v>#N/A</v>
          </cell>
          <cell r="G92">
            <v>49.422090272428157</v>
          </cell>
          <cell r="H92">
            <v>31.20811670746826</v>
          </cell>
          <cell r="I92">
            <v>16.176861459192526</v>
          </cell>
          <cell r="J92">
            <v>89.764779559877311</v>
          </cell>
          <cell r="K92">
            <v>37.330480362920241</v>
          </cell>
          <cell r="L92">
            <v>28.407143832836407</v>
          </cell>
          <cell r="M92">
            <v>70.783187204766847</v>
          </cell>
          <cell r="N92">
            <v>82.777529742805498</v>
          </cell>
          <cell r="O92">
            <v>51.623987093442288</v>
          </cell>
          <cell r="P92">
            <v>65.575036273836901</v>
          </cell>
        </row>
        <row r="93">
          <cell r="B93">
            <v>61.50360224539822</v>
          </cell>
          <cell r="C93">
            <v>69.764720183894354</v>
          </cell>
          <cell r="D93">
            <v>75.66473599437407</v>
          </cell>
          <cell r="E93">
            <v>60.338946356003127</v>
          </cell>
          <cell r="F93" t="e">
            <v>#N/A</v>
          </cell>
          <cell r="G93">
            <v>49.507584745474887</v>
          </cell>
          <cell r="H93">
            <v>31.464172429730223</v>
          </cell>
          <cell r="I93">
            <v>16.639843718852983</v>
          </cell>
          <cell r="J93">
            <v>90.231522855170724</v>
          </cell>
          <cell r="K93">
            <v>38.080385582826743</v>
          </cell>
          <cell r="L93">
            <v>28.407996705082244</v>
          </cell>
          <cell r="M93">
            <v>71.078501204352364</v>
          </cell>
          <cell r="N93">
            <v>83.472237902597726</v>
          </cell>
          <cell r="O93">
            <v>52.559085024805576</v>
          </cell>
          <cell r="P93">
            <v>65.902115592282343</v>
          </cell>
        </row>
        <row r="94">
          <cell r="B94">
            <v>61.905199374945354</v>
          </cell>
          <cell r="C94">
            <v>69.693755737729219</v>
          </cell>
          <cell r="D94">
            <v>75.599759778631281</v>
          </cell>
          <cell r="E94">
            <v>60.535743838458437</v>
          </cell>
          <cell r="F94" t="e">
            <v>#N/A</v>
          </cell>
          <cell r="G94">
            <v>49.677317325581015</v>
          </cell>
          <cell r="H94">
            <v>31.807229309232525</v>
          </cell>
          <cell r="I94">
            <v>17.164714651439667</v>
          </cell>
          <cell r="J94">
            <v>90.560219378308162</v>
          </cell>
          <cell r="K94">
            <v>38.747186188087177</v>
          </cell>
          <cell r="L94">
            <v>28.191758732224862</v>
          </cell>
          <cell r="M94">
            <v>71.361890696979032</v>
          </cell>
          <cell r="N94">
            <v>84.018914065271787</v>
          </cell>
          <cell r="O94">
            <v>53.63103756596783</v>
          </cell>
          <cell r="P94">
            <v>66.196195725636429</v>
          </cell>
        </row>
        <row r="95">
          <cell r="B95">
            <v>62.859319185717759</v>
          </cell>
          <cell r="C95">
            <v>69.662888046558436</v>
          </cell>
          <cell r="D95">
            <v>75.665968814398965</v>
          </cell>
          <cell r="E95">
            <v>59.538198478701283</v>
          </cell>
          <cell r="F95" t="e">
            <v>#N/A</v>
          </cell>
          <cell r="G95">
            <v>50.306693488978119</v>
          </cell>
          <cell r="H95">
            <v>32.477913360247356</v>
          </cell>
          <cell r="I95">
            <v>17.865521398512943</v>
          </cell>
          <cell r="J95">
            <v>90.598311909662399</v>
          </cell>
          <cell r="K95">
            <v>39.058132485209711</v>
          </cell>
          <cell r="L95">
            <v>26.504919234373247</v>
          </cell>
          <cell r="M95">
            <v>71.881451177700953</v>
          </cell>
          <cell r="N95">
            <v>84.425847402853378</v>
          </cell>
          <cell r="O95">
            <v>56.08175479044597</v>
          </cell>
          <cell r="P95">
            <v>66.406090663571064</v>
          </cell>
        </row>
        <row r="96">
          <cell r="B96">
            <v>63.374470811462906</v>
          </cell>
          <cell r="C96">
            <v>69.758777322556938</v>
          </cell>
          <cell r="D96">
            <v>75.638572186403692</v>
          </cell>
          <cell r="E96">
            <v>59.665523485723988</v>
          </cell>
          <cell r="F96" t="e">
            <v>#N/A</v>
          </cell>
          <cell r="G96">
            <v>50.494740092710416</v>
          </cell>
          <cell r="H96">
            <v>32.898722148521472</v>
          </cell>
          <cell r="I96">
            <v>18.468550820327916</v>
          </cell>
          <cell r="J96">
            <v>90.711937776338786</v>
          </cell>
          <cell r="K96">
            <v>39.667823738574739</v>
          </cell>
          <cell r="L96">
            <v>26.355903843265789</v>
          </cell>
          <cell r="M96">
            <v>72.041753458388158</v>
          </cell>
          <cell r="N96">
            <v>84.673143902480803</v>
          </cell>
          <cell r="O96">
            <v>56.930652521799431</v>
          </cell>
          <cell r="P96">
            <v>66.654646830873602</v>
          </cell>
        </row>
        <row r="97">
          <cell r="B97">
            <v>63.863775446452678</v>
          </cell>
          <cell r="C97">
            <v>69.945315143985198</v>
          </cell>
          <cell r="D97">
            <v>75.611232776009359</v>
          </cell>
          <cell r="E97">
            <v>59.951380022446415</v>
          </cell>
          <cell r="F97" t="e">
            <v>#N/A</v>
          </cell>
          <cell r="G97">
            <v>50.616862613009488</v>
          </cell>
          <cell r="H97">
            <v>33.310281688327045</v>
          </cell>
          <cell r="I97">
            <v>19.087850058444953</v>
          </cell>
          <cell r="J97">
            <v>90.748539758710081</v>
          </cell>
          <cell r="K97">
            <v>40.303510254690444</v>
          </cell>
          <cell r="L97">
            <v>26.491201879011506</v>
          </cell>
          <cell r="M97">
            <v>72.090893034094805</v>
          </cell>
          <cell r="N97">
            <v>84.769092736179772</v>
          </cell>
          <cell r="O97">
            <v>57.419640833545117</v>
          </cell>
          <cell r="P97">
            <v>66.890678217215978</v>
          </cell>
        </row>
        <row r="98">
          <cell r="B98">
            <v>64.327233090687074</v>
          </cell>
          <cell r="C98">
            <v>70.222501510843202</v>
          </cell>
          <cell r="D98">
            <v>75.58395058321598</v>
          </cell>
          <cell r="E98">
            <v>60.395768088868579</v>
          </cell>
          <cell r="F98" t="e">
            <v>#N/A</v>
          </cell>
          <cell r="G98">
            <v>50.673061049875329</v>
          </cell>
          <cell r="H98">
            <v>33.71259197966409</v>
          </cell>
          <cell r="I98">
            <v>19.723419112864065</v>
          </cell>
          <cell r="J98">
            <v>90.708117856776312</v>
          </cell>
          <cell r="K98">
            <v>40.965192033556804</v>
          </cell>
          <cell r="L98">
            <v>26.910813341610378</v>
          </cell>
          <cell r="M98">
            <v>72.028869904820894</v>
          </cell>
          <cell r="N98">
            <v>84.713693903950286</v>
          </cell>
          <cell r="O98">
            <v>57.548719725683036</v>
          </cell>
          <cell r="P98">
            <v>67.11418482259819</v>
          </cell>
        </row>
        <row r="99">
          <cell r="B99">
            <v>64.562292438803411</v>
          </cell>
          <cell r="C99">
            <v>70.658898759026243</v>
          </cell>
          <cell r="D99">
            <v>75.386343110378917</v>
          </cell>
          <cell r="E99">
            <v>61.848352702409841</v>
          </cell>
          <cell r="F99" t="e">
            <v>#N/A</v>
          </cell>
          <cell r="G99">
            <v>51.542275906044182</v>
          </cell>
          <cell r="H99">
            <v>33.967440464341792</v>
          </cell>
          <cell r="I99">
            <v>20.387803071932471</v>
          </cell>
          <cell r="J99">
            <v>90.201217457962912</v>
          </cell>
          <cell r="K99">
            <v>41.528524232386147</v>
          </cell>
          <cell r="L99">
            <v>28.465554938693806</v>
          </cell>
          <cell r="M99">
            <v>71.109937440858175</v>
          </cell>
          <cell r="N99">
            <v>83.685173426612337</v>
          </cell>
          <cell r="O99">
            <v>56.01057161808248</v>
          </cell>
          <cell r="P99">
            <v>67.107844154820171</v>
          </cell>
        </row>
        <row r="100">
          <cell r="B100">
            <v>65.055076623672164</v>
          </cell>
          <cell r="C100">
            <v>71.08995728238564</v>
          </cell>
          <cell r="D100">
            <v>75.427328351845361</v>
          </cell>
          <cell r="E100">
            <v>62.269937821263689</v>
          </cell>
          <cell r="F100" t="e">
            <v>#N/A</v>
          </cell>
          <cell r="G100">
            <v>51.115049974949052</v>
          </cell>
          <cell r="H100">
            <v>34.406537282018085</v>
          </cell>
          <cell r="I100">
            <v>21.050893723616841</v>
          </cell>
          <cell r="J100">
            <v>90.162529632448781</v>
          </cell>
          <cell r="K100">
            <v>42.291934473868913</v>
          </cell>
          <cell r="L100">
            <v>29.113466571946461</v>
          </cell>
          <cell r="M100">
            <v>71.123887553506435</v>
          </cell>
          <cell r="N100">
            <v>83.655788854197908</v>
          </cell>
          <cell r="O100">
            <v>55.942758703057116</v>
          </cell>
          <cell r="P100">
            <v>67.393230195162118</v>
          </cell>
        </row>
        <row r="101">
          <cell r="B101">
            <v>65.603034339930645</v>
          </cell>
          <cell r="C101">
            <v>71.584239416816672</v>
          </cell>
          <cell r="D101">
            <v>75.53652380997066</v>
          </cell>
          <cell r="E101">
            <v>62.510188462849527</v>
          </cell>
          <cell r="F101" t="e">
            <v>#N/A</v>
          </cell>
          <cell r="G101">
            <v>50.270323759326168</v>
          </cell>
          <cell r="H101">
            <v>34.891669874502163</v>
          </cell>
          <cell r="I101">
            <v>21.725236156264398</v>
          </cell>
          <cell r="J101">
            <v>90.202599767659422</v>
          </cell>
          <cell r="K101">
            <v>43.131077915217425</v>
          </cell>
          <cell r="L101">
            <v>29.705364948999726</v>
          </cell>
          <cell r="M101">
            <v>71.324973613057423</v>
          </cell>
          <cell r="N101">
            <v>83.803766207527019</v>
          </cell>
          <cell r="O101">
            <v>56.037963400476258</v>
          </cell>
          <cell r="P101">
            <v>67.753020451423964</v>
          </cell>
        </row>
        <row r="102">
          <cell r="B102">
            <v>66.206165587578823</v>
          </cell>
          <cell r="C102">
            <v>72.141745162319324</v>
          </cell>
          <cell r="D102">
            <v>75.713929484754829</v>
          </cell>
          <cell r="E102">
            <v>62.569104627167334</v>
          </cell>
          <cell r="F102" t="e">
            <v>#N/A</v>
          </cell>
          <cell r="G102">
            <v>49.00809725917555</v>
          </cell>
          <cell r="H102">
            <v>35.422838241794025</v>
          </cell>
          <cell r="I102">
            <v>22.410830369875139</v>
          </cell>
          <cell r="J102">
            <v>90.321427863594792</v>
          </cell>
          <cell r="K102">
            <v>44.045954556431688</v>
          </cell>
          <cell r="L102">
            <v>30.241250069853599</v>
          </cell>
          <cell r="M102">
            <v>71.71319561951114</v>
          </cell>
          <cell r="N102">
            <v>84.129105486599656</v>
          </cell>
          <cell r="O102">
            <v>56.296185710339891</v>
          </cell>
          <cell r="P102">
            <v>68.18721492360568</v>
          </cell>
        </row>
        <row r="103">
          <cell r="B103">
            <v>67.128712200895933</v>
          </cell>
          <cell r="C103">
            <v>73.064432843908662</v>
          </cell>
          <cell r="D103">
            <v>76.216166551493899</v>
          </cell>
          <cell r="E103">
            <v>61.100467447993537</v>
          </cell>
          <cell r="F103" t="e">
            <v>#N/A</v>
          </cell>
          <cell r="G103">
            <v>45.036616998159026</v>
          </cell>
          <cell r="H103">
            <v>36.038180338462837</v>
          </cell>
          <cell r="I103">
            <v>23.156893611001934</v>
          </cell>
          <cell r="J103">
            <v>90.465254280161389</v>
          </cell>
          <cell r="K103">
            <v>45.143256557371629</v>
          </cell>
          <cell r="L103">
            <v>30.770477418331748</v>
          </cell>
          <cell r="M103">
            <v>72.841644752483404</v>
          </cell>
          <cell r="N103">
            <v>85.182738985713968</v>
          </cell>
          <cell r="O103">
            <v>57.016886250222456</v>
          </cell>
          <cell r="P103">
            <v>68.897940808734091</v>
          </cell>
        </row>
        <row r="104">
          <cell r="B104">
            <v>67.736493777611884</v>
          </cell>
          <cell r="C104">
            <v>73.627602481548607</v>
          </cell>
          <cell r="D104">
            <v>76.427344189477282</v>
          </cell>
          <cell r="E104">
            <v>61.335202204264718</v>
          </cell>
          <cell r="F104" t="e">
            <v>#N/A</v>
          </cell>
          <cell r="G104">
            <v>43.856091319488186</v>
          </cell>
          <cell r="H104">
            <v>36.646165073542591</v>
          </cell>
          <cell r="I104">
            <v>23.845304487917893</v>
          </cell>
          <cell r="J104">
            <v>90.763102153583631</v>
          </cell>
          <cell r="K104">
            <v>46.166922734373394</v>
          </cell>
          <cell r="L104">
            <v>31.174593833257394</v>
          </cell>
          <cell r="M104">
            <v>73.382902180896252</v>
          </cell>
          <cell r="N104">
            <v>85.64242919855441</v>
          </cell>
          <cell r="O104">
            <v>57.481359537945323</v>
          </cell>
          <cell r="P104">
            <v>69.400092833944839</v>
          </cell>
        </row>
        <row r="105">
          <cell r="B105">
            <v>68.293752152005865</v>
          </cell>
          <cell r="C105">
            <v>74.133212400254166</v>
          </cell>
          <cell r="D105">
            <v>76.604083574001066</v>
          </cell>
          <cell r="E105">
            <v>61.927090029757302</v>
          </cell>
          <cell r="F105" t="e">
            <v>#N/A</v>
          </cell>
          <cell r="G105">
            <v>43.174766746824872</v>
          </cell>
          <cell r="H105">
            <v>37.284930401602438</v>
          </cell>
          <cell r="I105">
            <v>24.525280247175886</v>
          </cell>
          <cell r="J105">
            <v>91.161211843768029</v>
          </cell>
          <cell r="K105">
            <v>47.223645247296929</v>
          </cell>
          <cell r="L105">
            <v>31.502954798454187</v>
          </cell>
          <cell r="M105">
            <v>73.890059084365504</v>
          </cell>
          <cell r="N105">
            <v>86.059108419419161</v>
          </cell>
          <cell r="O105">
            <v>57.989066191082912</v>
          </cell>
          <cell r="P105">
            <v>69.895798196264749</v>
          </cell>
        </row>
        <row r="106">
          <cell r="B106">
            <v>68.800487324077892</v>
          </cell>
          <cell r="C106">
            <v>74.581262600025383</v>
          </cell>
          <cell r="D106">
            <v>76.746384705065239</v>
          </cell>
          <cell r="E106">
            <v>62.876130924471298</v>
          </cell>
          <cell r="F106" t="e">
            <v>#N/A</v>
          </cell>
          <cell r="G106">
            <v>42.992643280169084</v>
          </cell>
          <cell r="H106">
            <v>37.954476322642385</v>
          </cell>
          <cell r="I106">
            <v>25.196820888775921</v>
          </cell>
          <cell r="J106">
            <v>91.659583350714541</v>
          </cell>
          <cell r="K106">
            <v>48.313424096142221</v>
          </cell>
          <cell r="L106">
            <v>31.755560313922135</v>
          </cell>
          <cell r="M106">
            <v>74.363115462891187</v>
          </cell>
          <cell r="N106">
            <v>86.432776648308206</v>
          </cell>
          <cell r="O106">
            <v>58.540006209635223</v>
          </cell>
          <cell r="P106">
            <v>70.385056895693808</v>
          </cell>
        </row>
        <row r="107">
          <cell r="B107">
            <v>69.00405332651799</v>
          </cell>
          <cell r="C107">
            <v>74.847083570338157</v>
          </cell>
          <cell r="D107">
            <v>76.780513254727452</v>
          </cell>
          <cell r="E107">
            <v>65.633286486858637</v>
          </cell>
          <cell r="F107" t="e">
            <v>#N/A</v>
          </cell>
          <cell r="G107">
            <v>44.318299799208141</v>
          </cell>
          <cell r="H107">
            <v>38.700152229624337</v>
          </cell>
          <cell r="I107">
            <v>25.837318441678427</v>
          </cell>
          <cell r="J107">
            <v>92.425615516073577</v>
          </cell>
          <cell r="K107">
            <v>49.589353236947701</v>
          </cell>
          <cell r="L107">
            <v>31.293307825554272</v>
          </cell>
          <cell r="M107">
            <v>74.835588177838531</v>
          </cell>
          <cell r="N107">
            <v>86.751448515720782</v>
          </cell>
          <cell r="O107">
            <v>59.313329591222292</v>
          </cell>
          <cell r="P107">
            <v>70.762749734821995</v>
          </cell>
        </row>
        <row r="108">
          <cell r="B108">
            <v>69.510800480870074</v>
          </cell>
          <cell r="C108">
            <v>75.229882136450243</v>
          </cell>
          <cell r="D108">
            <v>76.883431610049357</v>
          </cell>
          <cell r="E108">
            <v>66.716248880634652</v>
          </cell>
          <cell r="F108" t="e">
            <v>#N/A</v>
          </cell>
          <cell r="G108">
            <v>44.731146992692473</v>
          </cell>
          <cell r="H108">
            <v>39.413119579439737</v>
          </cell>
          <cell r="I108">
            <v>26.501032036378355</v>
          </cell>
          <cell r="J108">
            <v>93.05755111988428</v>
          </cell>
          <cell r="K108">
            <v>50.684007175221147</v>
          </cell>
          <cell r="L108">
            <v>31.650043463207297</v>
          </cell>
          <cell r="M108">
            <v>75.227036761930904</v>
          </cell>
          <cell r="N108">
            <v>87.043888908458712</v>
          </cell>
          <cell r="O108">
            <v>59.879076341556036</v>
          </cell>
          <cell r="P108">
            <v>71.281162787433374</v>
          </cell>
        </row>
        <row r="109">
          <cell r="B109">
            <v>70.068082819824198</v>
          </cell>
          <cell r="C109">
            <v>75.604988787837556</v>
          </cell>
          <cell r="D109">
            <v>76.98140544308859</v>
          </cell>
          <cell r="E109">
            <v>67.575979704251296</v>
          </cell>
          <cell r="F109" t="e">
            <v>#N/A</v>
          </cell>
          <cell r="G109">
            <v>45.239763740309385</v>
          </cell>
          <cell r="H109">
            <v>40.13872776505049</v>
          </cell>
          <cell r="I109">
            <v>27.16535370183615</v>
          </cell>
          <cell r="J109">
            <v>93.722789003797033</v>
          </cell>
          <cell r="K109">
            <v>51.75047986700099</v>
          </cell>
          <cell r="L109">
            <v>32.186664672774249</v>
          </cell>
          <cell r="M109">
            <v>75.570978076533578</v>
          </cell>
          <cell r="N109">
            <v>87.298112457021247</v>
          </cell>
          <cell r="O109">
            <v>60.416396458256507</v>
          </cell>
          <cell r="P109">
            <v>71.83517685611794</v>
          </cell>
        </row>
        <row r="110">
          <cell r="B110">
            <v>70.675900343380334</v>
          </cell>
          <cell r="C110">
            <v>75.972403524500123</v>
          </cell>
          <cell r="D110">
            <v>77.074434753845182</v>
          </cell>
          <cell r="E110">
            <v>68.212478957708555</v>
          </cell>
          <cell r="F110" t="e">
            <v>#N/A</v>
          </cell>
          <cell r="G110">
            <v>45.844150042058899</v>
          </cell>
          <cell r="H110">
            <v>40.876976786456588</v>
          </cell>
          <cell r="I110">
            <v>27.830283438051801</v>
          </cell>
          <cell r="J110">
            <v>94.421329167811834</v>
          </cell>
          <cell r="K110">
            <v>52.78877131228721</v>
          </cell>
          <cell r="L110">
            <v>32.90317145425513</v>
          </cell>
          <cell r="M110">
            <v>75.867412121646552</v>
          </cell>
          <cell r="N110">
            <v>87.514119161408388</v>
          </cell>
          <cell r="O110">
            <v>60.925289941323683</v>
          </cell>
          <cell r="P110">
            <v>72.424791940875664</v>
          </cell>
        </row>
        <row r="111">
          <cell r="B111">
            <v>71.368660221306882</v>
          </cell>
          <cell r="C111">
            <v>75.994472349734934</v>
          </cell>
          <cell r="D111">
            <v>76.934723230440994</v>
          </cell>
          <cell r="E111">
            <v>67.563313350445171</v>
          </cell>
          <cell r="F111" t="e">
            <v>#N/A</v>
          </cell>
          <cell r="G111">
            <v>46.936266666566169</v>
          </cell>
          <cell r="H111">
            <v>41.858020981003968</v>
          </cell>
          <cell r="I111">
            <v>28.48713652271574</v>
          </cell>
          <cell r="J111">
            <v>95.54616658764769</v>
          </cell>
          <cell r="K111">
            <v>53.827078180529135</v>
          </cell>
          <cell r="L111">
            <v>34.18101314160446</v>
          </cell>
          <cell r="M111">
            <v>75.700413355801942</v>
          </cell>
          <cell r="N111">
            <v>87.462430031177689</v>
          </cell>
          <cell r="O111">
            <v>61.226192102778086</v>
          </cell>
          <cell r="P111">
            <v>73.028826050025998</v>
          </cell>
        </row>
        <row r="112">
          <cell r="B112">
            <v>72.063785246159739</v>
          </cell>
          <cell r="C112">
            <v>76.481564855629159</v>
          </cell>
          <cell r="D112">
            <v>77.108982021383468</v>
          </cell>
          <cell r="E112">
            <v>68.178322779808212</v>
          </cell>
          <cell r="F112" t="e">
            <v>#N/A</v>
          </cell>
          <cell r="G112">
            <v>47.57540776913082</v>
          </cell>
          <cell r="H112">
            <v>42.529489939062394</v>
          </cell>
          <cell r="I112">
            <v>29.156756289370954</v>
          </cell>
          <cell r="J112">
            <v>96.154113321578905</v>
          </cell>
          <cell r="K112">
            <v>54.797728465048415</v>
          </cell>
          <cell r="L112">
            <v>35.104711333331387</v>
          </cell>
          <cell r="M112">
            <v>76.068203078522643</v>
          </cell>
          <cell r="N112">
            <v>87.693794643390959</v>
          </cell>
          <cell r="O112">
            <v>61.750058193770478</v>
          </cell>
          <cell r="P112">
            <v>73.698115963602305</v>
          </cell>
        </row>
        <row r="113">
          <cell r="B113">
            <v>72.795682587707319</v>
          </cell>
          <cell r="C113">
            <v>77.096027045479829</v>
          </cell>
          <cell r="D113">
            <v>77.369414814794538</v>
          </cell>
          <cell r="E113">
            <v>68.995073955236393</v>
          </cell>
          <cell r="F113" t="e">
            <v>#N/A</v>
          </cell>
          <cell r="G113">
            <v>48.153534118378005</v>
          </cell>
          <cell r="H113">
            <v>43.121537997977782</v>
          </cell>
          <cell r="I113">
            <v>29.830458015707862</v>
          </cell>
          <cell r="J113">
            <v>96.63816434532454</v>
          </cell>
          <cell r="K113">
            <v>55.72891883529438</v>
          </cell>
          <cell r="L113">
            <v>36.055715363390448</v>
          </cell>
          <cell r="M113">
            <v>76.554855748340771</v>
          </cell>
          <cell r="N113">
            <v>87.97873400760578</v>
          </cell>
          <cell r="O113">
            <v>62.317323526321367</v>
          </cell>
          <cell r="P113">
            <v>74.411479689924022</v>
          </cell>
        </row>
        <row r="114">
          <cell r="B114">
            <v>73.56435224594955</v>
          </cell>
          <cell r="C114">
            <v>77.83785891928693</v>
          </cell>
          <cell r="D114">
            <v>77.716021610674161</v>
          </cell>
          <cell r="E114">
            <v>70.013566876729712</v>
          </cell>
          <cell r="F114" t="e">
            <v>#N/A</v>
          </cell>
          <cell r="G114">
            <v>48.670645714307724</v>
          </cell>
          <cell r="H114">
            <v>43.634165157750168</v>
          </cell>
          <cell r="I114">
            <v>30.508241701726469</v>
          </cell>
          <cell r="J114">
            <v>96.998319658884583</v>
          </cell>
          <cell r="K114">
            <v>56.620649291266993</v>
          </cell>
          <cell r="L114">
            <v>37.034025231781627</v>
          </cell>
          <cell r="M114">
            <v>77.160371365256353</v>
          </cell>
          <cell r="N114">
            <v>88.317248123822168</v>
          </cell>
          <cell r="O114">
            <v>62.927988100430746</v>
          </cell>
          <cell r="P114">
            <v>75.168917228991134</v>
          </cell>
        </row>
        <row r="115">
          <cell r="B115">
            <v>74.435318796933629</v>
          </cell>
          <cell r="C115">
            <v>79.172486349397815</v>
          </cell>
          <cell r="D115">
            <v>78.273362528209248</v>
          </cell>
          <cell r="E115">
            <v>72.687252763911417</v>
          </cell>
          <cell r="F115">
            <v>0</v>
          </cell>
          <cell r="G115">
            <v>49.289216393168175</v>
          </cell>
          <cell r="H115">
            <v>43.709411834940155</v>
          </cell>
          <cell r="I115">
            <v>31.230939591164859</v>
          </cell>
          <cell r="J115">
            <v>97.265540709728427</v>
          </cell>
          <cell r="K115">
            <v>58.37698534597795</v>
          </cell>
          <cell r="L115">
            <v>38.121619443903271</v>
          </cell>
          <cell r="M115">
            <v>78.391636480410725</v>
          </cell>
          <cell r="N115">
            <v>88.806061535786142</v>
          </cell>
          <cell r="O115">
            <v>63.766786176440732</v>
          </cell>
          <cell r="P115">
            <v>76.017875700526105</v>
          </cell>
        </row>
        <row r="116">
          <cell r="B116">
            <v>75.2513232581464</v>
          </cell>
          <cell r="C116">
            <v>79.982887242178904</v>
          </cell>
          <cell r="D116">
            <v>78.742493281351287</v>
          </cell>
          <cell r="E116">
            <v>73.527848689685683</v>
          </cell>
          <cell r="F116">
            <v>0</v>
          </cell>
          <cell r="G116">
            <v>49.619308947963681</v>
          </cell>
          <cell r="H116">
            <v>44.206381029802237</v>
          </cell>
          <cell r="I116">
            <v>31.900554299051631</v>
          </cell>
          <cell r="J116">
            <v>97.365520023929463</v>
          </cell>
          <cell r="K116">
            <v>58.828169768199245</v>
          </cell>
          <cell r="L116">
            <v>39.121749586799361</v>
          </cell>
          <cell r="M116">
            <v>79.032123371064628</v>
          </cell>
          <cell r="N116">
            <v>89.21303533850724</v>
          </cell>
          <cell r="O116">
            <v>64.390355529530325</v>
          </cell>
          <cell r="P116">
            <v>76.844482017195077</v>
          </cell>
        </row>
        <row r="117">
          <cell r="B117">
            <v>76.077890205634986</v>
          </cell>
          <cell r="C117">
            <v>80.734487469977509</v>
          </cell>
          <cell r="D117">
            <v>79.247973989287161</v>
          </cell>
          <cell r="E117">
            <v>73.988805873675787</v>
          </cell>
          <cell r="F117">
            <v>0</v>
          </cell>
          <cell r="G117">
            <v>49.823397214942439</v>
          </cell>
          <cell r="H117">
            <v>44.767113158897047</v>
          </cell>
          <cell r="I117">
            <v>32.557918069124867</v>
          </cell>
          <cell r="J117">
            <v>97.3292190489571</v>
          </cell>
          <cell r="K117">
            <v>58.878268070942553</v>
          </cell>
          <cell r="L117">
            <v>40.116394165868229</v>
          </cell>
          <cell r="M117">
            <v>79.588718588359413</v>
          </cell>
          <cell r="N117">
            <v>89.634894075731481</v>
          </cell>
          <cell r="O117">
            <v>64.983430420041572</v>
          </cell>
          <cell r="P117">
            <v>77.696183298720499</v>
          </cell>
        </row>
        <row r="118">
          <cell r="B118">
            <v>76.915019639399418</v>
          </cell>
          <cell r="C118">
            <v>81.427287032793672</v>
          </cell>
          <cell r="D118">
            <v>79.789804652016869</v>
          </cell>
          <cell r="E118">
            <v>74.070124315881714</v>
          </cell>
          <cell r="F118">
            <v>0</v>
          </cell>
          <cell r="G118">
            <v>49.901481194104463</v>
          </cell>
          <cell r="H118">
            <v>45.39160822222459</v>
          </cell>
          <cell r="I118">
            <v>33.203030901384565</v>
          </cell>
          <cell r="J118">
            <v>97.156637784811338</v>
          </cell>
          <cell r="K118">
            <v>58.527280254207867</v>
          </cell>
          <cell r="L118">
            <v>41.105553181109897</v>
          </cell>
          <cell r="M118">
            <v>80.061422132295078</v>
          </cell>
          <cell r="N118">
            <v>90.071637747458908</v>
          </cell>
          <cell r="O118">
            <v>65.546010847974514</v>
          </cell>
          <cell r="P118">
            <v>78.572979545102356</v>
          </cell>
        </row>
        <row r="119">
          <cell r="B119">
            <v>77.726587969112785</v>
          </cell>
          <cell r="C119">
            <v>81.920289889002476</v>
          </cell>
          <cell r="D119">
            <v>80.613222624455517</v>
          </cell>
          <cell r="E119">
            <v>71.72760862048986</v>
          </cell>
          <cell r="F119">
            <v>188.32961644590404</v>
          </cell>
          <cell r="G119">
            <v>49.149193700938334</v>
          </cell>
          <cell r="H119">
            <v>46.044340955015116</v>
          </cell>
          <cell r="I119">
            <v>33.783749435810137</v>
          </cell>
          <cell r="J119">
            <v>96.364159887080575</v>
          </cell>
          <cell r="K119">
            <v>55.30545401732585</v>
          </cell>
          <cell r="L119">
            <v>41.894277589644879</v>
          </cell>
          <cell r="M119">
            <v>80.036077161613093</v>
          </cell>
          <cell r="N119">
            <v>90.57373725937606</v>
          </cell>
          <cell r="O119">
            <v>65.983088189901594</v>
          </cell>
          <cell r="P119">
            <v>79.465289051808469</v>
          </cell>
          <cell r="Z119">
            <v>1.2032526443844116</v>
          </cell>
          <cell r="AA119">
            <v>1.6138180671369406</v>
          </cell>
          <cell r="AB119">
            <v>8.4688621450634827E-2</v>
          </cell>
          <cell r="AC119">
            <v>1.6525120022548023</v>
          </cell>
          <cell r="AD119">
            <v>1.036346879660166</v>
          </cell>
          <cell r="AE119">
            <v>13.154009404519208</v>
          </cell>
        </row>
        <row r="120">
          <cell r="B120">
            <v>78.59929181155961</v>
          </cell>
          <cell r="C120">
            <v>82.551886538503567</v>
          </cell>
          <cell r="D120">
            <v>81.12965825480687</v>
          </cell>
          <cell r="E120">
            <v>71.867327737452868</v>
          </cell>
          <cell r="F120">
            <v>188.89310060388712</v>
          </cell>
          <cell r="G120">
            <v>49.257015978271411</v>
          </cell>
          <cell r="H120">
            <v>46.810571992715992</v>
          </cell>
          <cell r="I120">
            <v>34.425217736450989</v>
          </cell>
          <cell r="J120">
            <v>96.112464582352686</v>
          </cell>
          <cell r="K120">
            <v>55.140194881902886</v>
          </cell>
          <cell r="L120">
            <v>42.950445094383923</v>
          </cell>
          <cell r="M120">
            <v>80.506660095334013</v>
          </cell>
          <cell r="N120">
            <v>91.020062437835151</v>
          </cell>
          <cell r="O120">
            <v>66.522683142048905</v>
          </cell>
          <cell r="P120">
            <v>80.396107909716108</v>
          </cell>
          <cell r="Z120">
            <v>1.1164850516811375</v>
          </cell>
          <cell r="AA120">
            <v>1.5093400217415232</v>
          </cell>
          <cell r="AB120">
            <v>-0.60797206145746241</v>
          </cell>
          <cell r="AC120">
            <v>1.5884981792685826</v>
          </cell>
          <cell r="AD120">
            <v>0.77878930662993451</v>
          </cell>
          <cell r="AE120">
            <v>13.739233361539016</v>
          </cell>
        </row>
        <row r="121">
          <cell r="B121">
            <v>79.49700757641304</v>
          </cell>
          <cell r="C121">
            <v>83.181080939672128</v>
          </cell>
          <cell r="D121">
            <v>81.584348897986018</v>
          </cell>
          <cell r="E121">
            <v>72.445086270957177</v>
          </cell>
          <cell r="F121">
            <v>189.09394807515773</v>
          </cell>
          <cell r="G121">
            <v>49.520580841592292</v>
          </cell>
          <cell r="H121">
            <v>47.654776070557496</v>
          </cell>
          <cell r="I121">
            <v>35.075292443286557</v>
          </cell>
          <cell r="J121">
            <v>95.917935526216056</v>
          </cell>
          <cell r="K121">
            <v>55.561750547269646</v>
          </cell>
          <cell r="L121">
            <v>44.079106652447535</v>
          </cell>
          <cell r="M121">
            <v>81.059014092199277</v>
          </cell>
          <cell r="N121">
            <v>91.461084188522761</v>
          </cell>
          <cell r="O121">
            <v>67.069787080988888</v>
          </cell>
          <cell r="P121">
            <v>81.355854414293034</v>
          </cell>
          <cell r="Z121">
            <v>1.0589406597760753</v>
          </cell>
          <cell r="AA121">
            <v>1.4949855192452288</v>
          </cell>
          <cell r="AB121">
            <v>-1.1179467055658754</v>
          </cell>
          <cell r="AC121">
            <v>1.526682908920951</v>
          </cell>
          <cell r="AD121">
            <v>0.52446954988116801</v>
          </cell>
          <cell r="AE121">
            <v>13.412245742150585</v>
          </cell>
        </row>
        <row r="122">
          <cell r="B122">
            <v>80.419735263673033</v>
          </cell>
          <cell r="C122">
            <v>83.807873092508117</v>
          </cell>
          <cell r="D122">
            <v>81.977294553992962</v>
          </cell>
          <cell r="E122">
            <v>73.460884221002757</v>
          </cell>
          <cell r="F122">
            <v>188.93215885971588</v>
          </cell>
          <cell r="G122">
            <v>49.939888290900996</v>
          </cell>
          <cell r="H122">
            <v>48.576953188539619</v>
          </cell>
          <cell r="I122">
            <v>35.733973556316805</v>
          </cell>
          <cell r="J122">
            <v>95.780572718670697</v>
          </cell>
          <cell r="K122">
            <v>56.570121013426139</v>
          </cell>
          <cell r="L122">
            <v>45.280262263835738</v>
          </cell>
          <cell r="M122">
            <v>81.693139152208872</v>
          </cell>
          <cell r="N122">
            <v>91.896802511438906</v>
          </cell>
          <cell r="O122">
            <v>67.624400006721572</v>
          </cell>
          <cell r="P122">
            <v>82.344528565539292</v>
          </cell>
          <cell r="Z122">
            <v>1.0302832676166052</v>
          </cell>
          <cell r="AA122">
            <v>1.5694489876880713</v>
          </cell>
          <cell r="AB122">
            <v>-1.4498855445084669</v>
          </cell>
          <cell r="AC122">
            <v>1.4670119537097293</v>
          </cell>
          <cell r="AD122">
            <v>0.27287568525642403</v>
          </cell>
          <cell r="AE122">
            <v>12.241336363678634</v>
          </cell>
        </row>
        <row r="123">
          <cell r="B123">
            <v>81.494551262490461</v>
          </cell>
          <cell r="C123">
            <v>84.270579014527016</v>
          </cell>
          <cell r="D123">
            <v>81.830230065606798</v>
          </cell>
          <cell r="E123">
            <v>76.396668559841231</v>
          </cell>
          <cell r="F123">
            <v>188.40773295756151</v>
          </cell>
          <cell r="G123">
            <v>50.948489357317214</v>
          </cell>
          <cell r="H123">
            <v>50.078680986141883</v>
          </cell>
          <cell r="I123">
            <v>36.344435450997977</v>
          </cell>
          <cell r="J123">
            <v>95.379615671619121</v>
          </cell>
          <cell r="K123">
            <v>59.751194038192686</v>
          </cell>
          <cell r="L123">
            <v>47.441411728772522</v>
          </cell>
          <cell r="M123">
            <v>82.574857821823869</v>
          </cell>
          <cell r="N123">
            <v>92.161164047016655</v>
          </cell>
          <cell r="O123">
            <v>68.17933538630578</v>
          </cell>
          <cell r="P123">
            <v>83.51302776274531</v>
          </cell>
          <cell r="Z123">
            <v>0.94243723629212628</v>
          </cell>
          <cell r="AA123">
            <v>1.8642347037251206</v>
          </cell>
          <cell r="AB123">
            <v>-1.5314663029261544</v>
          </cell>
          <cell r="AC123">
            <v>1.4624650598271227</v>
          </cell>
          <cell r="AD123">
            <v>-7.6549360975064484E-2</v>
          </cell>
          <cell r="AE123">
            <v>7.505137532895656</v>
          </cell>
        </row>
        <row r="124">
          <cell r="B124">
            <v>82.41647223890331</v>
          </cell>
          <cell r="C124">
            <v>84.957240263691702</v>
          </cell>
          <cell r="D124">
            <v>82.290991810157706</v>
          </cell>
          <cell r="E124">
            <v>77.695766554068697</v>
          </cell>
          <cell r="F124">
            <v>187.52067036869468</v>
          </cell>
          <cell r="G124">
            <v>51.505861566153662</v>
          </cell>
          <cell r="H124">
            <v>50.956173128613429</v>
          </cell>
          <cell r="I124">
            <v>37.04305962623512</v>
          </cell>
          <cell r="J124">
            <v>95.484889556495261</v>
          </cell>
          <cell r="K124">
            <v>61.298839002800506</v>
          </cell>
          <cell r="L124">
            <v>48.432555526720286</v>
          </cell>
          <cell r="M124">
            <v>83.306195989537727</v>
          </cell>
          <cell r="N124">
            <v>92.652696858216615</v>
          </cell>
          <cell r="O124">
            <v>68.751840898800296</v>
          </cell>
          <cell r="P124">
            <v>84.499198247614004</v>
          </cell>
          <cell r="Z124">
            <v>1.0060235551868635</v>
          </cell>
          <cell r="AA124">
            <v>2.0604461077429637</v>
          </cell>
          <cell r="AB124">
            <v>-1.5416227164151586</v>
          </cell>
          <cell r="AC124">
            <v>1.3855990076472313</v>
          </cell>
          <cell r="AD124">
            <v>-0.28408783901896495</v>
          </cell>
          <cell r="AE124">
            <v>6.0921156555904687</v>
          </cell>
        </row>
        <row r="125">
          <cell r="B125">
            <v>83.31257458206241</v>
          </cell>
          <cell r="C125">
            <v>85.706172857517686</v>
          </cell>
          <cell r="D125">
            <v>82.881314630424782</v>
          </cell>
          <cell r="E125">
            <v>78.840125175936834</v>
          </cell>
          <cell r="F125">
            <v>186.27097109311535</v>
          </cell>
          <cell r="G125">
            <v>52.045555948530051</v>
          </cell>
          <cell r="H125">
            <v>51.711007255433778</v>
          </cell>
          <cell r="I125">
            <v>37.773020457484471</v>
          </cell>
          <cell r="J125">
            <v>95.775633885201628</v>
          </cell>
          <cell r="K125">
            <v>62.798943665069928</v>
          </cell>
          <cell r="L125">
            <v>49.14119345790305</v>
          </cell>
          <cell r="M125">
            <v>84.052976201811489</v>
          </cell>
          <cell r="N125">
            <v>93.205347585471884</v>
          </cell>
          <cell r="O125">
            <v>69.334730011263957</v>
          </cell>
          <cell r="P125">
            <v>85.453937419435832</v>
          </cell>
          <cell r="Z125">
            <v>1.1324899155146229</v>
          </cell>
          <cell r="AA125">
            <v>2.2901011615983125</v>
          </cell>
          <cell r="AB125">
            <v>-1.4041582266117736</v>
          </cell>
          <cell r="AC125">
            <v>1.2898345103928399</v>
          </cell>
          <cell r="AD125">
            <v>-0.45046791091292171</v>
          </cell>
          <cell r="AE125">
            <v>5.0294102381015726</v>
          </cell>
        </row>
        <row r="126">
          <cell r="B126">
            <v>84.182858291967776</v>
          </cell>
          <cell r="C126">
            <v>86.517376796004925</v>
          </cell>
          <cell r="D126">
            <v>83.601198526407984</v>
          </cell>
          <cell r="E126">
            <v>79.829744425445568</v>
          </cell>
          <cell r="F126">
            <v>184.65863513082354</v>
          </cell>
          <cell r="G126">
            <v>52.567572504446375</v>
          </cell>
          <cell r="H126">
            <v>52.343183366602936</v>
          </cell>
          <cell r="I126">
            <v>38.534317944746029</v>
          </cell>
          <cell r="J126">
            <v>96.251848657738236</v>
          </cell>
          <cell r="K126">
            <v>64.251508025000945</v>
          </cell>
          <cell r="L126">
            <v>49.5673255223208</v>
          </cell>
          <cell r="M126">
            <v>84.81519845864517</v>
          </cell>
          <cell r="N126">
            <v>93.819116228782448</v>
          </cell>
          <cell r="O126">
            <v>69.928002723696792</v>
          </cell>
          <cell r="P126">
            <v>86.377245278210765</v>
          </cell>
          <cell r="Z126">
            <v>1.3213191969140059</v>
          </cell>
          <cell r="AA126">
            <v>2.552450693759134</v>
          </cell>
          <cell r="AB126">
            <v>-1.1177008507325947</v>
          </cell>
          <cell r="AC126">
            <v>1.1753364546929213</v>
          </cell>
          <cell r="AD126">
            <v>-0.57604631252176075</v>
          </cell>
          <cell r="AE126">
            <v>4.2835501803650367</v>
          </cell>
        </row>
        <row r="127">
          <cell r="B127">
            <v>85.36203164811414</v>
          </cell>
          <cell r="C127">
            <v>87.79297749990026</v>
          </cell>
          <cell r="D127">
            <v>85.086562879375492</v>
          </cell>
          <cell r="E127">
            <v>80.500462256361686</v>
          </cell>
          <cell r="F127">
            <v>180.66955947464999</v>
          </cell>
          <cell r="G127">
            <v>52.896099118882589</v>
          </cell>
          <cell r="H127">
            <v>52.452682905892239</v>
          </cell>
          <cell r="I127">
            <v>39.373028311845637</v>
          </cell>
          <cell r="J127">
            <v>97.731433995794362</v>
          </cell>
          <cell r="K127">
            <v>65.902986058229573</v>
          </cell>
          <cell r="L127">
            <v>48.164885196614449</v>
          </cell>
          <cell r="M127">
            <v>85.96832405862844</v>
          </cell>
          <cell r="N127">
            <v>94.816450196713589</v>
          </cell>
          <cell r="O127">
            <v>70.667698224564219</v>
          </cell>
          <cell r="P127">
            <v>87.425944478867478</v>
          </cell>
          <cell r="Z127">
            <v>1.8455146613970852</v>
          </cell>
          <cell r="AA127">
            <v>3.2030742843413895</v>
          </cell>
          <cell r="AB127">
            <v>-8.7355579887649082E-2</v>
          </cell>
          <cell r="AC127">
            <v>0.84201200400157994</v>
          </cell>
          <cell r="AD127">
            <v>-0.6113993728715017</v>
          </cell>
          <cell r="AE127">
            <v>4.1442432551883179</v>
          </cell>
        </row>
        <row r="128">
          <cell r="B128">
            <v>86.046794779714119</v>
          </cell>
          <cell r="C128">
            <v>88.567873959411287</v>
          </cell>
          <cell r="D128">
            <v>85.811201174283752</v>
          </cell>
          <cell r="E128">
            <v>81.246267579645007</v>
          </cell>
          <cell r="F128">
            <v>179.13759134180091</v>
          </cell>
          <cell r="G128">
            <v>53.453084867886794</v>
          </cell>
          <cell r="H128">
            <v>52.999550408250492</v>
          </cell>
          <cell r="I128">
            <v>40.178568621601265</v>
          </cell>
          <cell r="J128">
            <v>98.251429607315728</v>
          </cell>
          <cell r="K128">
            <v>67.161888223229369</v>
          </cell>
          <cell r="L128">
            <v>48.644432136845808</v>
          </cell>
          <cell r="M128">
            <v>86.611245885146047</v>
          </cell>
          <cell r="N128">
            <v>95.423475708708651</v>
          </cell>
          <cell r="O128">
            <v>71.227322461549193</v>
          </cell>
          <cell r="P128">
            <v>88.223660649577198</v>
          </cell>
          <cell r="Z128">
            <v>2.0478656340100487</v>
          </cell>
          <cell r="AA128">
            <v>3.3846026950876906</v>
          </cell>
          <cell r="AB128">
            <v>0.26760762349729017</v>
          </cell>
          <cell r="AC128">
            <v>0.77097121982221406</v>
          </cell>
          <cell r="AD128">
            <v>-0.67568256753004485</v>
          </cell>
          <cell r="AE128">
            <v>3.8384160470624096</v>
          </cell>
        </row>
        <row r="129">
          <cell r="B129">
            <v>86.57185596626249</v>
          </cell>
          <cell r="C129">
            <v>89.244191595284846</v>
          </cell>
          <cell r="D129">
            <v>86.411032792400903</v>
          </cell>
          <cell r="E129">
            <v>81.902998349062287</v>
          </cell>
          <cell r="F129">
            <v>178.04862772510708</v>
          </cell>
          <cell r="G129">
            <v>54.06271763643894</v>
          </cell>
          <cell r="H129">
            <v>53.583767317449016</v>
          </cell>
          <cell r="I129">
            <v>40.997015097838762</v>
          </cell>
          <cell r="J129">
            <v>98.629735613991627</v>
          </cell>
          <cell r="K129">
            <v>68.274668495636334</v>
          </cell>
          <cell r="L129">
            <v>49.459899819655789</v>
          </cell>
          <cell r="M129">
            <v>87.119425236787706</v>
          </cell>
          <cell r="N129">
            <v>95.9626401733329</v>
          </cell>
          <cell r="O129">
            <v>71.742914623117144</v>
          </cell>
          <cell r="P129">
            <v>88.927216445268598</v>
          </cell>
          <cell r="Z129">
            <v>2.2023429814040263</v>
          </cell>
          <cell r="AA129">
            <v>3.4567298610994612</v>
          </cell>
          <cell r="AB129">
            <v>0.53481137914406229</v>
          </cell>
          <cell r="AC129">
            <v>0.76063594322874906</v>
          </cell>
          <cell r="AD129">
            <v>-0.71919714440373816</v>
          </cell>
          <cell r="AE129">
            <v>3.6806513699096488</v>
          </cell>
        </row>
        <row r="130">
          <cell r="B130">
            <v>86.937215207759223</v>
          </cell>
          <cell r="C130">
            <v>89.821930407520938</v>
          </cell>
          <cell r="D130">
            <v>86.886057733726929</v>
          </cell>
          <cell r="E130">
            <v>82.470654564613511</v>
          </cell>
          <cell r="F130">
            <v>177.40266862456846</v>
          </cell>
          <cell r="G130">
            <v>54.724997424539026</v>
          </cell>
          <cell r="H130">
            <v>54.205333633487825</v>
          </cell>
          <cell r="I130">
            <v>41.828367740558122</v>
          </cell>
          <cell r="J130">
            <v>98.866352015822045</v>
          </cell>
          <cell r="K130">
            <v>69.241326875450497</v>
          </cell>
          <cell r="L130">
            <v>50.611288245044399</v>
          </cell>
          <cell r="M130">
            <v>87.492862113553386</v>
          </cell>
          <cell r="N130">
            <v>96.433943590586324</v>
          </cell>
          <cell r="O130">
            <v>72.214474709268089</v>
          </cell>
          <cell r="P130">
            <v>89.536611865941637</v>
          </cell>
          <cell r="Z130">
            <v>2.3092244161202702</v>
          </cell>
          <cell r="AA130">
            <v>3.421530221831115</v>
          </cell>
          <cell r="AB130">
            <v>0.71301462583810427</v>
          </cell>
          <cell r="AC130">
            <v>0.81051852203619656</v>
          </cell>
          <cell r="AD130">
            <v>-0.74189003278256616</v>
          </cell>
          <cell r="AE130">
            <v>3.6654598710724517</v>
          </cell>
        </row>
        <row r="131">
          <cell r="B131">
            <v>86.641465377349917</v>
          </cell>
          <cell r="C131">
            <v>90.102931358244447</v>
          </cell>
          <cell r="D131">
            <v>87.151754040309555</v>
          </cell>
          <cell r="E131">
            <v>82.056404262011512</v>
          </cell>
          <cell r="F131">
            <v>180.32308734153602</v>
          </cell>
          <cell r="G131">
            <v>55.619562352152109</v>
          </cell>
          <cell r="H131">
            <v>55.027912375016172</v>
          </cell>
          <cell r="I131">
            <v>42.606306504779532</v>
          </cell>
          <cell r="J131">
            <v>98.659903616481046</v>
          </cell>
          <cell r="K131">
            <v>69.353278495122481</v>
          </cell>
          <cell r="L131">
            <v>53.067063512200335</v>
          </cell>
          <cell r="M131">
            <v>87.309831313064919</v>
          </cell>
          <cell r="N131">
            <v>96.950434592400228</v>
          </cell>
          <cell r="O131">
            <v>72.035382111328005</v>
          </cell>
          <cell r="P131">
            <v>90.107752443547582</v>
          </cell>
          <cell r="Z131">
            <v>2.305774466510635</v>
          </cell>
          <cell r="AA131">
            <v>3.1329091322690905</v>
          </cell>
          <cell r="AB131">
            <v>0.86141612182988325</v>
          </cell>
          <cell r="AC131">
            <v>1.1347979237228634</v>
          </cell>
          <cell r="AD131">
            <v>-0.6607801088080123</v>
          </cell>
          <cell r="AE131">
            <v>4.2613531850933306</v>
          </cell>
        </row>
        <row r="132">
          <cell r="B132">
            <v>86.887983579485166</v>
          </cell>
          <cell r="C132">
            <v>90.562776138355645</v>
          </cell>
          <cell r="D132">
            <v>87.410974411234335</v>
          </cell>
          <cell r="E132">
            <v>82.803044155545464</v>
          </cell>
          <cell r="F132">
            <v>179.31378795276748</v>
          </cell>
          <cell r="G132">
            <v>56.315280931362103</v>
          </cell>
          <cell r="H132">
            <v>55.658712297275848</v>
          </cell>
          <cell r="I132">
            <v>43.489999498454559</v>
          </cell>
          <cell r="J132">
            <v>98.7336908871509</v>
          </cell>
          <cell r="K132">
            <v>70.31112703677077</v>
          </cell>
          <cell r="L132">
            <v>54.502906983070694</v>
          </cell>
          <cell r="M132">
            <v>87.582473321029923</v>
          </cell>
          <cell r="N132">
            <v>97.240796462139528</v>
          </cell>
          <cell r="O132">
            <v>72.661526290114509</v>
          </cell>
          <cell r="P132">
            <v>90.506464901403447</v>
          </cell>
          <cell r="Z132">
            <v>2.344455013634783</v>
          </cell>
          <cell r="AA132">
            <v>2.9514470440265228</v>
          </cell>
          <cell r="AB132">
            <v>0.83628079052000537</v>
          </cell>
          <cell r="AC132">
            <v>1.2181748903733247</v>
          </cell>
          <cell r="AD132">
            <v>-0.67463096190915062</v>
          </cell>
          <cell r="AE132">
            <v>4.3275361338239948</v>
          </cell>
        </row>
        <row r="133">
          <cell r="B133">
            <v>87.175362687310553</v>
          </cell>
          <cell r="C133">
            <v>91.003305709979443</v>
          </cell>
          <cell r="D133">
            <v>87.579196888548935</v>
          </cell>
          <cell r="E133">
            <v>83.817742280928229</v>
          </cell>
          <cell r="F133">
            <v>177.49814375961381</v>
          </cell>
          <cell r="G133">
            <v>56.991791282134052</v>
          </cell>
          <cell r="H133">
            <v>56.261396418916107</v>
          </cell>
          <cell r="I133">
            <v>44.413126676603383</v>
          </cell>
          <cell r="J133">
            <v>98.786338631505686</v>
          </cell>
          <cell r="K133">
            <v>71.406287632845959</v>
          </cell>
          <cell r="L133">
            <v>55.887284756844195</v>
          </cell>
          <cell r="M133">
            <v>87.889062935070228</v>
          </cell>
          <cell r="N133">
            <v>97.418077831735502</v>
          </cell>
          <cell r="O133">
            <v>73.486286636953608</v>
          </cell>
          <cell r="P133">
            <v>90.788654771460457</v>
          </cell>
          <cell r="Z133">
            <v>2.3621353026169523</v>
          </cell>
          <cell r="AA133">
            <v>2.7278178379235074</v>
          </cell>
          <cell r="AB133">
            <v>0.69810320813221693</v>
          </cell>
          <cell r="AC133">
            <v>1.2755637762563277</v>
          </cell>
          <cell r="AD133">
            <v>-0.70074665298482941</v>
          </cell>
          <cell r="AE133">
            <v>4.3424463063731711</v>
          </cell>
        </row>
        <row r="134">
          <cell r="B134">
            <v>87.503602700826093</v>
          </cell>
          <cell r="C134">
            <v>91.424520073115815</v>
          </cell>
          <cell r="D134">
            <v>87.656421472253356</v>
          </cell>
          <cell r="E134">
            <v>85.100498638159806</v>
          </cell>
          <cell r="F134">
            <v>174.87615476207495</v>
          </cell>
          <cell r="G134">
            <v>57.649093404467948</v>
          </cell>
          <cell r="H134">
            <v>56.835964739936948</v>
          </cell>
          <cell r="I134">
            <v>45.375688039225999</v>
          </cell>
          <cell r="J134">
            <v>98.817846849545361</v>
          </cell>
          <cell r="K134">
            <v>72.638760283348063</v>
          </cell>
          <cell r="L134">
            <v>57.220196833520831</v>
          </cell>
          <cell r="M134">
            <v>88.229600155185864</v>
          </cell>
          <cell r="N134">
            <v>97.48227870118815</v>
          </cell>
          <cell r="O134">
            <v>74.509663151845288</v>
          </cell>
          <cell r="P134">
            <v>90.954322053718613</v>
          </cell>
          <cell r="Z134">
            <v>2.3591497599478206</v>
          </cell>
          <cell r="AA134">
            <v>2.4627885269911109</v>
          </cell>
          <cell r="AB134">
            <v>0.4474261033423188</v>
          </cell>
          <cell r="AC134">
            <v>1.3071134086402481</v>
          </cell>
          <cell r="AD134">
            <v>-0.73919117272936985</v>
          </cell>
          <cell r="AE134">
            <v>4.3075814760034747</v>
          </cell>
        </row>
        <row r="135">
          <cell r="B135">
            <v>87.818785042655122</v>
          </cell>
          <cell r="C135">
            <v>91.578527865158094</v>
          </cell>
          <cell r="D135">
            <v>87.416650097937833</v>
          </cell>
          <cell r="E135">
            <v>87.535996513224518</v>
          </cell>
          <cell r="F135">
            <v>171.45398808952933</v>
          </cell>
          <cell r="G135">
            <v>57.995602979608947</v>
          </cell>
          <cell r="H135">
            <v>56.93209953537054</v>
          </cell>
          <cell r="I135">
            <v>46.351265970393328</v>
          </cell>
          <cell r="J135">
            <v>98.544903311190851</v>
          </cell>
          <cell r="K135">
            <v>74.832235467478313</v>
          </cell>
          <cell r="L135">
            <v>58.525898533132953</v>
          </cell>
          <cell r="M135">
            <v>88.778253564304919</v>
          </cell>
          <cell r="N135">
            <v>97.226781483765251</v>
          </cell>
          <cell r="O135">
            <v>76.567849898610717</v>
          </cell>
          <cell r="P135">
            <v>90.720462949254483</v>
          </cell>
          <cell r="Z135">
            <v>2.298227308627232</v>
          </cell>
          <cell r="AA135">
            <v>1.7452431065700713</v>
          </cell>
          <cell r="AB135">
            <v>-0.71112773742268987</v>
          </cell>
          <cell r="AC135">
            <v>1.2366691342590386</v>
          </cell>
          <cell r="AD135">
            <v>-0.95055010971230036</v>
          </cell>
          <cell r="AE135">
            <v>4.0723768070101363</v>
          </cell>
        </row>
        <row r="136">
          <cell r="B136">
            <v>88.250314298501578</v>
          </cell>
          <cell r="C136">
            <v>92.060268356362329</v>
          </cell>
          <cell r="D136">
            <v>87.402278120185841</v>
          </cell>
          <cell r="E136">
            <v>89.000996019760009</v>
          </cell>
          <cell r="F136">
            <v>167.21684263146881</v>
          </cell>
          <cell r="G136">
            <v>58.731122372568663</v>
          </cell>
          <cell r="H136">
            <v>57.630563345139699</v>
          </cell>
          <cell r="I136">
            <v>47.403262748335173</v>
          </cell>
          <cell r="J136">
            <v>98.64745736863199</v>
          </cell>
          <cell r="K136">
            <v>76.009856035153788</v>
          </cell>
          <cell r="L136">
            <v>59.746177087602945</v>
          </cell>
          <cell r="M136">
            <v>89.117018563399853</v>
          </cell>
          <cell r="N136">
            <v>97.147468387624102</v>
          </cell>
          <cell r="O136">
            <v>77.653981124079067</v>
          </cell>
          <cell r="P136">
            <v>90.766286575484372</v>
          </cell>
          <cell r="Z136">
            <v>2.2701595739450076</v>
          </cell>
          <cell r="AA136">
            <v>1.5658298388593117</v>
          </cell>
          <cell r="AB136">
            <v>-0.86495902199332786</v>
          </cell>
          <cell r="AC136">
            <v>1.2478365119787282</v>
          </cell>
          <cell r="AD136">
            <v>-0.94980633604858644</v>
          </cell>
          <cell r="AE136">
            <v>4.0045373448550858</v>
          </cell>
        </row>
        <row r="137">
          <cell r="B137">
            <v>88.744271890988841</v>
          </cell>
          <cell r="C137">
            <v>92.621850184121811</v>
          </cell>
          <cell r="D137">
            <v>87.387307474587601</v>
          </cell>
          <cell r="E137">
            <v>90.380180443750604</v>
          </cell>
          <cell r="F137">
            <v>162.17088551727184</v>
          </cell>
          <cell r="G137">
            <v>59.564067264592261</v>
          </cell>
          <cell r="H137">
            <v>58.481038444276578</v>
          </cell>
          <cell r="I137">
            <v>48.505260757122429</v>
          </cell>
          <cell r="J137">
            <v>98.842196791789689</v>
          </cell>
          <cell r="K137">
            <v>76.995312465575722</v>
          </cell>
          <cell r="L137">
            <v>60.905287816963146</v>
          </cell>
          <cell r="M137">
            <v>89.420063735398827</v>
          </cell>
          <cell r="N137">
            <v>97.037721826032538</v>
          </cell>
          <cell r="O137">
            <v>78.604250892071519</v>
          </cell>
          <cell r="P137">
            <v>90.808789133484794</v>
          </cell>
          <cell r="Z137">
            <v>2.2371797566737905</v>
          </cell>
          <cell r="AA137">
            <v>1.506901889746759</v>
          </cell>
          <cell r="AB137">
            <v>-0.81350911759650035</v>
          </cell>
          <cell r="AC137">
            <v>1.2639929506780057</v>
          </cell>
          <cell r="AD137">
            <v>-0.89692588002650009</v>
          </cell>
          <cell r="AE137">
            <v>3.9498027382681933</v>
          </cell>
        </row>
        <row r="138">
          <cell r="B138">
            <v>89.300657820116882</v>
          </cell>
          <cell r="C138">
            <v>93.263273348436527</v>
          </cell>
          <cell r="D138">
            <v>87.371738161143099</v>
          </cell>
          <cell r="E138">
            <v>91.673549785196315</v>
          </cell>
          <cell r="F138">
            <v>156.31611674693835</v>
          </cell>
          <cell r="G138">
            <v>60.494437655679732</v>
          </cell>
          <cell r="H138">
            <v>59.483524832781193</v>
          </cell>
          <cell r="I138">
            <v>49.657259996755116</v>
          </cell>
          <cell r="J138">
            <v>99.129121580663906</v>
          </cell>
          <cell r="K138">
            <v>77.7886047587441</v>
          </cell>
          <cell r="L138">
            <v>62.003230721213569</v>
          </cell>
          <cell r="M138">
            <v>89.687389080301827</v>
          </cell>
          <cell r="N138">
            <v>96.897541798990488</v>
          </cell>
          <cell r="O138">
            <v>79.418659202588046</v>
          </cell>
          <cell r="P138">
            <v>90.847970623255776</v>
          </cell>
          <cell r="Z138">
            <v>2.1993684345585018</v>
          </cell>
          <cell r="AA138">
            <v>1.5663902613406</v>
          </cell>
          <cell r="AB138">
            <v>-0.55661492006822133</v>
          </cell>
          <cell r="AC138">
            <v>1.285091125219795</v>
          </cell>
          <cell r="AD138">
            <v>-0.79157598856962608</v>
          </cell>
          <cell r="AE138">
            <v>3.9077651062540353</v>
          </cell>
        </row>
        <row r="139">
          <cell r="B139">
            <v>89.914572937055198</v>
          </cell>
          <cell r="C139">
            <v>94.285870786591559</v>
          </cell>
          <cell r="D139">
            <v>86.999834443930652</v>
          </cell>
          <cell r="E139">
            <v>93.215060213417587</v>
          </cell>
          <cell r="F139">
            <v>144.81416364187771</v>
          </cell>
          <cell r="G139">
            <v>61.71257866605859</v>
          </cell>
          <cell r="H139">
            <v>60.970044347395877</v>
          </cell>
          <cell r="I139">
            <v>50.901310103043826</v>
          </cell>
          <cell r="J139">
            <v>99.633026668362504</v>
          </cell>
          <cell r="K139">
            <v>77.645057600309912</v>
          </cell>
          <cell r="L139">
            <v>62.738000596501365</v>
          </cell>
          <cell r="M139">
            <v>89.471288422889643</v>
          </cell>
          <cell r="N139">
            <v>96.365880599916423</v>
          </cell>
          <cell r="O139">
            <v>79.344609395573656</v>
          </cell>
          <cell r="P139">
            <v>90.616202325827857</v>
          </cell>
          <cell r="Z139">
            <v>2.1073734983996673</v>
          </cell>
          <cell r="AA139">
            <v>2.0860657630810353</v>
          </cell>
          <cell r="AB139">
            <v>0.28795460260837569</v>
          </cell>
          <cell r="AC139">
            <v>1.3426481825128844</v>
          </cell>
          <cell r="AD139">
            <v>-0.44211670331172348</v>
          </cell>
          <cell r="AE139">
            <v>3.8945580805405111</v>
          </cell>
        </row>
        <row r="140">
          <cell r="B140">
            <v>90.597775198997013</v>
          </cell>
          <cell r="C140">
            <v>94.966443449102798</v>
          </cell>
          <cell r="D140">
            <v>87.125362089162337</v>
          </cell>
          <cell r="E140">
            <v>94.203216922045272</v>
          </cell>
          <cell r="F140">
            <v>139.27712063070743</v>
          </cell>
          <cell r="G140">
            <v>62.761662007182814</v>
          </cell>
          <cell r="H140">
            <v>62.143744579938975</v>
          </cell>
          <cell r="I140">
            <v>52.13649195004313</v>
          </cell>
          <cell r="J140">
            <v>100.05440421542671</v>
          </cell>
          <cell r="K140">
            <v>78.351891744710798</v>
          </cell>
          <cell r="L140">
            <v>63.834409932073335</v>
          </cell>
          <cell r="M140">
            <v>89.846256583688401</v>
          </cell>
          <cell r="N140">
            <v>96.309252724606111</v>
          </cell>
          <cell r="O140">
            <v>80.188333455160389</v>
          </cell>
          <cell r="P140">
            <v>90.755793166727742</v>
          </cell>
          <cell r="Z140">
            <v>2.0800682293703465</v>
          </cell>
          <cell r="AA140">
            <v>2.2406158327120451</v>
          </cell>
          <cell r="AB140">
            <v>0.81057144152862914</v>
          </cell>
          <cell r="AC140">
            <v>1.3608034332023955</v>
          </cell>
          <cell r="AD140">
            <v>-0.30678598863871365</v>
          </cell>
          <cell r="AE140">
            <v>3.8700753149214062</v>
          </cell>
        </row>
        <row r="141">
          <cell r="B141">
            <v>91.345365457111797</v>
          </cell>
          <cell r="C141">
            <v>95.606324273255296</v>
          </cell>
          <cell r="D141">
            <v>87.392585360916456</v>
          </cell>
          <cell r="E141">
            <v>94.971976080399855</v>
          </cell>
          <cell r="F141">
            <v>134.86661503483685</v>
          </cell>
          <cell r="G141">
            <v>63.832032799279929</v>
          </cell>
          <cell r="H141">
            <v>63.336647367152857</v>
          </cell>
          <cell r="I141">
            <v>53.404855173563618</v>
          </cell>
          <cell r="J141">
            <v>100.51804915496439</v>
          </cell>
          <cell r="K141">
            <v>79.164431877597778</v>
          </cell>
          <cell r="L141">
            <v>64.990453524076628</v>
          </cell>
          <cell r="M141">
            <v>90.364587387478878</v>
          </cell>
          <cell r="N141">
            <v>96.366610466477979</v>
          </cell>
          <cell r="O141">
            <v>81.197234721293242</v>
          </cell>
          <cell r="P141">
            <v>90.999114426985969</v>
          </cell>
          <cell r="Z141">
            <v>2.0674916393257581</v>
          </cell>
          <cell r="AA141">
            <v>2.3742483121696356</v>
          </cell>
          <cell r="AB141">
            <v>1.3873668249612781</v>
          </cell>
          <cell r="AC141">
            <v>1.3712867700789166</v>
          </cell>
          <cell r="AD141">
            <v>-0.19525156810507038</v>
          </cell>
          <cell r="AE141">
            <v>3.8508521521004813</v>
          </cell>
        </row>
        <row r="142">
          <cell r="B142">
            <v>92.157343711399562</v>
          </cell>
          <cell r="C142">
            <v>96.205513259049027</v>
          </cell>
          <cell r="D142">
            <v>87.80150425919301</v>
          </cell>
          <cell r="E142">
            <v>95.521337688481324</v>
          </cell>
          <cell r="F142">
            <v>131.58264685426602</v>
          </cell>
          <cell r="G142">
            <v>64.923691042349915</v>
          </cell>
          <cell r="H142">
            <v>64.548752709037501</v>
          </cell>
          <cell r="I142">
            <v>54.706399773605291</v>
          </cell>
          <cell r="J142">
            <v>101.02396148697548</v>
          </cell>
          <cell r="K142">
            <v>80.082677998970837</v>
          </cell>
          <cell r="L142">
            <v>66.206131372511294</v>
          </cell>
          <cell r="M142">
            <v>91.026280834261101</v>
          </cell>
          <cell r="N142">
            <v>96.537953825532028</v>
          </cell>
          <cell r="O142">
            <v>82.371313193972213</v>
          </cell>
          <cell r="P142">
            <v>91.346166106602539</v>
          </cell>
          <cell r="Z142">
            <v>2.0694062555311366</v>
          </cell>
          <cell r="AA142">
            <v>2.487083534524448</v>
          </cell>
          <cell r="AB142">
            <v>2.016245315984122</v>
          </cell>
          <cell r="AC142">
            <v>1.3741704372012276</v>
          </cell>
          <cell r="AD142">
            <v>-0.10775252433598004</v>
          </cell>
          <cell r="AE142">
            <v>3.8367401678643498</v>
          </cell>
        </row>
        <row r="143">
          <cell r="B143">
            <v>93.22807191234736</v>
          </cell>
          <cell r="C143">
            <v>96.604888292129743</v>
          </cell>
          <cell r="D143">
            <v>88.652353072284455</v>
          </cell>
          <cell r="E143">
            <v>94.764806605681201</v>
          </cell>
          <cell r="F143">
            <v>132.38741091476589</v>
          </cell>
          <cell r="G143">
            <v>66.019343132014569</v>
          </cell>
          <cell r="H143">
            <v>65.615817798316172</v>
          </cell>
          <cell r="I143">
            <v>55.923909600053776</v>
          </cell>
          <cell r="J143">
            <v>101.73149992197766</v>
          </cell>
          <cell r="K143">
            <v>81.452669052828981</v>
          </cell>
          <cell r="L143">
            <v>67.70543342947397</v>
          </cell>
          <cell r="M143">
            <v>92.354046408184303</v>
          </cell>
          <cell r="N143">
            <v>97.175934782270787</v>
          </cell>
          <cell r="O143">
            <v>84.332049366332555</v>
          </cell>
          <cell r="P143">
            <v>92.041414128593829</v>
          </cell>
          <cell r="Z143">
            <v>2.1257082608716615</v>
          </cell>
          <cell r="AA143">
            <v>2.4745099390199199</v>
          </cell>
          <cell r="AB143">
            <v>3.5760946276842009</v>
          </cell>
          <cell r="AC143">
            <v>1.2345314478015457</v>
          </cell>
          <cell r="AD143">
            <v>-2.2532672374919738E-2</v>
          </cell>
          <cell r="AE143">
            <v>3.7386031344220916</v>
          </cell>
        </row>
        <row r="144">
          <cell r="B144">
            <v>94.091081378786285</v>
          </cell>
          <cell r="C144">
            <v>97.186342446947648</v>
          </cell>
          <cell r="D144">
            <v>89.224569508288894</v>
          </cell>
          <cell r="E144">
            <v>95.309971169459843</v>
          </cell>
          <cell r="F144">
            <v>130.1716396344861</v>
          </cell>
          <cell r="G144">
            <v>67.160493718781581</v>
          </cell>
          <cell r="H144">
            <v>66.93202537245304</v>
          </cell>
          <cell r="I144">
            <v>57.338703413183602</v>
          </cell>
          <cell r="J144">
            <v>102.25820355472854</v>
          </cell>
          <cell r="K144">
            <v>82.443911573574582</v>
          </cell>
          <cell r="L144">
            <v>68.950783809932631</v>
          </cell>
          <cell r="M144">
            <v>93.09338134729029</v>
          </cell>
          <cell r="N144">
            <v>97.434188583488222</v>
          </cell>
          <cell r="O144">
            <v>85.587890054849623</v>
          </cell>
          <cell r="P144">
            <v>92.498140277720495</v>
          </cell>
          <cell r="Z144">
            <v>2.13977105345593</v>
          </cell>
          <cell r="AA144">
            <v>2.5885891688105067</v>
          </cell>
          <cell r="AB144">
            <v>3.9471461617678782</v>
          </cell>
          <cell r="AC144">
            <v>1.2767151494853968</v>
          </cell>
          <cell r="AD144">
            <v>7.6237218814112495E-3</v>
          </cell>
          <cell r="AE144">
            <v>3.7703871406453926</v>
          </cell>
        </row>
        <row r="145">
          <cell r="B145">
            <v>94.940734061203372</v>
          </cell>
          <cell r="C145">
            <v>97.790753609148496</v>
          </cell>
          <cell r="D145">
            <v>89.818387855498784</v>
          </cell>
          <cell r="E145">
            <v>96.070336239208757</v>
          </cell>
          <cell r="F145">
            <v>127.89752783919761</v>
          </cell>
          <cell r="G145">
            <v>68.329849198272726</v>
          </cell>
          <cell r="H145">
            <v>68.333132624171384</v>
          </cell>
          <cell r="I145">
            <v>58.833565062880389</v>
          </cell>
          <cell r="J145">
            <v>102.76343109574579</v>
          </cell>
          <cell r="K145">
            <v>83.402444505206631</v>
          </cell>
          <cell r="L145">
            <v>70.166172465983962</v>
          </cell>
          <cell r="M145">
            <v>93.766995135728365</v>
          </cell>
          <cell r="N145">
            <v>97.665367209686821</v>
          </cell>
          <cell r="O145">
            <v>86.760315752658684</v>
          </cell>
          <cell r="P145">
            <v>92.96081047699893</v>
          </cell>
          <cell r="Z145">
            <v>2.1519450475007584</v>
          </cell>
          <cell r="AA145">
            <v>2.7235163218440439</v>
          </cell>
          <cell r="AB145">
            <v>4.0145030381954827</v>
          </cell>
          <cell r="AC145">
            <v>1.3647990165218005</v>
          </cell>
          <cell r="AD145">
            <v>4.6150794612342949E-3</v>
          </cell>
          <cell r="AE145">
            <v>3.8411261020678378</v>
          </cell>
        </row>
        <row r="146">
          <cell r="B146">
            <v>95.777029959598622</v>
          </cell>
          <cell r="C146">
            <v>98.418121778732271</v>
          </cell>
          <cell r="D146">
            <v>90.433808113914111</v>
          </cell>
          <cell r="E146">
            <v>97.045901814927973</v>
          </cell>
          <cell r="F146">
            <v>125.56507552890046</v>
          </cell>
          <cell r="G146">
            <v>69.527409570488032</v>
          </cell>
          <cell r="H146">
            <v>69.819139553471175</v>
          </cell>
          <cell r="I146">
            <v>60.40849454914413</v>
          </cell>
          <cell r="J146">
            <v>103.24718254502939</v>
          </cell>
          <cell r="K146">
            <v>84.328267847725158</v>
          </cell>
          <cell r="L146">
            <v>71.35159939762795</v>
          </cell>
          <cell r="M146">
            <v>94.374887773498457</v>
          </cell>
          <cell r="N146">
            <v>97.869470660866611</v>
          </cell>
          <cell r="O146">
            <v>87.849326459759752</v>
          </cell>
          <cell r="P146">
            <v>93.429424726429119</v>
          </cell>
          <cell r="Z146">
            <v>2.1622572334125234</v>
          </cell>
          <cell r="AA146">
            <v>2.8788052406343079</v>
          </cell>
          <cell r="AB146">
            <v>3.7833996626057909</v>
          </cell>
          <cell r="AC146">
            <v>1.4983227085662465</v>
          </cell>
          <cell r="AD146">
            <v>-3.1591304763423089E-2</v>
          </cell>
          <cell r="AE146">
            <v>3.9497193095751726</v>
          </cell>
        </row>
        <row r="147">
          <cell r="B147">
            <v>96.655632586274265</v>
          </cell>
          <cell r="C147">
            <v>99.194450730326821</v>
          </cell>
          <cell r="D147">
            <v>90.923732145630225</v>
          </cell>
          <cell r="E147">
            <v>98.570797997714521</v>
          </cell>
          <cell r="F147">
            <v>122.19783685835898</v>
          </cell>
          <cell r="G147">
            <v>70.692410521011638</v>
          </cell>
          <cell r="H147">
            <v>71.51356044865139</v>
          </cell>
          <cell r="I147">
            <v>62.012216569599673</v>
          </cell>
          <cell r="J147">
            <v>103.72099121556782</v>
          </cell>
          <cell r="K147">
            <v>84.986511660548587</v>
          </cell>
          <cell r="L147">
            <v>72.030952639827035</v>
          </cell>
          <cell r="M147">
            <v>94.710544084081391</v>
          </cell>
          <cell r="N147">
            <v>97.503978728456275</v>
          </cell>
          <cell r="O147">
            <v>88.718739733650949</v>
          </cell>
          <cell r="P147">
            <v>93.703549250754492</v>
          </cell>
          <cell r="Z147">
            <v>2.171177150340764</v>
          </cell>
          <cell r="AA147">
            <v>3.2392386231258063</v>
          </cell>
          <cell r="AB147">
            <v>2.2387593663035776</v>
          </cell>
          <cell r="AC147">
            <v>1.8580740362190928</v>
          </cell>
          <cell r="AD147">
            <v>-0.31206116398807549</v>
          </cell>
          <cell r="AE147">
            <v>3.900521177981342</v>
          </cell>
        </row>
        <row r="148">
          <cell r="B148">
            <v>97.442949511704938</v>
          </cell>
          <cell r="C148">
            <v>99.817331404825325</v>
          </cell>
          <cell r="D148">
            <v>91.641195481618354</v>
          </cell>
          <cell r="E148">
            <v>99.843112544935465</v>
          </cell>
          <cell r="F148">
            <v>120.13928185613877</v>
          </cell>
          <cell r="G148">
            <v>71.970686404441579</v>
          </cell>
          <cell r="H148">
            <v>73.119961017794523</v>
          </cell>
          <cell r="I148">
            <v>63.767791849947365</v>
          </cell>
          <cell r="J148">
            <v>104.15717715618875</v>
          </cell>
          <cell r="K148">
            <v>85.940863801072624</v>
          </cell>
          <cell r="L148">
            <v>73.346900908671387</v>
          </cell>
          <cell r="M148">
            <v>95.269600491123271</v>
          </cell>
          <cell r="N148">
            <v>97.870939913026959</v>
          </cell>
          <cell r="O148">
            <v>89.695393436336772</v>
          </cell>
          <cell r="P148">
            <v>94.264225110590871</v>
          </cell>
          <cell r="Z148">
            <v>2.1776688407307399</v>
          </cell>
          <cell r="AA148">
            <v>3.3588874803170299</v>
          </cell>
          <cell r="AB148">
            <v>1.8551628804496234</v>
          </cell>
          <cell r="AC148">
            <v>2.0083659405298881</v>
          </cell>
          <cell r="AD148">
            <v>-0.33018341669158735</v>
          </cell>
          <cell r="AE148">
            <v>4.1606912994574419</v>
          </cell>
        </row>
        <row r="149">
          <cell r="B149">
            <v>98.194644248192887</v>
          </cell>
          <cell r="C149">
            <v>100.41276757685561</v>
          </cell>
          <cell r="D149">
            <v>92.439099983973819</v>
          </cell>
          <cell r="E149">
            <v>101.19697555768786</v>
          </cell>
          <cell r="F149">
            <v>118.41296467700413</v>
          </cell>
          <cell r="G149">
            <v>73.301472906362022</v>
          </cell>
          <cell r="H149">
            <v>74.761855549199552</v>
          </cell>
          <cell r="I149">
            <v>65.623945087812061</v>
          </cell>
          <cell r="J149">
            <v>104.56727367988064</v>
          </cell>
          <cell r="K149">
            <v>86.956454328715736</v>
          </cell>
          <cell r="L149">
            <v>74.823332239123431</v>
          </cell>
          <cell r="M149">
            <v>95.845541818104877</v>
          </cell>
          <cell r="N149">
            <v>98.427834006007373</v>
          </cell>
          <cell r="O149">
            <v>90.643105125315373</v>
          </cell>
          <cell r="P149">
            <v>94.911018530681645</v>
          </cell>
          <cell r="Z149">
            <v>2.1822078570306269</v>
          </cell>
          <cell r="AA149">
            <v>3.425127581151699</v>
          </cell>
          <cell r="AB149">
            <v>1.591712241081189</v>
          </cell>
          <cell r="AC149">
            <v>2.1309501250084129</v>
          </cell>
          <cell r="AD149">
            <v>-0.29705339138673681</v>
          </cell>
          <cell r="AE149">
            <v>4.5300754985049263</v>
          </cell>
        </row>
        <row r="150">
          <cell r="B150">
            <v>98.910716795738068</v>
          </cell>
          <cell r="C150">
            <v>100.98075924641769</v>
          </cell>
          <cell r="D150">
            <v>93.317445652696634</v>
          </cell>
          <cell r="E150">
            <v>102.63238703597172</v>
          </cell>
          <cell r="F150">
            <v>117.01888532095508</v>
          </cell>
          <cell r="G150">
            <v>74.684770026772952</v>
          </cell>
          <cell r="H150">
            <v>76.439244042866463</v>
          </cell>
          <cell r="I150">
            <v>67.580676283193753</v>
          </cell>
          <cell r="J150">
            <v>104.95128078664349</v>
          </cell>
          <cell r="K150">
            <v>88.033283243477925</v>
          </cell>
          <cell r="L150">
            <v>76.460246631183168</v>
          </cell>
          <cell r="M150">
            <v>96.438368065026197</v>
          </cell>
          <cell r="N150">
            <v>99.174661007397503</v>
          </cell>
          <cell r="O150">
            <v>91.561874800586722</v>
          </cell>
          <cell r="P150">
            <v>95.643929511026855</v>
          </cell>
          <cell r="Z150">
            <v>2.1848246145233174</v>
          </cell>
          <cell r="AA150">
            <v>3.4390456565298599</v>
          </cell>
          <cell r="AB150">
            <v>1.4450326896531251</v>
          </cell>
          <cell r="AC150">
            <v>2.226008991164985</v>
          </cell>
          <cell r="AD150">
            <v>-0.2125964371429756</v>
          </cell>
          <cell r="AE150">
            <v>5.0049209433824515</v>
          </cell>
        </row>
        <row r="151">
          <cell r="B151">
            <v>99.611531710642737</v>
          </cell>
          <cell r="C151">
            <v>101.38100371291202</v>
          </cell>
          <cell r="D151">
            <v>94.488794906254867</v>
          </cell>
          <cell r="E151">
            <v>104.336162145785</v>
          </cell>
          <cell r="F151">
            <v>116.73614015859309</v>
          </cell>
          <cell r="G151">
            <v>76.126041513454666</v>
          </cell>
          <cell r="H151">
            <v>78.073880714325981</v>
          </cell>
          <cell r="I151">
            <v>69.550747864256209</v>
          </cell>
          <cell r="J151">
            <v>105.22239414095739</v>
          </cell>
          <cell r="K151">
            <v>89.210765177922198</v>
          </cell>
          <cell r="L151">
            <v>78.799609917073369</v>
          </cell>
          <cell r="M151">
            <v>96.908292473676227</v>
          </cell>
          <cell r="N151">
            <v>100.69651198484055</v>
          </cell>
          <cell r="O151">
            <v>92.401612266042861</v>
          </cell>
          <cell r="P151">
            <v>96.613106618501917</v>
          </cell>
          <cell r="Z151">
            <v>2.1889175899879154</v>
          </cell>
          <cell r="AA151">
            <v>3.3100118977879234</v>
          </cell>
          <cell r="AB151">
            <v>1.1674550108315529</v>
          </cell>
          <cell r="AC151">
            <v>2.2707666272361982</v>
          </cell>
          <cell r="AD151">
            <v>0.16980836756568252</v>
          </cell>
          <cell r="AE151">
            <v>6.2895652385470902</v>
          </cell>
        </row>
        <row r="152">
          <cell r="B152">
            <v>100.2482140577816</v>
          </cell>
          <cell r="C152">
            <v>101.95022745777753</v>
          </cell>
          <cell r="D152">
            <v>95.442997940325071</v>
          </cell>
          <cell r="E152">
            <v>105.85994448873257</v>
          </cell>
          <cell r="F152">
            <v>115.69489790047469</v>
          </cell>
          <cell r="G152">
            <v>77.612174371734454</v>
          </cell>
          <cell r="H152">
            <v>79.853555446304355</v>
          </cell>
          <cell r="I152">
            <v>71.74353000340642</v>
          </cell>
          <cell r="J152">
            <v>105.58894414807017</v>
          </cell>
          <cell r="K152">
            <v>90.394305013897309</v>
          </cell>
          <cell r="L152">
            <v>80.540704099459418</v>
          </cell>
          <cell r="M152">
            <v>97.590803263761416</v>
          </cell>
          <cell r="N152">
            <v>101.58916837599281</v>
          </cell>
          <cell r="O152">
            <v>93.282533992342906</v>
          </cell>
          <cell r="P152">
            <v>97.458193292605799</v>
          </cell>
          <cell r="Z152">
            <v>2.1864226380006846</v>
          </cell>
          <cell r="AA152">
            <v>3.260241491990179</v>
          </cell>
          <cell r="AB152">
            <v>1.3466183122095243</v>
          </cell>
          <cell r="AC152">
            <v>2.3208734177367241</v>
          </cell>
          <cell r="AD152">
            <v>0.25896216211243051</v>
          </cell>
          <cell r="AE152">
            <v>6.6762690438691985</v>
          </cell>
        </row>
        <row r="153">
          <cell r="B153">
            <v>100.8411283934568</v>
          </cell>
          <cell r="C153">
            <v>102.54812778041466</v>
          </cell>
          <cell r="D153">
            <v>96.392617173375356</v>
          </cell>
          <cell r="E153">
            <v>107.39054923081241</v>
          </cell>
          <cell r="F153">
            <v>114.67425491720131</v>
          </cell>
          <cell r="G153">
            <v>79.148632349392599</v>
          </cell>
          <cell r="H153">
            <v>81.700022454332299</v>
          </cell>
          <cell r="I153">
            <v>74.071785128808131</v>
          </cell>
          <cell r="J153">
            <v>105.96412647246191</v>
          </cell>
          <cell r="K153">
            <v>91.623317383966281</v>
          </cell>
          <cell r="L153">
            <v>82.22549501056406</v>
          </cell>
          <cell r="M153">
            <v>98.34611367707069</v>
          </cell>
          <cell r="N153">
            <v>102.4377212484975</v>
          </cell>
          <cell r="O153">
            <v>94.154549783378897</v>
          </cell>
          <cell r="P153">
            <v>98.329338100213917</v>
          </cell>
          <cell r="Z153">
            <v>2.1807777311824372</v>
          </cell>
          <cell r="AA153">
            <v>3.1974149462090429</v>
          </cell>
          <cell r="AB153">
            <v>1.7336468097497448</v>
          </cell>
          <cell r="AC153">
            <v>2.3534739887275613</v>
          </cell>
          <cell r="AD153">
            <v>0.30086003623446267</v>
          </cell>
          <cell r="AE153">
            <v>6.8841261136249443</v>
          </cell>
        </row>
        <row r="154">
          <cell r="B154">
            <v>101.39027471766839</v>
          </cell>
          <cell r="C154">
            <v>103.17470468082344</v>
          </cell>
          <cell r="D154">
            <v>97.337652605405708</v>
          </cell>
          <cell r="E154">
            <v>108.92797637202452</v>
          </cell>
          <cell r="F154">
            <v>113.67421120877296</v>
          </cell>
          <cell r="G154">
            <v>80.735415446429101</v>
          </cell>
          <cell r="H154">
            <v>83.613281738409853</v>
          </cell>
          <cell r="I154">
            <v>76.535513240461356</v>
          </cell>
          <cell r="J154">
            <v>106.34794111413261</v>
          </cell>
          <cell r="K154">
            <v>92.8978022881291</v>
          </cell>
          <cell r="L154">
            <v>83.853982650387309</v>
          </cell>
          <cell r="M154">
            <v>99.174223713604121</v>
          </cell>
          <cell r="N154">
            <v>103.24217060235459</v>
          </cell>
          <cell r="O154">
            <v>95.017659639150835</v>
          </cell>
          <cell r="P154">
            <v>99.226541041326286</v>
          </cell>
          <cell r="Z154">
            <v>2.1720339438233704</v>
          </cell>
          <cell r="AA154">
            <v>3.1218415856363313</v>
          </cell>
          <cell r="AB154">
            <v>2.3259858249073062</v>
          </cell>
          <cell r="AC154">
            <v>2.3688321541218471</v>
          </cell>
          <cell r="AD154">
            <v>0.29545340431036404</v>
          </cell>
          <cell r="AE154">
            <v>6.9193582288236799</v>
          </cell>
        </row>
        <row r="155">
          <cell r="B155">
            <v>102.08254693994759</v>
          </cell>
          <cell r="C155">
            <v>104.33642086728372</v>
          </cell>
          <cell r="D155">
            <v>98.434536283562949</v>
          </cell>
          <cell r="E155">
            <v>110.88124413224325</v>
          </cell>
          <cell r="F155">
            <v>114.97219980966509</v>
          </cell>
          <cell r="G155">
            <v>82.489603492546578</v>
          </cell>
          <cell r="H155">
            <v>86.458393162708234</v>
          </cell>
          <cell r="I155">
            <v>79.848356665903196</v>
          </cell>
          <cell r="J155">
            <v>107.21255631329338</v>
          </cell>
          <cell r="K155">
            <v>94.702998554967024</v>
          </cell>
          <cell r="L155">
            <v>85.265873305892526</v>
          </cell>
          <cell r="M155">
            <v>100.74923378420215</v>
          </cell>
          <cell r="N155">
            <v>104.21008873707365</v>
          </cell>
          <cell r="O155">
            <v>95.981293519947315</v>
          </cell>
          <cell r="P155">
            <v>100.44718116752345</v>
          </cell>
          <cell r="Z155">
            <v>1.9620682182965421</v>
          </cell>
          <cell r="AA155">
            <v>2.7923804224912141</v>
          </cell>
          <cell r="AB155">
            <v>3.9476094712191045</v>
          </cell>
          <cell r="AC155">
            <v>2.1184064510481493</v>
          </cell>
          <cell r="AD155">
            <v>-0.11717388512829663</v>
          </cell>
          <cell r="AE155">
            <v>5.8170296683212719</v>
          </cell>
        </row>
        <row r="156">
          <cell r="B156">
            <v>102.46939967741949</v>
          </cell>
          <cell r="C156">
            <v>104.81776583992377</v>
          </cell>
          <cell r="D156">
            <v>99.307831294694708</v>
          </cell>
          <cell r="E156">
            <v>112.26870878377014</v>
          </cell>
          <cell r="F156">
            <v>113.10238143713659</v>
          </cell>
          <cell r="G156">
            <v>84.130204896458793</v>
          </cell>
          <cell r="H156">
            <v>88.159213053216433</v>
          </cell>
          <cell r="I156">
            <v>82.297573819044601</v>
          </cell>
          <cell r="J156">
            <v>107.42476829343751</v>
          </cell>
          <cell r="K156">
            <v>95.874332995885069</v>
          </cell>
          <cell r="L156">
            <v>86.845871888367597</v>
          </cell>
          <cell r="M156">
            <v>101.45330290284764</v>
          </cell>
          <cell r="N156">
            <v>104.8433021338318</v>
          </cell>
          <cell r="O156">
            <v>96.782819521075737</v>
          </cell>
          <cell r="P156">
            <v>101.27754875501208</v>
          </cell>
          <cell r="Z156">
            <v>2.0271843614614538</v>
          </cell>
          <cell r="AA156">
            <v>2.7899039044337437</v>
          </cell>
          <cell r="AB156">
            <v>4.612909603347104</v>
          </cell>
          <cell r="AC156">
            <v>2.2005158402480074</v>
          </cell>
          <cell r="AD156">
            <v>-7.2783110913177129E-2</v>
          </cell>
          <cell r="AE156">
            <v>5.929071026597188</v>
          </cell>
        </row>
        <row r="157">
          <cell r="B157">
            <v>102.73772683961528</v>
          </cell>
          <cell r="C157">
            <v>105.1252023070235</v>
          </cell>
          <cell r="D157">
            <v>100.11396968594781</v>
          </cell>
          <cell r="E157">
            <v>113.49938854647954</v>
          </cell>
          <cell r="F157">
            <v>110.34218912566293</v>
          </cell>
          <cell r="G157">
            <v>85.774299487868333</v>
          </cell>
          <cell r="H157">
            <v>89.580801274105696</v>
          </cell>
          <cell r="I157">
            <v>84.596807027422699</v>
          </cell>
          <cell r="J157">
            <v>107.45674529477613</v>
          </cell>
          <cell r="K157">
            <v>96.897044439464494</v>
          </cell>
          <cell r="L157">
            <v>88.433684684775912</v>
          </cell>
          <cell r="M157">
            <v>101.96053148038104</v>
          </cell>
          <cell r="N157">
            <v>105.34938309213859</v>
          </cell>
          <cell r="O157">
            <v>97.531667602824669</v>
          </cell>
          <cell r="P157">
            <v>102.01502285537271</v>
          </cell>
          <cell r="Z157">
            <v>2.166924390326308</v>
          </cell>
          <cell r="AA157">
            <v>2.8691106592539262</v>
          </cell>
          <cell r="AB157">
            <v>5.1459078882937215</v>
          </cell>
          <cell r="AC157">
            <v>2.3634890721865975</v>
          </cell>
          <cell r="AD157">
            <v>6.8239122978397404E-2</v>
          </cell>
          <cell r="AE157">
            <v>6.2562504097113614</v>
          </cell>
        </row>
        <row r="158">
          <cell r="B158">
            <v>102.88752842653498</v>
          </cell>
          <cell r="C158">
            <v>105.25873026858287</v>
          </cell>
          <cell r="D158">
            <v>100.85295145732223</v>
          </cell>
          <cell r="E158">
            <v>114.57328342037144</v>
          </cell>
          <cell r="F158">
            <v>106.69162287524411</v>
          </cell>
          <cell r="G158">
            <v>87.421887266775201</v>
          </cell>
          <cell r="H158">
            <v>90.72315782537602</v>
          </cell>
          <cell r="I158">
            <v>86.746056291037448</v>
          </cell>
          <cell r="J158">
            <v>107.30848731730924</v>
          </cell>
          <cell r="K158">
            <v>97.771132885705299</v>
          </cell>
          <cell r="L158">
            <v>90.029311695117471</v>
          </cell>
          <cell r="M158">
            <v>102.27091951680239</v>
          </cell>
          <cell r="N158">
            <v>105.72833161199398</v>
          </cell>
          <cell r="O158">
            <v>98.227837765194124</v>
          </cell>
          <cell r="P158">
            <v>102.65960346860535</v>
          </cell>
          <cell r="Z158">
            <v>2.3801028742980179</v>
          </cell>
          <cell r="AA158">
            <v>3.0282223670011987</v>
          </cell>
          <cell r="AB158">
            <v>5.5466004622201304</v>
          </cell>
          <cell r="AC158">
            <v>2.6059290991929052</v>
          </cell>
          <cell r="AD158">
            <v>0.30583891545798991</v>
          </cell>
          <cell r="AE158">
            <v>6.7887724428095764</v>
          </cell>
        </row>
        <row r="159">
          <cell r="B159">
            <v>103.05913246311781</v>
          </cell>
          <cell r="C159">
            <v>105.49631056525971</v>
          </cell>
          <cell r="D159">
            <v>102.14624808917577</v>
          </cell>
          <cell r="E159">
            <v>118.24570244923211</v>
          </cell>
          <cell r="F159">
            <v>96.010619213050973</v>
          </cell>
          <cell r="G159">
            <v>88.794614720226775</v>
          </cell>
          <cell r="H159">
            <v>90.206233280177514</v>
          </cell>
          <cell r="I159">
            <v>88.271349404490508</v>
          </cell>
          <cell r="J159">
            <v>107.26732811004257</v>
          </cell>
          <cell r="K159">
            <v>98.455525342858209</v>
          </cell>
          <cell r="L159">
            <v>91.725915827309251</v>
          </cell>
          <cell r="M159">
            <v>102.28562767238344</v>
          </cell>
          <cell r="N159">
            <v>106.76345801054957</v>
          </cell>
          <cell r="O159">
            <v>99.095704357576039</v>
          </cell>
          <cell r="P159">
            <v>103.91864063790021</v>
          </cell>
          <cell r="Z159">
            <v>3.5127765052789028</v>
          </cell>
          <cell r="AA159">
            <v>4.2906008827519715</v>
          </cell>
          <cell r="AB159">
            <v>6.7955757584919674</v>
          </cell>
          <cell r="AC159">
            <v>3.5595398634172382</v>
          </cell>
          <cell r="AD159">
            <v>1.5211775343365597</v>
          </cell>
          <cell r="AE159">
            <v>7.9139367311916731</v>
          </cell>
        </row>
        <row r="160">
          <cell r="B160">
            <v>102.91575168950965</v>
          </cell>
          <cell r="C160">
            <v>105.17083717947526</v>
          </cell>
          <cell r="D160">
            <v>102.5023280286498</v>
          </cell>
          <cell r="E160">
            <v>117.90390392797458</v>
          </cell>
          <cell r="F160">
            <v>93.035330473873557</v>
          </cell>
          <cell r="G160">
            <v>90.560530279309376</v>
          </cell>
          <cell r="H160">
            <v>91.342146262949996</v>
          </cell>
          <cell r="I160">
            <v>90.310219660737971</v>
          </cell>
          <cell r="J160">
            <v>106.64366667536237</v>
          </cell>
          <cell r="K160">
            <v>99.048796991121435</v>
          </cell>
          <cell r="L160">
            <v>93.299906102350505</v>
          </cell>
          <cell r="M160">
            <v>102.24187036247194</v>
          </cell>
          <cell r="N160">
            <v>106.57481752664162</v>
          </cell>
          <cell r="O160">
            <v>99.596768941429744</v>
          </cell>
          <cell r="P160">
            <v>104.09449425960075</v>
          </cell>
          <cell r="Z160">
            <v>3.527841908267404</v>
          </cell>
          <cell r="AA160">
            <v>4.1903464571602766</v>
          </cell>
          <cell r="AB160">
            <v>6.5386014721263264</v>
          </cell>
          <cell r="AC160">
            <v>3.7015580903916545</v>
          </cell>
          <cell r="AD160">
            <v>1.5997407649987583</v>
          </cell>
          <cell r="AE160">
            <v>8.6705666729996587</v>
          </cell>
        </row>
        <row r="161">
          <cell r="B161">
            <v>102.59771413064972</v>
          </cell>
          <cell r="C161">
            <v>104.56027095188733</v>
          </cell>
          <cell r="D161">
            <v>102.54266275610206</v>
          </cell>
          <cell r="E161">
            <v>116.30319690038505</v>
          </cell>
          <cell r="F161">
            <v>91.625693184882664</v>
          </cell>
          <cell r="G161">
            <v>92.441280431070339</v>
          </cell>
          <cell r="H161">
            <v>92.750847346843557</v>
          </cell>
          <cell r="I161">
            <v>92.388694854381484</v>
          </cell>
          <cell r="J161">
            <v>105.72483676227438</v>
          </cell>
          <cell r="K161">
            <v>99.509874838745759</v>
          </cell>
          <cell r="L161">
            <v>94.844445428158195</v>
          </cell>
          <cell r="M161">
            <v>102.04080824733964</v>
          </cell>
          <cell r="N161">
            <v>105.94572047742167</v>
          </cell>
          <cell r="O161">
            <v>99.955405866147217</v>
          </cell>
          <cell r="P161">
            <v>103.89451437689721</v>
          </cell>
          <cell r="Z161">
            <v>3.2811953660384363</v>
          </cell>
          <cell r="AA161">
            <v>3.7670060520015314</v>
          </cell>
          <cell r="AB161">
            <v>5.7866045606940419</v>
          </cell>
          <cell r="AC161">
            <v>3.6711286605030313</v>
          </cell>
          <cell r="AD161">
            <v>1.4224941349466835</v>
          </cell>
          <cell r="AE161">
            <v>9.4511637917838129</v>
          </cell>
        </row>
        <row r="162">
          <cell r="B162">
            <v>102.10501978653805</v>
          </cell>
          <cell r="C162">
            <v>103.66461188249592</v>
          </cell>
          <cell r="D162">
            <v>102.26725227153256</v>
          </cell>
          <cell r="E162">
            <v>113.44358136646358</v>
          </cell>
          <cell r="F162">
            <v>91.781707346078292</v>
          </cell>
          <cell r="G162">
            <v>94.436865175509709</v>
          </cell>
          <cell r="H162">
            <v>94.432336531858169</v>
          </cell>
          <cell r="I162">
            <v>94.506774985421032</v>
          </cell>
          <cell r="J162">
            <v>104.51083837077856</v>
          </cell>
          <cell r="K162">
            <v>99.838758885731153</v>
          </cell>
          <cell r="L162">
            <v>96.359533804732365</v>
          </cell>
          <cell r="M162">
            <v>101.68244132698658</v>
          </cell>
          <cell r="N162">
            <v>104.87616686288976</v>
          </cell>
          <cell r="O162">
            <v>100.1716151317284</v>
          </cell>
          <cell r="P162">
            <v>103.31870098978956</v>
          </cell>
          <cell r="Z162">
            <v>2.7785875621282985</v>
          </cell>
          <cell r="AA162">
            <v>3.0292851585313141</v>
          </cell>
          <cell r="AB162">
            <v>4.56051349091664</v>
          </cell>
          <cell r="AC162">
            <v>3.4720805586154535</v>
          </cell>
          <cell r="AD162">
            <v>0.99124751959769331</v>
          </cell>
          <cell r="AE162">
            <v>10.249804321917445</v>
          </cell>
        </row>
        <row r="163">
          <cell r="B163">
            <v>100.16065098819305</v>
          </cell>
          <cell r="C163">
            <v>100.65347042229556</v>
          </cell>
          <cell r="D163">
            <v>100.01679248451737</v>
          </cell>
          <cell r="E163">
            <v>102.02214603522179</v>
          </cell>
          <cell r="F163">
            <v>95.41807384004062</v>
          </cell>
          <cell r="G163">
            <v>96.544320580022003</v>
          </cell>
          <cell r="H163">
            <v>96.686882374631296</v>
          </cell>
          <cell r="I163">
            <v>96.454056815118904</v>
          </cell>
          <cell r="J163">
            <v>100.68020851116572</v>
          </cell>
          <cell r="K163">
            <v>98.764614784446877</v>
          </cell>
          <cell r="L163">
            <v>97.684129751076966</v>
          </cell>
          <cell r="M163">
            <v>100.00355650987717</v>
          </cell>
          <cell r="N163">
            <v>100.66735265736347</v>
          </cell>
          <cell r="O163">
            <v>98.991847344360721</v>
          </cell>
          <cell r="P163">
            <v>100.6231597800728</v>
          </cell>
          <cell r="Z163">
            <v>0.71737152737936238</v>
          </cell>
          <cell r="AA163">
            <v>0.2507971164694478</v>
          </cell>
          <cell r="AB163">
            <v>4.7459041431685556E-2</v>
          </cell>
          <cell r="AC163">
            <v>2.2892485492226777</v>
          </cell>
          <cell r="AD163">
            <v>-0.83597854198981247</v>
          </cell>
          <cell r="AE163">
            <v>11.967486367276914</v>
          </cell>
        </row>
        <row r="164">
          <cell r="B164">
            <v>99.829450141170454</v>
          </cell>
          <cell r="C164">
            <v>99.919781488899403</v>
          </cell>
          <cell r="D164">
            <v>99.773613212073926</v>
          </cell>
          <cell r="E164">
            <v>99.56587800503172</v>
          </cell>
          <cell r="F164">
            <v>97.93951054857726</v>
          </cell>
          <cell r="G164">
            <v>98.770760082860306</v>
          </cell>
          <cell r="H164">
            <v>98.793840339233086</v>
          </cell>
          <cell r="I164">
            <v>98.735508116445587</v>
          </cell>
          <cell r="J164">
            <v>99.804458358738017</v>
          </cell>
          <cell r="K164">
            <v>99.337444969206729</v>
          </cell>
          <cell r="L164">
            <v>99.204732821582425</v>
          </cell>
          <cell r="M164">
            <v>99.795865215696793</v>
          </cell>
          <cell r="N164">
            <v>99.79640752248055</v>
          </cell>
          <cell r="O164">
            <v>99.424621049194414</v>
          </cell>
          <cell r="P164">
            <v>99.993237111439001</v>
          </cell>
          <cell r="Z164">
            <v>0.25613976030125496</v>
          </cell>
          <cell r="AA164">
            <v>-0.37849347999976413</v>
          </cell>
          <cell r="AB164">
            <v>-0.89372247914499825</v>
          </cell>
          <cell r="AC164">
            <v>2.1002543094613024</v>
          </cell>
          <cell r="AD164">
            <v>-1.3021456475931337</v>
          </cell>
          <cell r="AE164">
            <v>12.410703180110705</v>
          </cell>
        </row>
        <row r="165">
          <cell r="B165">
            <v>99.834399576488735</v>
          </cell>
          <cell r="C165">
            <v>99.633155533301974</v>
          </cell>
          <cell r="D165">
            <v>99.878410363778301</v>
          </cell>
          <cell r="E165">
            <v>98.77186598490502</v>
          </cell>
          <cell r="F165">
            <v>101.26071835426836</v>
          </cell>
          <cell r="G165">
            <v>101.11321975141919</v>
          </cell>
          <cell r="H165">
            <v>101.05347898230093</v>
          </cell>
          <cell r="I165">
            <v>101.14072565066338</v>
          </cell>
          <cell r="J165">
            <v>99.562124923786214</v>
          </cell>
          <cell r="K165">
            <v>100.28641509237997</v>
          </cell>
          <cell r="L165">
            <v>100.76030153525274</v>
          </cell>
          <cell r="M165">
            <v>99.896154352909889</v>
          </cell>
          <cell r="N165">
            <v>99.564527432558606</v>
          </cell>
          <cell r="O165">
            <v>100.21638685241689</v>
          </cell>
          <cell r="P165">
            <v>99.685038665683138</v>
          </cell>
          <cell r="Z165">
            <v>6.2680181253771394E-2</v>
          </cell>
          <cell r="AA165">
            <v>-0.63151400291326931</v>
          </cell>
          <cell r="AB165">
            <v>-1.1900834444019015</v>
          </cell>
          <cell r="AC165">
            <v>2.0722773302924713</v>
          </cell>
          <cell r="AD165">
            <v>-1.5639420704866569</v>
          </cell>
          <cell r="AE165">
            <v>12.525714692572333</v>
          </cell>
        </row>
        <row r="166">
          <cell r="B166">
            <v>100.17549929414788</v>
          </cell>
          <cell r="C166">
            <v>99.793592555503253</v>
          </cell>
          <cell r="D166">
            <v>100.33118393963049</v>
          </cell>
          <cell r="E166">
            <v>99.64010997484165</v>
          </cell>
          <cell r="F166">
            <v>105.3816972571139</v>
          </cell>
          <cell r="G166">
            <v>103.57169958569864</v>
          </cell>
          <cell r="H166">
            <v>103.46579830383486</v>
          </cell>
          <cell r="I166">
            <v>103.66970941777228</v>
          </cell>
          <cell r="J166">
            <v>99.953208206310322</v>
          </cell>
          <cell r="K166">
            <v>101.61152515396658</v>
          </cell>
          <cell r="L166">
            <v>102.3508358920879</v>
          </cell>
          <cell r="M166">
            <v>100.30442392151645</v>
          </cell>
          <cell r="N166">
            <v>99.971712387597634</v>
          </cell>
          <cell r="O166">
            <v>101.36714475402812</v>
          </cell>
          <cell r="P166">
            <v>99.698564442805221</v>
          </cell>
          <cell r="Z166">
            <v>0.13249923351053017</v>
          </cell>
          <cell r="AA166">
            <v>-0.51485983745148678</v>
          </cell>
          <cell r="AB166">
            <v>-0.85675240287185206</v>
          </cell>
          <cell r="AC166">
            <v>2.2018776017459052</v>
          </cell>
          <cell r="AD166">
            <v>-1.6227173975537634</v>
          </cell>
          <cell r="AE166">
            <v>12.336129409426967</v>
          </cell>
        </row>
        <row r="167">
          <cell r="B167">
            <v>101.86765789062503</v>
          </cell>
          <cell r="C167">
            <v>101.72750743749998</v>
          </cell>
          <cell r="D167">
            <v>102.19515357031251</v>
          </cell>
          <cell r="E167">
            <v>106.73105569062503</v>
          </cell>
          <cell r="F167">
            <v>112.72243820156254</v>
          </cell>
          <cell r="G167">
            <v>107.08623692187498</v>
          </cell>
          <cell r="H167">
            <v>106.87202206250001</v>
          </cell>
          <cell r="I167">
            <v>106.63914740468749</v>
          </cell>
          <cell r="J167">
            <v>103.19765882500002</v>
          </cell>
          <cell r="K167">
            <v>104.70127620312502</v>
          </cell>
          <cell r="L167">
            <v>103.84542916562498</v>
          </cell>
          <cell r="M167">
            <v>101.96601045312502</v>
          </cell>
          <cell r="N167">
            <v>102.63237485937501</v>
          </cell>
          <cell r="O167">
            <v>103.87446164218751</v>
          </cell>
          <cell r="P167">
            <v>100.80222101562498</v>
          </cell>
          <cell r="Z167">
            <v>1.1558837889115159</v>
          </cell>
          <cell r="AA167">
            <v>0.96700182159143999</v>
          </cell>
          <cell r="AB167">
            <v>1.9312699064003347</v>
          </cell>
          <cell r="AC167">
            <v>2.8630476373796787</v>
          </cell>
          <cell r="AD167">
            <v>-0.94401457361997787</v>
          </cell>
          <cell r="AE167">
            <v>11.076402591946554</v>
          </cell>
        </row>
        <row r="168">
          <cell r="B168">
            <v>102.47509473437502</v>
          </cell>
          <cell r="C168">
            <v>102.25150446249998</v>
          </cell>
          <cell r="D168">
            <v>102.91859214218751</v>
          </cell>
          <cell r="E168">
            <v>109.09963341437503</v>
          </cell>
          <cell r="F168">
            <v>117.47496292093756</v>
          </cell>
          <cell r="G168">
            <v>109.40074215312497</v>
          </cell>
          <cell r="H168">
            <v>109.25321323749999</v>
          </cell>
          <cell r="I168">
            <v>109.2889884428125</v>
          </cell>
          <cell r="J168">
            <v>103.96759529500004</v>
          </cell>
          <cell r="K168">
            <v>106.22326572187501</v>
          </cell>
          <cell r="L168">
            <v>105.55825749937497</v>
          </cell>
          <cell r="M168">
            <v>102.61210627187504</v>
          </cell>
          <cell r="N168">
            <v>103.67192491562501</v>
          </cell>
          <cell r="O168">
            <v>105.34417698531252</v>
          </cell>
          <cell r="P168">
            <v>101.15183260937496</v>
          </cell>
          <cell r="Z168">
            <v>1.4751935264242899</v>
          </cell>
          <cell r="AA168">
            <v>1.4314559767195867</v>
          </cell>
          <cell r="AB168">
            <v>2.8234548137827886</v>
          </cell>
          <cell r="AC168">
            <v>3.1498570898508271</v>
          </cell>
          <cell r="AD168">
            <v>-0.80398522596277777</v>
          </cell>
          <cell r="AE168">
            <v>10.687269800984133</v>
          </cell>
        </row>
        <row r="169">
          <cell r="B169">
            <v>103.01271842187502</v>
          </cell>
          <cell r="C169">
            <v>102.69199851249998</v>
          </cell>
          <cell r="D169">
            <v>103.56471928593751</v>
          </cell>
          <cell r="E169">
            <v>111.30628886187503</v>
          </cell>
          <cell r="F169">
            <v>122.05926235968755</v>
          </cell>
          <cell r="G169">
            <v>111.45525261562494</v>
          </cell>
          <cell r="H169">
            <v>111.45059558749999</v>
          </cell>
          <cell r="I169">
            <v>111.93592051906248</v>
          </cell>
          <cell r="J169">
            <v>104.48296823500003</v>
          </cell>
          <cell r="K169">
            <v>107.56599475937502</v>
          </cell>
          <cell r="L169">
            <v>107.35841416687498</v>
          </cell>
          <cell r="M169">
            <v>103.18804790937503</v>
          </cell>
          <cell r="N169">
            <v>104.70477502812501</v>
          </cell>
          <cell r="O169">
            <v>106.77385767156251</v>
          </cell>
          <cell r="P169">
            <v>101.51580579687497</v>
          </cell>
          <cell r="Z169">
            <v>1.7799119088126814</v>
          </cell>
          <cell r="AA169">
            <v>1.8680386118781422</v>
          </cell>
          <cell r="AB169">
            <v>3.619706051911642</v>
          </cell>
          <cell r="AC169">
            <v>3.4391132596447216</v>
          </cell>
          <cell r="AD169">
            <v>-0.67164355127842246</v>
          </cell>
          <cell r="AE169">
            <v>10.346744524491648</v>
          </cell>
        </row>
        <row r="170">
          <cell r="B170">
            <v>103.48052895312503</v>
          </cell>
          <cell r="C170">
            <v>103.04898958749997</v>
          </cell>
          <cell r="D170">
            <v>104.13353500156251</v>
          </cell>
          <cell r="E170">
            <v>113.35102203312503</v>
          </cell>
          <cell r="F170">
            <v>126.47533651781256</v>
          </cell>
          <cell r="G170">
            <v>113.24976830937494</v>
          </cell>
          <cell r="H170">
            <v>113.46416911249997</v>
          </cell>
          <cell r="I170">
            <v>114.57994363343747</v>
          </cell>
          <cell r="J170">
            <v>104.74377764500004</v>
          </cell>
          <cell r="K170">
            <v>108.729463315625</v>
          </cell>
          <cell r="L170">
            <v>109.24589916812495</v>
          </cell>
          <cell r="M170">
            <v>103.69383536562503</v>
          </cell>
          <cell r="N170">
            <v>105.73092519687502</v>
          </cell>
          <cell r="O170">
            <v>108.16350370093751</v>
          </cell>
          <cell r="P170">
            <v>101.89414057812496</v>
          </cell>
          <cell r="Z170">
            <v>2.0693857483049971</v>
          </cell>
          <cell r="AA170">
            <v>2.2752893333325197</v>
          </cell>
          <cell r="AB170">
            <v>4.3150985651510654</v>
          </cell>
          <cell r="AC170">
            <v>3.7301345747706716</v>
          </cell>
          <cell r="AD170">
            <v>-0.54720128181555694</v>
          </cell>
          <cell r="AE170">
            <v>10.050793464378405</v>
          </cell>
        </row>
        <row r="171">
          <cell r="B171">
            <v>103.5810065514852</v>
          </cell>
          <cell r="C171">
            <v>103.05042737019501</v>
          </cell>
          <cell r="D171">
            <v>104.54110168492406</v>
          </cell>
          <cell r="E171">
            <v>116.03721952289408</v>
          </cell>
          <cell r="F171">
            <v>129.4001494915538</v>
          </cell>
          <cell r="G171">
            <v>113.71106325944913</v>
          </cell>
          <cell r="H171">
            <v>114.97565321123005</v>
          </cell>
          <cell r="I171">
            <v>117.37856768988237</v>
          </cell>
          <cell r="J171">
            <v>103.89381665259377</v>
          </cell>
          <cell r="K171">
            <v>109.46484926091105</v>
          </cell>
          <cell r="L171">
            <v>111.37590995821611</v>
          </cell>
          <cell r="M171">
            <v>104.10556497349863</v>
          </cell>
          <cell r="N171">
            <v>107.29855036564955</v>
          </cell>
          <cell r="O171">
            <v>109.37513499364</v>
          </cell>
          <cell r="P171">
            <v>102.73396062632892</v>
          </cell>
          <cell r="Z171">
            <v>2.5118232856374378</v>
          </cell>
          <cell r="AA171">
            <v>2.9867536078570955</v>
          </cell>
          <cell r="AB171">
            <v>5.5156011078470568</v>
          </cell>
          <cell r="AC171">
            <v>4.4845266376310589</v>
          </cell>
          <cell r="AD171">
            <v>-0.41513767653135192</v>
          </cell>
          <cell r="AE171">
            <v>9.6217047533499347</v>
          </cell>
        </row>
        <row r="172">
          <cell r="B172">
            <v>104.02819868089115</v>
          </cell>
          <cell r="C172">
            <v>103.34923262211701</v>
          </cell>
          <cell r="D172">
            <v>104.98886958595445</v>
          </cell>
          <cell r="E172">
            <v>117.43675350373645</v>
          </cell>
          <cell r="F172">
            <v>134.00898744993231</v>
          </cell>
          <cell r="G172">
            <v>115.41487980566951</v>
          </cell>
          <cell r="H172">
            <v>116.74892132673807</v>
          </cell>
          <cell r="I172">
            <v>119.95376891892943</v>
          </cell>
          <cell r="J172">
            <v>103.98798175155628</v>
          </cell>
          <cell r="K172">
            <v>110.3693257065466</v>
          </cell>
          <cell r="L172">
            <v>113.37597264492969</v>
          </cell>
          <cell r="M172">
            <v>104.4806055340992</v>
          </cell>
          <cell r="N172">
            <v>108.09203066938973</v>
          </cell>
          <cell r="O172">
            <v>110.73990374118399</v>
          </cell>
          <cell r="P172">
            <v>102.96216912579735</v>
          </cell>
          <cell r="Z172">
            <v>2.7011490724045739</v>
          </cell>
          <cell r="AA172">
            <v>3.1968342253371418</v>
          </cell>
          <cell r="AB172">
            <v>5.7529579599467473</v>
          </cell>
          <cell r="AC172">
            <v>4.589762550035914</v>
          </cell>
          <cell r="AD172">
            <v>-0.31335044853286753</v>
          </cell>
          <cell r="AE172">
            <v>9.4767273596658939</v>
          </cell>
        </row>
        <row r="173">
          <cell r="B173">
            <v>104.52458556470303</v>
          </cell>
          <cell r="C173">
            <v>103.673355025961</v>
          </cell>
          <cell r="D173">
            <v>105.39290110051519</v>
          </cell>
          <cell r="E173">
            <v>118.35301057042123</v>
          </cell>
          <cell r="F173">
            <v>138.97881448918923</v>
          </cell>
          <cell r="G173">
            <v>117.28799197311029</v>
          </cell>
          <cell r="H173">
            <v>118.46569285775408</v>
          </cell>
          <cell r="I173">
            <v>122.46305722452352</v>
          </cell>
          <cell r="J173">
            <v>104.17006606948127</v>
          </cell>
          <cell r="K173">
            <v>111.1940705228177</v>
          </cell>
          <cell r="L173">
            <v>115.40128468335685</v>
          </cell>
          <cell r="M173">
            <v>104.79505338030032</v>
          </cell>
          <cell r="N173">
            <v>108.65954105187012</v>
          </cell>
          <cell r="O173">
            <v>112.11982986377194</v>
          </cell>
          <cell r="P173">
            <v>103.02588974973422</v>
          </cell>
          <cell r="Z173">
            <v>2.8076814829413044</v>
          </cell>
          <cell r="AA173">
            <v>3.2437692722446121</v>
          </cell>
          <cell r="AB173">
            <v>5.6510749512199476</v>
          </cell>
          <cell r="AC173">
            <v>4.5163813418702903</v>
          </cell>
          <cell r="AD173">
            <v>-0.22628553335904966</v>
          </cell>
          <cell r="AE173">
            <v>9.4299907297807017</v>
          </cell>
        </row>
        <row r="174">
          <cell r="B174">
            <v>105.07016720292084</v>
          </cell>
          <cell r="C174">
            <v>104.02279458172701</v>
          </cell>
          <cell r="D174">
            <v>105.75319622860631</v>
          </cell>
          <cell r="E174">
            <v>118.78599072294843</v>
          </cell>
          <cell r="F174">
            <v>144.3096306093247</v>
          </cell>
          <cell r="G174">
            <v>119.33039976177143</v>
          </cell>
          <cell r="H174">
            <v>120.1259678042781</v>
          </cell>
          <cell r="I174">
            <v>124.90643260666468</v>
          </cell>
          <cell r="J174">
            <v>104.44006960636878</v>
          </cell>
          <cell r="K174">
            <v>111.93908370972437</v>
          </cell>
          <cell r="L174">
            <v>117.45184607349759</v>
          </cell>
          <cell r="M174">
            <v>105.048908512102</v>
          </cell>
          <cell r="N174">
            <v>109.0010815130907</v>
          </cell>
          <cell r="O174">
            <v>113.5149133614039</v>
          </cell>
          <cell r="P174">
            <v>102.92512249813953</v>
          </cell>
          <cell r="Z174">
            <v>2.83252559422007</v>
          </cell>
          <cell r="AA174">
            <v>3.130304222821545</v>
          </cell>
          <cell r="AB174">
            <v>5.2211862290642896</v>
          </cell>
          <cell r="AC174">
            <v>4.2696095228419884</v>
          </cell>
          <cell r="AD174">
            <v>-0.15407654107902902</v>
          </cell>
          <cell r="AE174">
            <v>9.4747250401852501</v>
          </cell>
        </row>
        <row r="175">
          <cell r="B175">
            <v>105.85262707832445</v>
          </cell>
          <cell r="C175">
            <v>104.39640801433757</v>
          </cell>
          <cell r="D175">
            <v>105.85226186773234</v>
          </cell>
          <cell r="E175">
            <v>115.45845653788739</v>
          </cell>
          <cell r="F175">
            <v>153.96925990032443</v>
          </cell>
          <cell r="G175">
            <v>122.35772621237035</v>
          </cell>
          <cell r="H175">
            <v>121.35363683138669</v>
          </cell>
          <cell r="I175">
            <v>127.01822129905345</v>
          </cell>
          <cell r="J175">
            <v>104.91080912818829</v>
          </cell>
          <cell r="K175">
            <v>112.26002409896336</v>
          </cell>
          <cell r="L175">
            <v>119.55298360784963</v>
          </cell>
          <cell r="M175">
            <v>105.13590051767699</v>
          </cell>
          <cell r="N175">
            <v>108.55056940631192</v>
          </cell>
          <cell r="O175">
            <v>114.81726811332069</v>
          </cell>
          <cell r="P175">
            <v>102.10307423890852</v>
          </cell>
          <cell r="Z175">
            <v>2.7299430883827025</v>
          </cell>
          <cell r="AA175">
            <v>2.399410520927292</v>
          </cell>
          <cell r="AB175">
            <v>3.232273576234479</v>
          </cell>
          <cell r="AC175">
            <v>3.218451314496007</v>
          </cell>
          <cell r="AD175">
            <v>-0.15805525328966841</v>
          </cell>
          <cell r="AE175">
            <v>10.003773652716074</v>
          </cell>
        </row>
        <row r="176">
          <cell r="B176">
            <v>106.42152483224217</v>
          </cell>
          <cell r="C176">
            <v>104.79693918397854</v>
          </cell>
          <cell r="D176">
            <v>106.21208146388241</v>
          </cell>
          <cell r="E176">
            <v>116.23577783147157</v>
          </cell>
          <cell r="F176">
            <v>158.43492454622253</v>
          </cell>
          <cell r="G176">
            <v>124.41247602718522</v>
          </cell>
          <cell r="H176">
            <v>123.05136234289604</v>
          </cell>
          <cell r="I176">
            <v>129.43604034080843</v>
          </cell>
          <cell r="J176">
            <v>105.311524396613</v>
          </cell>
          <cell r="K176">
            <v>112.98331049446253</v>
          </cell>
          <cell r="L176">
            <v>121.64391298441839</v>
          </cell>
          <cell r="M176">
            <v>105.31107838541072</v>
          </cell>
          <cell r="N176">
            <v>108.66660308370865</v>
          </cell>
          <cell r="O176">
            <v>116.2858208093443</v>
          </cell>
          <cell r="P176">
            <v>101.89604848909264</v>
          </cell>
          <cell r="Z176">
            <v>2.6151601414683423</v>
          </cell>
          <cell r="AA176">
            <v>2.1638218122535413</v>
          </cell>
          <cell r="AB176">
            <v>2.7007835564366367</v>
          </cell>
          <cell r="AC176">
            <v>2.9028381500133094</v>
          </cell>
          <cell r="AD176">
            <v>-9.1396170678892386E-2</v>
          </cell>
          <cell r="AE176">
            <v>10.048750335639367</v>
          </cell>
        </row>
        <row r="177">
          <cell r="B177">
            <v>106.96454394745385</v>
          </cell>
          <cell r="C177">
            <v>105.2232448155725</v>
          </cell>
          <cell r="D177">
            <v>106.6151619145611</v>
          </cell>
          <cell r="E177">
            <v>117.84071718027033</v>
          </cell>
          <cell r="F177">
            <v>161.67444863700484</v>
          </cell>
          <cell r="G177">
            <v>126.31027224693344</v>
          </cell>
          <cell r="H177">
            <v>124.84303500388273</v>
          </cell>
          <cell r="I177">
            <v>131.89421596563025</v>
          </cell>
          <cell r="J177">
            <v>105.75503217761239</v>
          </cell>
          <cell r="K177">
            <v>113.76460172791865</v>
          </cell>
          <cell r="L177">
            <v>123.7499609957016</v>
          </cell>
          <cell r="M177">
            <v>105.4681717034759</v>
          </cell>
          <cell r="N177">
            <v>108.78309989854132</v>
          </cell>
          <cell r="O177">
            <v>117.81268532871559</v>
          </cell>
          <cell r="P177">
            <v>101.74725211658712</v>
          </cell>
          <cell r="Z177">
            <v>2.4417292536697</v>
          </cell>
          <cell r="AA177">
            <v>1.9572489110780689</v>
          </cell>
          <cell r="AB177">
            <v>2.3501919523360559</v>
          </cell>
          <cell r="AC177">
            <v>2.6737259387635159</v>
          </cell>
          <cell r="AD177">
            <v>-1.5271975033326335E-2</v>
          </cell>
          <cell r="AE177">
            <v>10.022510264050254</v>
          </cell>
        </row>
        <row r="178">
          <cell r="B178">
            <v>107.48168442395949</v>
          </cell>
          <cell r="C178">
            <v>105.67532490911944</v>
          </cell>
          <cell r="D178">
            <v>107.06150321976835</v>
          </cell>
          <cell r="E178">
            <v>120.27327458428374</v>
          </cell>
          <cell r="F178">
            <v>163.68783217267131</v>
          </cell>
          <cell r="G178">
            <v>128.05111487161506</v>
          </cell>
          <cell r="H178">
            <v>126.72865481434674</v>
          </cell>
          <cell r="I178">
            <v>134.39274817351887</v>
          </cell>
          <cell r="J178">
            <v>106.24133247118648</v>
          </cell>
          <cell r="K178">
            <v>114.60389779933169</v>
          </cell>
          <cell r="L178">
            <v>125.87112764169927</v>
          </cell>
          <cell r="M178">
            <v>105.60718047187257</v>
          </cell>
          <cell r="N178">
            <v>108.90005985080998</v>
          </cell>
          <cell r="O178">
            <v>119.39786167143454</v>
          </cell>
          <cell r="P178">
            <v>101.65668512139197</v>
          </cell>
          <cell r="Z178">
            <v>2.2107237113803357</v>
          </cell>
          <cell r="AA178">
            <v>1.7787675038254847</v>
          </cell>
          <cell r="AB178">
            <v>2.1735367148610241</v>
          </cell>
          <cell r="AC178">
            <v>2.5282273806086719</v>
          </cell>
          <cell r="AD178">
            <v>7.0296166412076033E-2</v>
          </cell>
          <cell r="AE178">
            <v>9.9299333390398647</v>
          </cell>
        </row>
        <row r="179">
          <cell r="B179">
            <v>107.82688192946135</v>
          </cell>
          <cell r="C179">
            <v>105.98160272942549</v>
          </cell>
          <cell r="D179">
            <v>107.57233184542206</v>
          </cell>
          <cell r="E179">
            <v>126.47851539913435</v>
          </cell>
          <cell r="F179">
            <v>161.29356020915537</v>
          </cell>
          <cell r="G179">
            <v>129.26638884715771</v>
          </cell>
          <cell r="H179">
            <v>128.65302027755217</v>
          </cell>
          <cell r="I179">
            <v>136.99284202875572</v>
          </cell>
          <cell r="J179">
            <v>107.15829170394731</v>
          </cell>
          <cell r="K179">
            <v>115.62169746060513</v>
          </cell>
          <cell r="L179">
            <v>127.86301895441373</v>
          </cell>
          <cell r="M179">
            <v>105.49728392569897</v>
          </cell>
          <cell r="N179">
            <v>108.71377268844631</v>
          </cell>
          <cell r="O179">
            <v>121.03710037543885</v>
          </cell>
          <cell r="P179">
            <v>101.52337978829812</v>
          </cell>
          <cell r="Z179">
            <v>1.7442516971706956</v>
          </cell>
          <cell r="AA179">
            <v>1.5732709210457996</v>
          </cell>
          <cell r="AB179">
            <v>2.6603991185548015</v>
          </cell>
          <cell r="AC179">
            <v>2.8004837315684483</v>
          </cell>
          <cell r="AD179">
            <v>-0.13270403659083607</v>
          </cell>
          <cell r="AE179">
            <v>10.160771990685745</v>
          </cell>
        </row>
        <row r="180">
          <cell r="B180">
            <v>108.35069086147409</v>
          </cell>
          <cell r="C180">
            <v>106.55386244095594</v>
          </cell>
          <cell r="D180">
            <v>108.09670427331929</v>
          </cell>
          <cell r="E180">
            <v>129.38828277132797</v>
          </cell>
          <cell r="F180">
            <v>162.12726861221688</v>
          </cell>
          <cell r="G180">
            <v>130.84077030333495</v>
          </cell>
          <cell r="H180">
            <v>130.74861498566528</v>
          </cell>
          <cell r="I180">
            <v>139.54760537706542</v>
          </cell>
          <cell r="J180">
            <v>107.575030452026</v>
          </cell>
          <cell r="K180">
            <v>116.52880370717062</v>
          </cell>
          <cell r="L180">
            <v>130.07218045703942</v>
          </cell>
          <cell r="M180">
            <v>105.69245190071926</v>
          </cell>
          <cell r="N180">
            <v>108.95314301641427</v>
          </cell>
          <cell r="O180">
            <v>122.74060014967807</v>
          </cell>
          <cell r="P180">
            <v>101.58965863380728</v>
          </cell>
          <cell r="Z180">
            <v>1.4735389443974345</v>
          </cell>
          <cell r="AA180">
            <v>1.4705146255634904</v>
          </cell>
          <cell r="AB180">
            <v>2.6189301228778605</v>
          </cell>
          <cell r="AC180">
            <v>2.6797202158111766</v>
          </cell>
          <cell r="AD180">
            <v>9.0884466594509661E-2</v>
          </cell>
          <cell r="AE180">
            <v>9.7904558874045264</v>
          </cell>
        </row>
        <row r="181">
          <cell r="B181">
            <v>108.90704688769996</v>
          </cell>
          <cell r="C181">
            <v>107.22052730851689</v>
          </cell>
          <cell r="D181">
            <v>108.65584696937796</v>
          </cell>
          <cell r="E181">
            <v>131.9476420564871</v>
          </cell>
          <cell r="F181">
            <v>163.00744243778922</v>
          </cell>
          <cell r="G181">
            <v>132.40564418607445</v>
          </cell>
          <cell r="H181">
            <v>132.96023744195006</v>
          </cell>
          <cell r="I181">
            <v>142.11824328272934</v>
          </cell>
          <cell r="J181">
            <v>107.87941514203455</v>
          </cell>
          <cell r="K181">
            <v>117.44571529093162</v>
          </cell>
          <cell r="L181">
            <v>132.35421818157869</v>
          </cell>
          <cell r="M181">
            <v>105.96186363203171</v>
          </cell>
          <cell r="N181">
            <v>109.31446058264557</v>
          </cell>
          <cell r="O181">
            <v>124.50411153208988</v>
          </cell>
          <cell r="P181">
            <v>101.75455394271039</v>
          </cell>
          <cell r="Z181">
            <v>1.2173444799791211</v>
          </cell>
          <cell r="AA181">
            <v>1.4152157213359162</v>
          </cell>
          <cell r="AB181">
            <v>2.5475549663664721</v>
          </cell>
          <cell r="AC181">
            <v>2.5059545154779039</v>
          </cell>
          <cell r="AD181">
            <v>0.44288880138674269</v>
          </cell>
          <cell r="AE181">
            <v>9.2273284980768153</v>
          </cell>
        </row>
        <row r="182">
          <cell r="B182">
            <v>109.49595000813893</v>
          </cell>
          <cell r="C182">
            <v>107.98159733210836</v>
          </cell>
          <cell r="D182">
            <v>109.24975993359804</v>
          </cell>
          <cell r="E182">
            <v>134.15659325461181</v>
          </cell>
          <cell r="F182">
            <v>163.93408168587237</v>
          </cell>
          <cell r="G182">
            <v>133.96101049537623</v>
          </cell>
          <cell r="H182">
            <v>135.28788764640657</v>
          </cell>
          <cell r="I182">
            <v>144.70475574574752</v>
          </cell>
          <cell r="J182">
            <v>108.071445773973</v>
          </cell>
          <cell r="K182">
            <v>118.37243221188812</v>
          </cell>
          <cell r="L182">
            <v>134.70913212803148</v>
          </cell>
          <cell r="M182">
            <v>106.30551911963632</v>
          </cell>
          <cell r="N182">
            <v>109.79772538714018</v>
          </cell>
          <cell r="O182">
            <v>126.32763452267427</v>
          </cell>
          <cell r="P182">
            <v>102.01806571500747</v>
          </cell>
          <cell r="Z182">
            <v>0.97494522152017371</v>
          </cell>
          <cell r="AA182">
            <v>1.4066975770626433</v>
          </cell>
          <cell r="AB182">
            <v>2.4468446642666342</v>
          </cell>
          <cell r="AC182">
            <v>2.2801729997468323</v>
          </cell>
          <cell r="AD182">
            <v>0.9229224909655942</v>
          </cell>
          <cell r="AE182">
            <v>8.4846249512290584</v>
          </cell>
        </row>
        <row r="183">
          <cell r="B183">
            <v>110.11712518082541</v>
          </cell>
          <cell r="C183">
            <v>109.19512829293961</v>
          </cell>
          <cell r="D183">
            <v>110.0851839371723</v>
          </cell>
          <cell r="E183">
            <v>137.3461486259574</v>
          </cell>
          <cell r="F183">
            <v>165.16486765309594</v>
          </cell>
          <cell r="G183">
            <v>135.82054089172937</v>
          </cell>
          <cell r="H183">
            <v>137.77872983582597</v>
          </cell>
          <cell r="I183">
            <v>147.31476577348073</v>
          </cell>
          <cell r="J183">
            <v>107.65664130669137</v>
          </cell>
          <cell r="K183">
            <v>119.38886649371531</v>
          </cell>
          <cell r="L183">
            <v>137.35573257258034</v>
          </cell>
          <cell r="M183">
            <v>106.82727615016505</v>
          </cell>
          <cell r="N183">
            <v>110.82673112684589</v>
          </cell>
          <cell r="O183">
            <v>128.66437720956949</v>
          </cell>
          <cell r="P183">
            <v>102.53742975965906</v>
          </cell>
          <cell r="Z183">
            <v>0.66870659001134758</v>
          </cell>
          <cell r="AA183">
            <v>1.8215787267472638</v>
          </cell>
          <cell r="AB183">
            <v>2.2448984925122151</v>
          </cell>
          <cell r="AC183">
            <v>1.9249869494848415</v>
          </cell>
          <cell r="AD183">
            <v>2.543042874455459</v>
          </cell>
          <cell r="AE183">
            <v>6.6932939262832392</v>
          </cell>
        </row>
        <row r="184">
          <cell r="B184">
            <v>110.77123250647684</v>
          </cell>
          <cell r="C184">
            <v>110.00178631610848</v>
          </cell>
          <cell r="D184">
            <v>110.66594112923811</v>
          </cell>
          <cell r="E184">
            <v>138.32187874591114</v>
          </cell>
          <cell r="F184">
            <v>166.08136522754896</v>
          </cell>
          <cell r="G184">
            <v>137.23142338996004</v>
          </cell>
          <cell r="H184">
            <v>140.31956984190944</v>
          </cell>
          <cell r="I184">
            <v>149.92997814826307</v>
          </cell>
          <cell r="J184">
            <v>107.82175623894955</v>
          </cell>
          <cell r="K184">
            <v>120.30322927959277</v>
          </cell>
          <cell r="L184">
            <v>139.7688748523872</v>
          </cell>
          <cell r="M184">
            <v>107.27787603570114</v>
          </cell>
          <cell r="N184">
            <v>111.38437292908802</v>
          </cell>
          <cell r="O184">
            <v>130.42664018124384</v>
          </cell>
          <cell r="P184">
            <v>102.93528013515984</v>
          </cell>
          <cell r="Z184">
            <v>0.48288077816536212</v>
          </cell>
          <cell r="AA184">
            <v>1.7533649049323863</v>
          </cell>
          <cell r="AB184">
            <v>2.1164993564324774</v>
          </cell>
          <cell r="AC184">
            <v>1.6297449593771773</v>
          </cell>
          <cell r="AD184">
            <v>2.8721896584253725</v>
          </cell>
          <cell r="AE184">
            <v>5.9935126279141882</v>
          </cell>
        </row>
        <row r="185">
          <cell r="B185">
            <v>111.45799694312758</v>
          </cell>
          <cell r="C185">
            <v>110.7596271828242</v>
          </cell>
          <cell r="D185">
            <v>111.19877228098821</v>
          </cell>
          <cell r="E185">
            <v>138.41479587472833</v>
          </cell>
          <cell r="F185">
            <v>166.94125570586104</v>
          </cell>
          <cell r="G185">
            <v>138.50732965055732</v>
          </cell>
          <cell r="H185">
            <v>142.95757190144815</v>
          </cell>
          <cell r="I185">
            <v>152.55801587745538</v>
          </cell>
          <cell r="J185">
            <v>108.07230952959756</v>
          </cell>
          <cell r="K185">
            <v>121.19543259319568</v>
          </cell>
          <cell r="L185">
            <v>142.16736924363462</v>
          </cell>
          <cell r="M185">
            <v>107.76117656287656</v>
          </cell>
          <cell r="N185">
            <v>111.89444449081432</v>
          </cell>
          <cell r="O185">
            <v>132.06763152583557</v>
          </cell>
          <cell r="P185">
            <v>103.36885265047037</v>
          </cell>
          <cell r="Z185">
            <v>0.33961910821789232</v>
          </cell>
          <cell r="AA185">
            <v>1.5817603010045866</v>
          </cell>
          <cell r="AB185">
            <v>1.988511254347336</v>
          </cell>
          <cell r="AC185">
            <v>1.3150074505701825</v>
          </cell>
          <cell r="AD185">
            <v>2.9223362232038141</v>
          </cell>
          <cell r="AE185">
            <v>5.4649328780238982</v>
          </cell>
        </row>
        <row r="186">
          <cell r="B186">
            <v>112.17741849077767</v>
          </cell>
          <cell r="C186">
            <v>111.46865089308679</v>
          </cell>
          <cell r="D186">
            <v>111.68367739242262</v>
          </cell>
          <cell r="E186">
            <v>137.62490001240894</v>
          </cell>
          <cell r="F186">
            <v>167.7445390880321</v>
          </cell>
          <cell r="G186">
            <v>139.64825967352124</v>
          </cell>
          <cell r="H186">
            <v>145.69273601444203</v>
          </cell>
          <cell r="I186">
            <v>155.1988789610576</v>
          </cell>
          <cell r="J186">
            <v>108.4083011786354</v>
          </cell>
          <cell r="K186">
            <v>122.06547643452403</v>
          </cell>
          <cell r="L186">
            <v>144.55121574632253</v>
          </cell>
          <cell r="M186">
            <v>108.27717773169134</v>
          </cell>
          <cell r="N186">
            <v>112.3569458120248</v>
          </cell>
          <cell r="O186">
            <v>133.58735124334459</v>
          </cell>
          <cell r="P186">
            <v>103.83814730559064</v>
          </cell>
          <cell r="Z186">
            <v>0.23839942079546539</v>
          </cell>
          <cell r="AA186">
            <v>1.3079991223899246</v>
          </cell>
          <cell r="AB186">
            <v>1.8608197035071106</v>
          </cell>
          <cell r="AC186">
            <v>0.98045236869168662</v>
          </cell>
          <cell r="AD186">
            <v>2.6964662512010129</v>
          </cell>
          <cell r="AE186">
            <v>5.0958532923921718</v>
          </cell>
        </row>
        <row r="187">
          <cell r="B187">
            <v>113.1837136476407</v>
          </cell>
          <cell r="C187">
            <v>112.03719556705566</v>
          </cell>
          <cell r="D187">
            <v>111.9072921983477</v>
          </cell>
          <cell r="E187">
            <v>131.22289946164324</v>
          </cell>
          <cell r="F187">
            <v>168.61618421510437</v>
          </cell>
          <cell r="G187">
            <v>140.10850072703579</v>
          </cell>
          <cell r="H187">
            <v>148.56425887888173</v>
          </cell>
          <cell r="I187">
            <v>157.81047006706814</v>
          </cell>
          <cell r="J187">
            <v>109.17750942112021</v>
          </cell>
          <cell r="K187">
            <v>122.81631096725386</v>
          </cell>
          <cell r="L187">
            <v>147.46567915733516</v>
          </cell>
          <cell r="M187">
            <v>109.03333731456968</v>
          </cell>
          <cell r="N187">
            <v>112.51758942648165</v>
          </cell>
          <cell r="O187">
            <v>135.549383869547</v>
          </cell>
          <cell r="P187">
            <v>104.38782921522593</v>
          </cell>
          <cell r="Z187">
            <v>0.23853778145863647</v>
          </cell>
          <cell r="AA187">
            <v>0.26415430342554558</v>
          </cell>
          <cell r="AB187">
            <v>1.5586391452453219</v>
          </cell>
          <cell r="AC187">
            <v>0.25005904128247991</v>
          </cell>
          <cell r="AD187">
            <v>1.3648734285561792</v>
          </cell>
          <cell r="AE187">
            <v>5.1566321324440834</v>
          </cell>
        </row>
        <row r="188">
          <cell r="B188">
            <v>113.86676281800408</v>
          </cell>
          <cell r="C188">
            <v>112.6852497163482</v>
          </cell>
          <cell r="D188">
            <v>112.38169093522819</v>
          </cell>
          <cell r="E188">
            <v>130.55909429597475</v>
          </cell>
          <cell r="F188">
            <v>169.25626586857658</v>
          </cell>
          <cell r="G188">
            <v>141.19776336745934</v>
          </cell>
          <cell r="H188">
            <v>151.47806841958987</v>
          </cell>
          <cell r="I188">
            <v>160.49382279229096</v>
          </cell>
          <cell r="J188">
            <v>109.54526649291489</v>
          </cell>
          <cell r="K188">
            <v>123.68085579856269</v>
          </cell>
          <cell r="L188">
            <v>149.60212396415048</v>
          </cell>
          <cell r="M188">
            <v>109.53175665769344</v>
          </cell>
          <cell r="N188">
            <v>112.98666525315568</v>
          </cell>
          <cell r="O188">
            <v>136.60112651858032</v>
          </cell>
          <cell r="P188">
            <v>104.91070210408358</v>
          </cell>
          <cell r="Z188">
            <v>0.19649262583356641</v>
          </cell>
          <cell r="AA188">
            <v>5.9601683219190349E-2</v>
          </cell>
          <cell r="AB188">
            <v>1.5015787515620715</v>
          </cell>
          <cell r="AC188">
            <v>2.5616476617851269E-2</v>
          </cell>
          <cell r="AD188">
            <v>0.94533435690227208</v>
          </cell>
          <cell r="AE188">
            <v>4.96633580032948</v>
          </cell>
        </row>
        <row r="189">
          <cell r="B189">
            <v>114.48078250008136</v>
          </cell>
          <cell r="C189">
            <v>113.32115146112383</v>
          </cell>
          <cell r="D189">
            <v>112.89350933787046</v>
          </cell>
          <cell r="E189">
            <v>130.90419281809363</v>
          </cell>
          <cell r="F189">
            <v>169.78975288949093</v>
          </cell>
          <cell r="G189">
            <v>142.37033486297585</v>
          </cell>
          <cell r="H189">
            <v>154.47336133455701</v>
          </cell>
          <cell r="I189">
            <v>163.20683980472447</v>
          </cell>
          <cell r="J189">
            <v>109.85935062907656</v>
          </cell>
          <cell r="K189">
            <v>124.56206109212653</v>
          </cell>
          <cell r="L189">
            <v>151.50581496365271</v>
          </cell>
          <cell r="M189">
            <v>109.97989353348682</v>
          </cell>
          <cell r="N189">
            <v>113.50988582580904</v>
          </cell>
          <cell r="O189">
            <v>137.3061637262206</v>
          </cell>
          <cell r="P189">
            <v>105.45143108686888</v>
          </cell>
          <cell r="Z189">
            <v>0.17201488984568414</v>
          </cell>
          <cell r="AA189">
            <v>1.9402999239703789E-2</v>
          </cell>
          <cell r="AB189">
            <v>1.51303530806155</v>
          </cell>
          <cell r="AC189">
            <v>-7.1712294147141531E-2</v>
          </cell>
          <cell r="AD189">
            <v>0.59110304055254304</v>
          </cell>
          <cell r="AE189">
            <v>4.8078120424170034</v>
          </cell>
        </row>
        <row r="190">
          <cell r="B190">
            <v>115.0257726938726</v>
          </cell>
          <cell r="C190">
            <v>113.94490080138256</v>
          </cell>
          <cell r="D190">
            <v>113.44274740627449</v>
          </cell>
          <cell r="E190">
            <v>132.25819502799996</v>
          </cell>
          <cell r="F190">
            <v>170.21664527784739</v>
          </cell>
          <cell r="G190">
            <v>143.6262152135854</v>
          </cell>
          <cell r="H190">
            <v>157.55013762378317</v>
          </cell>
          <cell r="I190">
            <v>165.94952110436864</v>
          </cell>
          <cell r="J190">
            <v>110.11976182960521</v>
          </cell>
          <cell r="K190">
            <v>125.4599268479454</v>
          </cell>
          <cell r="L190">
            <v>153.1767521558418</v>
          </cell>
          <cell r="M190">
            <v>110.37774794194981</v>
          </cell>
          <cell r="N190">
            <v>114.08725114444174</v>
          </cell>
          <cell r="O190">
            <v>137.66449549246781</v>
          </cell>
          <cell r="P190">
            <v>106.01001616358181</v>
          </cell>
          <cell r="Z190">
            <v>0.16505269523836574</v>
          </cell>
          <cell r="AA190">
            <v>0.14239628084506961</v>
          </cell>
          <cell r="AB190">
            <v>1.5921121076940326</v>
          </cell>
          <cell r="AC190">
            <v>-4.2885725914953987E-2</v>
          </cell>
          <cell r="AD190">
            <v>0.30008613967393849</v>
          </cell>
          <cell r="AE190">
            <v>4.6796775995252782</v>
          </cell>
        </row>
        <row r="191">
          <cell r="B191">
            <v>115.22012163233421</v>
          </cell>
          <cell r="C191">
            <v>114.46751489872641</v>
          </cell>
          <cell r="D191">
            <v>114.23175723213552</v>
          </cell>
          <cell r="E191">
            <v>137.71603791213806</v>
          </cell>
          <cell r="F191">
            <v>169.08969462091781</v>
          </cell>
          <cell r="G191">
            <v>145.20484584008307</v>
          </cell>
          <cell r="H191">
            <v>161.12728626258271</v>
          </cell>
          <cell r="I191">
            <v>168.65137585478442</v>
          </cell>
          <cell r="J191">
            <v>110.03232360514856</v>
          </cell>
          <cell r="K191">
            <v>126.35673038355611</v>
          </cell>
          <cell r="L191">
            <v>154.01893437245232</v>
          </cell>
          <cell r="M191">
            <v>110.53557121853495</v>
          </cell>
          <cell r="N191">
            <v>114.76389855141889</v>
          </cell>
          <cell r="O191">
            <v>137.03618891880913</v>
          </cell>
          <cell r="P191">
            <v>106.50243555788697</v>
          </cell>
          <cell r="Z191">
            <v>2.1589715218794936E-2</v>
          </cell>
          <cell r="AA191">
            <v>0.879062354632687</v>
          </cell>
          <cell r="AB191">
            <v>2.0936157789879672</v>
          </cell>
          <cell r="AC191">
            <v>0.20569887561709965</v>
          </cell>
          <cell r="AD191">
            <v>-1.8130864052001705E-2</v>
          </cell>
          <cell r="AE191">
            <v>4.7343927153428167</v>
          </cell>
        </row>
        <row r="192">
          <cell r="B192">
            <v>115.73969755637069</v>
          </cell>
          <cell r="C192">
            <v>115.1025525653105</v>
          </cell>
          <cell r="D192">
            <v>114.77489379538504</v>
          </cell>
          <cell r="E192">
            <v>139.84987270304137</v>
          </cell>
          <cell r="F192">
            <v>169.88229710924983</v>
          </cell>
          <cell r="G192">
            <v>146.5315673325606</v>
          </cell>
          <cell r="H192">
            <v>164.19947371020115</v>
          </cell>
          <cell r="I192">
            <v>171.48158206342544</v>
          </cell>
          <cell r="J192">
            <v>110.30305953015208</v>
          </cell>
          <cell r="K192">
            <v>127.29500613687037</v>
          </cell>
          <cell r="L192">
            <v>155.46276441732127</v>
          </cell>
          <cell r="M192">
            <v>110.90876015815623</v>
          </cell>
          <cell r="N192">
            <v>115.43149842506421</v>
          </cell>
          <cell r="O192">
            <v>136.95708296167533</v>
          </cell>
          <cell r="P192">
            <v>107.13034153298933</v>
          </cell>
          <cell r="Z192">
            <v>0.11121198742853888</v>
          </cell>
          <cell r="AA192">
            <v>1.1490912989017721</v>
          </cell>
          <cell r="AB192">
            <v>2.1628620290071288</v>
          </cell>
          <cell r="AC192">
            <v>0.44956503793018854</v>
          </cell>
          <cell r="AD192">
            <v>-0.15168384339562246</v>
          </cell>
          <cell r="AE192">
            <v>4.6008232212032096</v>
          </cell>
        </row>
        <row r="193">
          <cell r="B193">
            <v>116.30288869893847</v>
          </cell>
          <cell r="C193">
            <v>115.76103096273685</v>
          </cell>
          <cell r="D193">
            <v>115.27450918771824</v>
          </cell>
          <cell r="E193">
            <v>141.75463638715428</v>
          </cell>
          <cell r="F193">
            <v>171.14720433011519</v>
          </cell>
          <cell r="G193">
            <v>147.84582111181311</v>
          </cell>
          <cell r="H193">
            <v>167.18558894195283</v>
          </cell>
          <cell r="I193">
            <v>174.36964889385268</v>
          </cell>
          <cell r="J193">
            <v>110.63779311526349</v>
          </cell>
          <cell r="K193">
            <v>128.25703142542494</v>
          </cell>
          <cell r="L193">
            <v>156.91224112218316</v>
          </cell>
          <cell r="M193">
            <v>111.3075660962661</v>
          </cell>
          <cell r="N193">
            <v>116.13518810774282</v>
          </cell>
          <cell r="O193">
            <v>136.7872447225536</v>
          </cell>
          <cell r="P193">
            <v>107.80971231255344</v>
          </cell>
          <cell r="Z193">
            <v>0.27973299096260007</v>
          </cell>
          <cell r="AA193">
            <v>1.4016606377919905</v>
          </cell>
          <cell r="AB193">
            <v>2.1574046902759436</v>
          </cell>
          <cell r="AC193">
            <v>0.78171570679645974</v>
          </cell>
          <cell r="AD193">
            <v>-0.18983584969430867</v>
          </cell>
          <cell r="AE193">
            <v>4.4356741774860708</v>
          </cell>
        </row>
        <row r="194">
          <cell r="B194">
            <v>116.90969506003759</v>
          </cell>
          <cell r="C194">
            <v>116.4429500910055</v>
          </cell>
          <cell r="D194">
            <v>115.73060340913516</v>
          </cell>
          <cell r="E194">
            <v>143.43032896447684</v>
          </cell>
          <cell r="F194">
            <v>172.88441628351399</v>
          </cell>
          <cell r="G194">
            <v>149.14760717784057</v>
          </cell>
          <cell r="H194">
            <v>170.08563195783782</v>
          </cell>
          <cell r="I194">
            <v>177.31557634606619</v>
          </cell>
          <cell r="J194">
            <v>111.03652436048279</v>
          </cell>
          <cell r="K194">
            <v>129.24280624921985</v>
          </cell>
          <cell r="L194">
            <v>158.36736448703803</v>
          </cell>
          <cell r="M194">
            <v>111.7319890328646</v>
          </cell>
          <cell r="N194">
            <v>116.87496759945471</v>
          </cell>
          <cell r="O194">
            <v>136.52667420144391</v>
          </cell>
          <cell r="P194">
            <v>108.54054789657937</v>
          </cell>
          <cell r="Z194">
            <v>0.5270129287937797</v>
          </cell>
          <cell r="AA194">
            <v>1.6363198939856272</v>
          </cell>
          <cell r="AB194">
            <v>2.0782627881696492</v>
          </cell>
          <cell r="AC194">
            <v>1.2015339395036184</v>
          </cell>
          <cell r="AD194">
            <v>-0.13289135805690799</v>
          </cell>
          <cell r="AE194">
            <v>4.2399614017049725</v>
          </cell>
        </row>
        <row r="195">
          <cell r="B195">
            <v>117.52971677033057</v>
          </cell>
          <cell r="C195">
            <v>117.33269646663535</v>
          </cell>
          <cell r="D195">
            <v>115.77166663616302</v>
          </cell>
          <cell r="E195">
            <v>144.24946277708244</v>
          </cell>
          <cell r="F195">
            <v>176.25625180364267</v>
          </cell>
          <cell r="G195">
            <v>150.25112580278608</v>
          </cell>
          <cell r="H195">
            <v>172.65917379271423</v>
          </cell>
          <cell r="I195">
            <v>180.39024222113198</v>
          </cell>
          <cell r="J195">
            <v>111.8355729848503</v>
          </cell>
          <cell r="K195">
            <v>130.34387880232623</v>
          </cell>
          <cell r="L195">
            <v>159.88329016028931</v>
          </cell>
          <cell r="M195">
            <v>112.21099081650807</v>
          </cell>
          <cell r="N195">
            <v>118.04316350523638</v>
          </cell>
          <cell r="O195">
            <v>135.50468443881843</v>
          </cell>
          <cell r="P195">
            <v>109.53234564428384</v>
          </cell>
          <cell r="Z195">
            <v>1.2182769682209216</v>
          </cell>
          <cell r="AA195">
            <v>1.8943457435778299</v>
          </cell>
          <cell r="AB195">
            <v>1.5860118139715107</v>
          </cell>
          <cell r="AC195">
            <v>2.274277668244884</v>
          </cell>
          <cell r="AD195">
            <v>0.27370140031348633</v>
          </cell>
          <cell r="AE195">
            <v>3.8215536036249276</v>
          </cell>
        </row>
        <row r="196">
          <cell r="B196">
            <v>118.23591351622731</v>
          </cell>
          <cell r="C196">
            <v>117.98774244998093</v>
          </cell>
          <cell r="D196">
            <v>116.28932244513643</v>
          </cell>
          <cell r="E196">
            <v>145.71800820399497</v>
          </cell>
          <cell r="F196">
            <v>178.47314568842967</v>
          </cell>
          <cell r="G196">
            <v>151.60229633350625</v>
          </cell>
          <cell r="H196">
            <v>175.48324396292236</v>
          </cell>
          <cell r="I196">
            <v>183.42353979649141</v>
          </cell>
          <cell r="J196">
            <v>112.22777166266928</v>
          </cell>
          <cell r="K196">
            <v>131.34053341897339</v>
          </cell>
          <cell r="L196">
            <v>161.32764458576889</v>
          </cell>
          <cell r="M196">
            <v>112.67506301066136</v>
          </cell>
          <cell r="N196">
            <v>118.69819197300021</v>
          </cell>
          <cell r="O196">
            <v>135.330924137544</v>
          </cell>
          <cell r="P196">
            <v>110.28231189354661</v>
          </cell>
          <cell r="Z196">
            <v>1.4766270892734079</v>
          </cell>
          <cell r="AA196">
            <v>2.0753584434172412</v>
          </cell>
          <cell r="AB196">
            <v>1.50060377400143</v>
          </cell>
          <cell r="AC196">
            <v>2.6401486509749716</v>
          </cell>
          <cell r="AD196">
            <v>0.41976396084837386</v>
          </cell>
          <cell r="AE196">
            <v>3.6460734087527147</v>
          </cell>
        </row>
        <row r="197">
          <cell r="B197">
            <v>118.9978854283904</v>
          </cell>
          <cell r="C197">
            <v>118.59247455756118</v>
          </cell>
          <cell r="D197">
            <v>116.91206101258263</v>
          </cell>
          <cell r="E197">
            <v>147.20847758728777</v>
          </cell>
          <cell r="F197">
            <v>180.69741677207151</v>
          </cell>
          <cell r="G197">
            <v>153.01531904214409</v>
          </cell>
          <cell r="H197">
            <v>178.31741350332044</v>
          </cell>
          <cell r="I197">
            <v>186.48634687321052</v>
          </cell>
          <cell r="J197">
            <v>112.54944011298004</v>
          </cell>
          <cell r="K197">
            <v>132.32431829323241</v>
          </cell>
          <cell r="L197">
            <v>162.75558341188014</v>
          </cell>
          <cell r="M197">
            <v>113.15316746388081</v>
          </cell>
          <cell r="N197">
            <v>119.23237960778268</v>
          </cell>
          <cell r="O197">
            <v>135.3347063380927</v>
          </cell>
          <cell r="P197">
            <v>110.99994400358445</v>
          </cell>
          <cell r="Z197">
            <v>1.6666652816011984</v>
          </cell>
          <cell r="AA197">
            <v>2.2213110120044011</v>
          </cell>
          <cell r="AB197">
            <v>1.4783607836480916</v>
          </cell>
          <cell r="AC197">
            <v>2.8648698416300356</v>
          </cell>
          <cell r="AD197">
            <v>0.55921905549445317</v>
          </cell>
          <cell r="AE197">
            <v>3.5164134970059102</v>
          </cell>
        </row>
        <row r="198">
          <cell r="B198">
            <v>119.81563250681978</v>
          </cell>
          <cell r="C198">
            <v>119.14689278937611</v>
          </cell>
          <cell r="D198">
            <v>117.63988233850164</v>
          </cell>
          <cell r="E198">
            <v>148.72087092696083</v>
          </cell>
          <cell r="F198">
            <v>182.92906505456821</v>
          </cell>
          <cell r="G198">
            <v>154.49019392869968</v>
          </cell>
          <cell r="H198">
            <v>181.16168241390844</v>
          </cell>
          <cell r="I198">
            <v>189.57866345128934</v>
          </cell>
          <cell r="J198">
            <v>112.80057833578257</v>
          </cell>
          <cell r="K198">
            <v>133.29523342510336</v>
          </cell>
          <cell r="L198">
            <v>164.1671066386231</v>
          </cell>
          <cell r="M198">
            <v>113.64530417616636</v>
          </cell>
          <cell r="N198">
            <v>119.64572640958382</v>
          </cell>
          <cell r="O198">
            <v>135.51603104046467</v>
          </cell>
          <cell r="P198">
            <v>111.68524197439737</v>
          </cell>
          <cell r="Z198">
            <v>1.7883811484138201</v>
          </cell>
          <cell r="AA198">
            <v>2.3324059398884378</v>
          </cell>
          <cell r="AB198">
            <v>1.5184126572996393</v>
          </cell>
          <cell r="AC198">
            <v>2.9493479997545702</v>
          </cell>
          <cell r="AD198">
            <v>0.69191641751522592</v>
          </cell>
          <cell r="AE198">
            <v>3.4310657354944096</v>
          </cell>
        </row>
        <row r="199">
          <cell r="B199">
            <v>120.936561694337</v>
          </cell>
          <cell r="C199">
            <v>119.53882249751197</v>
          </cell>
          <cell r="D199">
            <v>119.0387733085273</v>
          </cell>
          <cell r="E199">
            <v>150.54571111022005</v>
          </cell>
          <cell r="F199">
            <v>188.4439772207129</v>
          </cell>
          <cell r="G199">
            <v>156.78516327330692</v>
          </cell>
          <cell r="H199">
            <v>184.68622029827799</v>
          </cell>
          <cell r="I199">
            <v>192.88936298799209</v>
          </cell>
          <cell r="J199">
            <v>112.98876647912712</v>
          </cell>
          <cell r="K199">
            <v>134.34423135956433</v>
          </cell>
          <cell r="L199">
            <v>165.78682685971643</v>
          </cell>
          <cell r="M199">
            <v>114.09664781477113</v>
          </cell>
          <cell r="N199">
            <v>119.6180087039847</v>
          </cell>
          <cell r="O199">
            <v>136.72245754777941</v>
          </cell>
          <cell r="P199">
            <v>112.31939283313824</v>
          </cell>
          <cell r="Z199">
            <v>1.7973835517268277</v>
          </cell>
          <cell r="AA199">
            <v>2.4738739792740549</v>
          </cell>
          <cell r="AB199">
            <v>1.6809123808951831</v>
          </cell>
          <cell r="AC199">
            <v>2.6329735274005728</v>
          </cell>
          <cell r="AD199">
            <v>0.96172854966161125</v>
          </cell>
          <cell r="AE199">
            <v>3.2475472727228505</v>
          </cell>
        </row>
        <row r="200">
          <cell r="B200">
            <v>121.76689632817036</v>
          </cell>
          <cell r="C200">
            <v>120.03748283696173</v>
          </cell>
          <cell r="D200">
            <v>119.75036539713835</v>
          </cell>
          <cell r="E200">
            <v>151.98574320777135</v>
          </cell>
          <cell r="F200">
            <v>189.38002522700197</v>
          </cell>
          <cell r="G200">
            <v>158.08044560364436</v>
          </cell>
          <cell r="H200">
            <v>187.28262010780924</v>
          </cell>
          <cell r="I200">
            <v>195.96514918588474</v>
          </cell>
          <cell r="J200">
            <v>113.0958121876931</v>
          </cell>
          <cell r="K200">
            <v>135.25302598866776</v>
          </cell>
          <cell r="L200">
            <v>167.07567385023518</v>
          </cell>
          <cell r="M200">
            <v>114.63877917828772</v>
          </cell>
          <cell r="N200">
            <v>119.91776330959073</v>
          </cell>
          <cell r="O200">
            <v>136.91984353254989</v>
          </cell>
          <cell r="P200">
            <v>112.94754771464024</v>
          </cell>
          <cell r="Z200">
            <v>1.8017464853322229</v>
          </cell>
          <cell r="AA200">
            <v>2.4900972647494024</v>
          </cell>
          <cell r="AB200">
            <v>1.8191644882270541</v>
          </cell>
          <cell r="AC200">
            <v>2.550188525425412</v>
          </cell>
          <cell r="AD200">
            <v>1.0227772548606628</v>
          </cell>
          <cell r="AE200">
            <v>3.30416593366607</v>
          </cell>
        </row>
        <row r="201">
          <cell r="B201">
            <v>122.55404335114136</v>
          </cell>
          <cell r="C201">
            <v>120.53069915981165</v>
          </cell>
          <cell r="D201">
            <v>120.34064548996865</v>
          </cell>
          <cell r="E201">
            <v>153.33149010682061</v>
          </cell>
          <cell r="F201">
            <v>189.01309575822859</v>
          </cell>
          <cell r="G201">
            <v>159.13428319984595</v>
          </cell>
          <cell r="H201">
            <v>189.62105144609382</v>
          </cell>
          <cell r="I201">
            <v>198.99489550223146</v>
          </cell>
          <cell r="J201">
            <v>113.12929560953073</v>
          </cell>
          <cell r="K201">
            <v>136.11256985739186</v>
          </cell>
          <cell r="L201">
            <v>168.25826020389812</v>
          </cell>
          <cell r="M201">
            <v>115.2168729339692</v>
          </cell>
          <cell r="N201">
            <v>120.22476655198295</v>
          </cell>
          <cell r="O201">
            <v>136.95574829789581</v>
          </cell>
          <cell r="P201">
            <v>113.55089364605622</v>
          </cell>
          <cell r="Z201">
            <v>1.7572558353225354</v>
          </cell>
          <cell r="AA201">
            <v>2.4473633788541171</v>
          </cell>
          <cell r="AB201">
            <v>1.9935703505744362</v>
          </cell>
          <cell r="AC201">
            <v>2.4370927028257938</v>
          </cell>
          <cell r="AD201">
            <v>1.0195018331076833</v>
          </cell>
          <cell r="AE201">
            <v>3.4560394844382891</v>
          </cell>
        </row>
        <row r="202">
          <cell r="B202">
            <v>123.29800276325005</v>
          </cell>
          <cell r="C202">
            <v>121.01847146606174</v>
          </cell>
          <cell r="D202">
            <v>120.80961358701822</v>
          </cell>
          <cell r="E202">
            <v>154.58295180736778</v>
          </cell>
          <cell r="F202">
            <v>187.34318881439276</v>
          </cell>
          <cell r="G202">
            <v>159.94667606191169</v>
          </cell>
          <cell r="H202">
            <v>191.70151431313172</v>
          </cell>
          <cell r="I202">
            <v>201.97860193703224</v>
          </cell>
          <cell r="J202">
            <v>113.08921674464003</v>
          </cell>
          <cell r="K202">
            <v>136.92286296573656</v>
          </cell>
          <cell r="L202">
            <v>169.33458592070517</v>
          </cell>
          <cell r="M202">
            <v>115.83092908181555</v>
          </cell>
          <cell r="N202">
            <v>120.5390184311614</v>
          </cell>
          <cell r="O202">
            <v>136.83017184381714</v>
          </cell>
          <cell r="P202">
            <v>114.1294306273862</v>
          </cell>
          <cell r="Z202">
            <v>1.6645268419594572</v>
          </cell>
          <cell r="AA202">
            <v>2.3466924862586058</v>
          </cell>
          <cell r="AB202">
            <v>2.2035300681056746</v>
          </cell>
          <cell r="AC202">
            <v>2.2942308199140227</v>
          </cell>
          <cell r="AD202">
            <v>0.9522596371760228</v>
          </cell>
          <cell r="AE202">
            <v>3.7007462135332903</v>
          </cell>
        </row>
        <row r="203">
          <cell r="B203">
            <v>124.86916190412923</v>
          </cell>
          <cell r="C203">
            <v>123.89506057459099</v>
          </cell>
          <cell r="D203">
            <v>121.50291629100985</v>
          </cell>
          <cell r="E203">
            <v>158.37152220702637</v>
          </cell>
          <cell r="F203">
            <v>181.40280451197469</v>
          </cell>
          <cell r="G203">
            <v>160.97045752853916</v>
          </cell>
          <cell r="H203">
            <v>195.80036278852708</v>
          </cell>
          <cell r="I203">
            <v>205.90432976808506</v>
          </cell>
          <cell r="J203">
            <v>113.46711160169943</v>
          </cell>
          <cell r="K203">
            <v>138.19008606840634</v>
          </cell>
          <cell r="L203">
            <v>170.96630559636145</v>
          </cell>
          <cell r="M203">
            <v>117.96211294289282</v>
          </cell>
          <cell r="N203">
            <v>121.80565781912834</v>
          </cell>
          <cell r="O203">
            <v>137.67777693234041</v>
          </cell>
          <cell r="P203">
            <v>115.66804437257247</v>
          </cell>
          <cell r="Z203">
            <v>1.4669650033006354</v>
          </cell>
          <cell r="AA203">
            <v>2.037716920974586</v>
          </cell>
          <cell r="AB203">
            <v>2.7582507829939651</v>
          </cell>
          <cell r="AC203">
            <v>2.0895323506912256</v>
          </cell>
          <cell r="AD203">
            <v>0.65904356676200759</v>
          </cell>
          <cell r="AE203">
            <v>4.2411631642396141</v>
          </cell>
        </row>
        <row r="204">
          <cell r="B204">
            <v>125.17859115866017</v>
          </cell>
          <cell r="C204">
            <v>123.41424052008982</v>
          </cell>
          <cell r="D204">
            <v>121.5910017554088</v>
          </cell>
          <cell r="E204">
            <v>158.38185595152407</v>
          </cell>
          <cell r="F204">
            <v>178.31394257142185</v>
          </cell>
          <cell r="G204">
            <v>161.11882758685428</v>
          </cell>
          <cell r="H204">
            <v>196.45434708122991</v>
          </cell>
          <cell r="I204">
            <v>208.40073192867482</v>
          </cell>
          <cell r="J204">
            <v>113.08329375988072</v>
          </cell>
          <cell r="K204">
            <v>138.69940535411055</v>
          </cell>
          <cell r="L204">
            <v>171.56544820117483</v>
          </cell>
          <cell r="M204">
            <v>118.05562774664256</v>
          </cell>
          <cell r="N204">
            <v>121.75635142307834</v>
          </cell>
          <cell r="O204">
            <v>136.77537293460185</v>
          </cell>
          <cell r="P204">
            <v>115.80300916815347</v>
          </cell>
          <cell r="Z204">
            <v>1.3029034051307287</v>
          </cell>
          <cell r="AA204">
            <v>1.885706123024411</v>
          </cell>
          <cell r="AB204">
            <v>2.912553663509021</v>
          </cell>
          <cell r="AC204">
            <v>1.901899059874923</v>
          </cell>
          <cell r="AD204">
            <v>0.53079219879650363</v>
          </cell>
          <cell r="AE204">
            <v>4.582036869893269</v>
          </cell>
        </row>
        <row r="205">
          <cell r="B205">
            <v>125.09667786647569</v>
          </cell>
          <cell r="C205">
            <v>121.97027212143722</v>
          </cell>
          <cell r="D205">
            <v>121.41951658293786</v>
          </cell>
          <cell r="E205">
            <v>157.24534693847426</v>
          </cell>
          <cell r="F205">
            <v>175.10910310921443</v>
          </cell>
          <cell r="G205">
            <v>160.84461957555462</v>
          </cell>
          <cell r="H205">
            <v>195.93982127084436</v>
          </cell>
          <cell r="I205">
            <v>210.45586969659948</v>
          </cell>
          <cell r="J205">
            <v>112.42929922786234</v>
          </cell>
          <cell r="K205">
            <v>138.95700157755357</v>
          </cell>
          <cell r="L205">
            <v>171.79366833085038</v>
          </cell>
          <cell r="M205">
            <v>117.59263881413078</v>
          </cell>
          <cell r="N205">
            <v>121.33623811501363</v>
          </cell>
          <cell r="O205">
            <v>135.25762261262801</v>
          </cell>
          <cell r="P205">
            <v>115.51921072807151</v>
          </cell>
          <cell r="Z205">
            <v>1.1148064276744307</v>
          </cell>
          <cell r="AA205">
            <v>1.7378431954869544</v>
          </cell>
          <cell r="AB205">
            <v>2.9786828661586329</v>
          </cell>
          <cell r="AC205">
            <v>1.6984575844551486</v>
          </cell>
          <cell r="AD205">
            <v>0.40428093150486344</v>
          </cell>
          <cell r="AE205">
            <v>4.9284062357240144</v>
          </cell>
        </row>
        <row r="206">
          <cell r="B206">
            <v>124.62342202757578</v>
          </cell>
          <cell r="C206">
            <v>119.56315537863321</v>
          </cell>
          <cell r="D206">
            <v>120.98846077359704</v>
          </cell>
          <cell r="E206">
            <v>154.96199516787698</v>
          </cell>
          <cell r="F206">
            <v>171.7882861253525</v>
          </cell>
          <cell r="G206">
            <v>160.14783349464014</v>
          </cell>
          <cell r="H206">
            <v>194.25678535737043</v>
          </cell>
          <cell r="I206">
            <v>212.06974307185902</v>
          </cell>
          <cell r="J206">
            <v>111.50512800564431</v>
          </cell>
          <cell r="K206">
            <v>138.96287473873548</v>
          </cell>
          <cell r="L206">
            <v>171.65096598538807</v>
          </cell>
          <cell r="M206">
            <v>116.57314614535748</v>
          </cell>
          <cell r="N206">
            <v>120.54531789493424</v>
          </cell>
          <cell r="O206">
            <v>133.1245259664189</v>
          </cell>
          <cell r="P206">
            <v>114.81664905232662</v>
          </cell>
          <cell r="Z206">
            <v>0.90275044477898803</v>
          </cell>
          <cell r="AA206">
            <v>1.5939070458428128</v>
          </cell>
          <cell r="AB206">
            <v>2.9580835130164296</v>
          </cell>
          <cell r="AC206">
            <v>1.4792182195277004</v>
          </cell>
          <cell r="AD206">
            <v>0.27937937264093105</v>
          </cell>
          <cell r="AE206">
            <v>5.2791820616418406</v>
          </cell>
        </row>
        <row r="207">
          <cell r="B207">
            <v>121.11124517637073</v>
          </cell>
          <cell r="C207">
            <v>110.387949163169</v>
          </cell>
          <cell r="D207">
            <v>118.21776661761211</v>
          </cell>
          <cell r="E207">
            <v>143.85965850486093</v>
          </cell>
          <cell r="F207">
            <v>163.76853271460197</v>
          </cell>
          <cell r="G207">
            <v>156.14931000479649</v>
          </cell>
          <cell r="H207">
            <v>184.09695073245911</v>
          </cell>
          <cell r="I207">
            <v>210.04794827531907</v>
          </cell>
          <cell r="J207">
            <v>108.51310262435226</v>
          </cell>
          <cell r="K207">
            <v>137.00768592080965</v>
          </cell>
          <cell r="L207">
            <v>169.26447569675111</v>
          </cell>
          <cell r="M207">
            <v>111.52828865128888</v>
          </cell>
          <cell r="N207">
            <v>117.15257744486257</v>
          </cell>
          <cell r="O207">
            <v>126.43303320249585</v>
          </cell>
          <cell r="P207">
            <v>110.87398778460744</v>
          </cell>
          <cell r="Z207">
            <v>8.9656013354089126E-2</v>
          </cell>
          <cell r="AA207">
            <v>0.82668091314335168</v>
          </cell>
          <cell r="AB207">
            <v>2.840310172937266</v>
          </cell>
          <cell r="AC207">
            <v>0.77830194176344847</v>
          </cell>
          <cell r="AD207">
            <v>0.11437031588350521</v>
          </cell>
          <cell r="AE207">
            <v>5.9869645398605398</v>
          </cell>
        </row>
        <row r="208">
          <cell r="B208">
            <v>120.91433563027583</v>
          </cell>
          <cell r="C208">
            <v>108.37651218346565</v>
          </cell>
          <cell r="D208">
            <v>118.0995966184412</v>
          </cell>
          <cell r="E208">
            <v>142.35147807311733</v>
          </cell>
          <cell r="F208">
            <v>162.04894424952454</v>
          </cell>
          <cell r="G208">
            <v>155.75903152037813</v>
          </cell>
          <cell r="H208">
            <v>183.00021005614806</v>
          </cell>
          <cell r="I208">
            <v>212.05705437690204</v>
          </cell>
          <cell r="J208">
            <v>107.7676490092846</v>
          </cell>
          <cell r="K208">
            <v>137.19384852420788</v>
          </cell>
          <cell r="L208">
            <v>169.12907458822778</v>
          </cell>
          <cell r="M208">
            <v>110.78333294560603</v>
          </cell>
          <cell r="N208">
            <v>116.5124487279449</v>
          </cell>
          <cell r="O208">
            <v>124.64646382520775</v>
          </cell>
          <cell r="P208">
            <v>110.46243418006114</v>
          </cell>
          <cell r="Z208">
            <v>6.1484096705410884E-2</v>
          </cell>
          <cell r="AA208">
            <v>0.94233728004460282</v>
          </cell>
          <cell r="AB208">
            <v>2.6568782941407187</v>
          </cell>
          <cell r="AC208">
            <v>0.71483300247277004</v>
          </cell>
          <cell r="AD208">
            <v>8.9680437665773383E-3</v>
          </cell>
          <cell r="AE208">
            <v>6.1993493601176564</v>
          </cell>
        </row>
        <row r="209">
          <cell r="B209">
            <v>121.38511492370137</v>
          </cell>
          <cell r="C209">
            <v>107.72390331101441</v>
          </cell>
          <cell r="D209">
            <v>118.55388306631006</v>
          </cell>
          <cell r="E209">
            <v>142.76531173777488</v>
          </cell>
          <cell r="F209">
            <v>162.04656182488623</v>
          </cell>
          <cell r="G209">
            <v>156.09783870207062</v>
          </cell>
          <cell r="H209">
            <v>183.65827472008831</v>
          </cell>
          <cell r="I209">
            <v>214.90265759747354</v>
          </cell>
          <cell r="J209">
            <v>107.47108969156697</v>
          </cell>
          <cell r="K209">
            <v>137.81202363208365</v>
          </cell>
          <cell r="L209">
            <v>169.37189719178136</v>
          </cell>
          <cell r="M209">
            <v>110.86941793927517</v>
          </cell>
          <cell r="N209">
            <v>116.39391842620361</v>
          </cell>
          <cell r="O209">
            <v>123.82176804107593</v>
          </cell>
          <cell r="P209">
            <v>110.76065188237639</v>
          </cell>
          <cell r="Z209">
            <v>0.23774682536417124</v>
          </cell>
          <cell r="AA209">
            <v>1.3080467871610768</v>
          </cell>
          <cell r="AB209">
            <v>2.3967844681148875</v>
          </cell>
          <cell r="AC209">
            <v>0.81873029979036005</v>
          </cell>
          <cell r="AD209">
            <v>-7.8606825958171811E-2</v>
          </cell>
          <cell r="AE209">
            <v>6.2784500332832893</v>
          </cell>
        </row>
        <row r="210">
          <cell r="B210">
            <v>122.52358305664734</v>
          </cell>
          <cell r="C210">
            <v>108.43012254581527</v>
          </cell>
          <cell r="D210">
            <v>119.58062596121871</v>
          </cell>
          <cell r="E210">
            <v>145.10115949883357</v>
          </cell>
          <cell r="F210">
            <v>163.76138544068692</v>
          </cell>
          <cell r="G210">
            <v>157.16573154987404</v>
          </cell>
          <cell r="H210">
            <v>186.07114472427986</v>
          </cell>
          <cell r="I210">
            <v>218.58475793703363</v>
          </cell>
          <cell r="J210">
            <v>107.6234246711994</v>
          </cell>
          <cell r="K210">
            <v>138.86221124443691</v>
          </cell>
          <cell r="L210">
            <v>169.99294350741175</v>
          </cell>
          <cell r="M210">
            <v>111.78654363229627</v>
          </cell>
          <cell r="N210">
            <v>116.79698653963872</v>
          </cell>
          <cell r="O210">
            <v>123.95894585010032</v>
          </cell>
          <cell r="P210">
            <v>111.76864089155322</v>
          </cell>
          <cell r="Z210">
            <v>0.61765416352017599</v>
          </cell>
          <cell r="AA210">
            <v>1.921342978017071</v>
          </cell>
          <cell r="AB210">
            <v>2.0613783331450142</v>
          </cell>
          <cell r="AC210">
            <v>1.088539550943568</v>
          </cell>
          <cell r="AD210">
            <v>-0.14846440039112396</v>
          </cell>
          <cell r="AE210">
            <v>6.229279836296131</v>
          </cell>
        </row>
        <row r="211">
          <cell r="B211">
            <v>126.713128511607</v>
          </cell>
          <cell r="C211">
            <v>114.43306317381968</v>
          </cell>
          <cell r="D211">
            <v>123.08991753310818</v>
          </cell>
          <cell r="E211">
            <v>155.37474367830967</v>
          </cell>
          <cell r="F211">
            <v>171.91340247552142</v>
          </cell>
          <cell r="G211">
            <v>160.69852176056892</v>
          </cell>
          <cell r="H211">
            <v>194.95820552806998</v>
          </cell>
          <cell r="I211">
            <v>226.93533756448349</v>
          </cell>
          <cell r="J211">
            <v>109.54229795203582</v>
          </cell>
          <cell r="K211">
            <v>141.76433089558932</v>
          </cell>
          <cell r="L211">
            <v>171.4265773374749</v>
          </cell>
          <cell r="M211">
            <v>116.10487536937242</v>
          </cell>
          <cell r="N211">
            <v>119.26415253248894</v>
          </cell>
          <cell r="O211">
            <v>127.22967064587306</v>
          </cell>
          <cell r="P211">
            <v>115.53792202383426</v>
          </cell>
          <cell r="Z211">
            <v>1.1425822162411503</v>
          </cell>
          <cell r="AA211">
            <v>3.3874988277781126</v>
          </cell>
          <cell r="AB211">
            <v>1.0408756758649274</v>
          </cell>
          <cell r="AC211">
            <v>1.1650281666280016</v>
          </cell>
          <cell r="AD211">
            <v>-0.61515104657205999</v>
          </cell>
          <cell r="AE211">
            <v>5.453056460814043</v>
          </cell>
        </row>
        <row r="212">
          <cell r="B212">
            <v>128.23361893059655</v>
          </cell>
          <cell r="C212">
            <v>116.28178130874412</v>
          </cell>
          <cell r="D212">
            <v>124.49753643011999</v>
          </cell>
          <cell r="E212">
            <v>159.14833070336411</v>
          </cell>
          <cell r="F212">
            <v>175.17464322076245</v>
          </cell>
          <cell r="G212">
            <v>162.530261261882</v>
          </cell>
          <cell r="H212">
            <v>198.99293202902501</v>
          </cell>
          <cell r="I212">
            <v>230.75763927446025</v>
          </cell>
          <cell r="J212">
            <v>110.06536392482678</v>
          </cell>
          <cell r="K212">
            <v>143.11057570316891</v>
          </cell>
          <cell r="L212">
            <v>172.63032555631673</v>
          </cell>
          <cell r="M212">
            <v>117.65601632321632</v>
          </cell>
          <cell r="N212">
            <v>120.09341769058128</v>
          </cell>
          <cell r="O212">
            <v>128.4219262837731</v>
          </cell>
          <cell r="P212">
            <v>117.1448453202371</v>
          </cell>
          <cell r="Z212">
            <v>1.9561633267925371</v>
          </cell>
          <cell r="AA212">
            <v>4.2499623650768648</v>
          </cell>
          <cell r="AB212">
            <v>0.80522448044193506</v>
          </cell>
          <cell r="AC212">
            <v>1.9101259585209807</v>
          </cell>
          <cell r="AD212">
            <v>-0.48404346892816363</v>
          </cell>
          <cell r="AE212">
            <v>5.4117003244690043</v>
          </cell>
        </row>
        <row r="213">
          <cell r="B213">
            <v>129.46844279610923</v>
          </cell>
          <cell r="C213">
            <v>117.91417023654006</v>
          </cell>
          <cell r="D213">
            <v>125.71357488219519</v>
          </cell>
          <cell r="E213">
            <v>162.43764289601319</v>
          </cell>
          <cell r="F213">
            <v>178.26509505500465</v>
          </cell>
          <cell r="G213">
            <v>164.39676175059381</v>
          </cell>
          <cell r="H213">
            <v>202.89470968649232</v>
          </cell>
          <cell r="I213">
            <v>233.88364523586515</v>
          </cell>
          <cell r="J213">
            <v>110.51026659342622</v>
          </cell>
          <cell r="K213">
            <v>144.3208652014973</v>
          </cell>
          <cell r="L213">
            <v>174.03855196629308</v>
          </cell>
          <cell r="M213">
            <v>119.01013183853102</v>
          </cell>
          <cell r="N213">
            <v>120.82728147815452</v>
          </cell>
          <cell r="O213">
            <v>129.70738615739256</v>
          </cell>
          <cell r="P213">
            <v>118.64093159700442</v>
          </cell>
          <cell r="Z213">
            <v>2.991840249003519</v>
          </cell>
          <cell r="AA213">
            <v>5.106894696162545</v>
          </cell>
          <cell r="AB213">
            <v>0.7355873930631196</v>
          </cell>
          <cell r="AC213">
            <v>2.957518224633926</v>
          </cell>
          <cell r="AD213">
            <v>-0.16940173371106093</v>
          </cell>
          <cell r="AE213">
            <v>5.4861097383850144</v>
          </cell>
        </row>
        <row r="214">
          <cell r="B214">
            <v>130.41760010814511</v>
          </cell>
          <cell r="C214">
            <v>119.33022995720748</v>
          </cell>
          <cell r="D214">
            <v>126.73803288933375</v>
          </cell>
          <cell r="E214">
            <v>165.24268025625688</v>
          </cell>
          <cell r="F214">
            <v>181.18475797824803</v>
          </cell>
          <cell r="G214">
            <v>166.29802322670434</v>
          </cell>
          <cell r="H214">
            <v>206.66353850047193</v>
          </cell>
          <cell r="I214">
            <v>236.31335544869813</v>
          </cell>
          <cell r="J214">
            <v>110.87700595783413</v>
          </cell>
          <cell r="K214">
            <v>145.39519939057453</v>
          </cell>
          <cell r="L214">
            <v>175.65125656740392</v>
          </cell>
          <cell r="M214">
            <v>120.1672219153165</v>
          </cell>
          <cell r="N214">
            <v>121.46574389520862</v>
          </cell>
          <cell r="O214">
            <v>131.08605026673141</v>
          </cell>
          <cell r="P214">
            <v>120.02618085413626</v>
          </cell>
          <cell r="Z214">
            <v>4.2427522301168974</v>
          </cell>
          <cell r="AA214">
            <v>5.9529462252628118</v>
          </cell>
          <cell r="AB214">
            <v>0.8297303160376357</v>
          </cell>
          <cell r="AC214">
            <v>4.2999370405399917</v>
          </cell>
          <cell r="AD214">
            <v>0.32907727969040401</v>
          </cell>
          <cell r="AE214">
            <v>5.6715132521179878</v>
          </cell>
        </row>
        <row r="215">
          <cell r="B215">
            <v>130.35365291821375</v>
          </cell>
          <cell r="C215">
            <v>120.64762747396944</v>
          </cell>
          <cell r="D215">
            <v>127.43884602691251</v>
          </cell>
          <cell r="E215">
            <v>166.78396352054358</v>
          </cell>
          <cell r="F215">
            <v>184.01126776930931</v>
          </cell>
          <cell r="G215">
            <v>168.58012847104584</v>
          </cell>
          <cell r="H215">
            <v>210.10815114766834</v>
          </cell>
          <cell r="I215">
            <v>235.51922735870528</v>
          </cell>
          <cell r="J215">
            <v>110.80988419353777</v>
          </cell>
          <cell r="K215">
            <v>146.24737239361997</v>
          </cell>
          <cell r="L215">
            <v>177.1448380676523</v>
          </cell>
          <cell r="M215">
            <v>121.04383070813715</v>
          </cell>
          <cell r="N215">
            <v>122.21218797859362</v>
          </cell>
          <cell r="O215">
            <v>133.11643062615076</v>
          </cell>
          <cell r="P215">
            <v>121.7139766509288</v>
          </cell>
          <cell r="Z215">
            <v>7.6135335086953138</v>
          </cell>
          <cell r="AA215">
            <v>7.9540369204043282</v>
          </cell>
          <cell r="AB215">
            <v>1.8497663416281451</v>
          </cell>
          <cell r="AC215">
            <v>7.9030233268568617</v>
          </cell>
          <cell r="AD215">
            <v>1.7817218627974807</v>
          </cell>
          <cell r="AE215">
            <v>6.6205962223926162</v>
          </cell>
        </row>
        <row r="216">
          <cell r="B216">
            <v>131.02245230269205</v>
          </cell>
          <cell r="C216">
            <v>121.58396197909059</v>
          </cell>
          <cell r="D216">
            <v>128.13296891402712</v>
          </cell>
          <cell r="E216">
            <v>168.93224292139706</v>
          </cell>
          <cell r="F216">
            <v>186.55829855902846</v>
          </cell>
          <cell r="G216">
            <v>170.41247880962092</v>
          </cell>
          <cell r="H216">
            <v>213.68758920399063</v>
          </cell>
          <cell r="I216">
            <v>237.5673630960961</v>
          </cell>
          <cell r="J216">
            <v>111.16257607936778</v>
          </cell>
          <cell r="K216">
            <v>147.08427831490704</v>
          </cell>
          <cell r="L216">
            <v>179.29593956783094</v>
          </cell>
          <cell r="M216">
            <v>121.84025224603843</v>
          </cell>
          <cell r="N216">
            <v>122.57849443986947</v>
          </cell>
          <cell r="O216">
            <v>134.45809840118395</v>
          </cell>
          <cell r="P216">
            <v>122.71219844507111</v>
          </cell>
          <cell r="Z216">
            <v>8.496276397798308</v>
          </cell>
          <cell r="AA216">
            <v>8.2859302496874001</v>
          </cell>
          <cell r="AB216">
            <v>1.9631164131766132</v>
          </cell>
          <cell r="AC216">
            <v>9.0131840321223464</v>
          </cell>
          <cell r="AD216">
            <v>2.3432935212572836</v>
          </cell>
          <cell r="AE216">
            <v>6.7474478728817289</v>
          </cell>
        </row>
        <row r="217">
          <cell r="B217">
            <v>131.69656031308963</v>
          </cell>
          <cell r="C217">
            <v>122.25690047579396</v>
          </cell>
          <cell r="D217">
            <v>128.68833712605439</v>
          </cell>
          <cell r="E217">
            <v>170.90803919526584</v>
          </cell>
          <cell r="F217">
            <v>188.90348612622216</v>
          </cell>
          <cell r="G217">
            <v>172.14115702326183</v>
          </cell>
          <cell r="H217">
            <v>217.2105853461434</v>
          </cell>
          <cell r="I217">
            <v>239.93022010661667</v>
          </cell>
          <cell r="J217">
            <v>111.57938379081141</v>
          </cell>
          <cell r="K217">
            <v>147.81971127765516</v>
          </cell>
          <cell r="L217">
            <v>181.78095977594296</v>
          </cell>
          <cell r="M217">
            <v>122.47303068358474</v>
          </cell>
          <cell r="N217">
            <v>122.76804631588618</v>
          </cell>
          <cell r="O217">
            <v>135.66956560619209</v>
          </cell>
          <cell r="P217">
            <v>123.43422979585942</v>
          </cell>
          <cell r="Z217">
            <v>8.815562146812006</v>
          </cell>
          <cell r="AA217">
            <v>8.149993916880538</v>
          </cell>
          <cell r="AB217">
            <v>1.9346740016831454</v>
          </cell>
          <cell r="AC217">
            <v>9.6077661417689253</v>
          </cell>
          <cell r="AD217">
            <v>2.7776116716107024</v>
          </cell>
          <cell r="AE217">
            <v>6.7233935016375534</v>
          </cell>
        </row>
        <row r="218">
          <cell r="B218">
            <v>132.37597694940652</v>
          </cell>
          <cell r="C218">
            <v>122.66644296407959</v>
          </cell>
          <cell r="D218">
            <v>129.10495066299433</v>
          </cell>
          <cell r="E218">
            <v>172.71135234214984</v>
          </cell>
          <cell r="F218">
            <v>191.04683047089037</v>
          </cell>
          <cell r="G218">
            <v>173.76616311196855</v>
          </cell>
          <cell r="H218">
            <v>220.67713957412658</v>
          </cell>
          <cell r="I218">
            <v>242.60779839026694</v>
          </cell>
          <cell r="J218">
            <v>112.06030732786863</v>
          </cell>
          <cell r="K218">
            <v>148.4536712818643</v>
          </cell>
          <cell r="L218">
            <v>184.59989869198822</v>
          </cell>
          <cell r="M218">
            <v>122.9421660207761</v>
          </cell>
          <cell r="N218">
            <v>122.78084360664378</v>
          </cell>
          <cell r="O218">
            <v>136.7508322411752</v>
          </cell>
          <cell r="P218">
            <v>123.88007070329374</v>
          </cell>
          <cell r="Z218">
            <v>8.5905015051671576</v>
          </cell>
          <cell r="AA218">
            <v>7.5684390002393354</v>
          </cell>
          <cell r="AB218">
            <v>1.7659342114978216</v>
          </cell>
          <cell r="AC218">
            <v>9.7015327657234085</v>
          </cell>
          <cell r="AD218">
            <v>3.0835356828630145</v>
          </cell>
          <cell r="AE218">
            <v>6.5550705102219275</v>
          </cell>
        </row>
        <row r="219">
          <cell r="B219">
            <v>133.19286602477143</v>
          </cell>
          <cell r="C219">
            <v>122.12383248692245</v>
          </cell>
          <cell r="D219">
            <v>128.84570114559477</v>
          </cell>
          <cell r="E219">
            <v>173.79769928756946</v>
          </cell>
          <cell r="F219">
            <v>192.59653284639012</v>
          </cell>
          <cell r="G219">
            <v>174.78396813045589</v>
          </cell>
          <cell r="H219">
            <v>223.82515033161502</v>
          </cell>
          <cell r="I219">
            <v>246.62639857483583</v>
          </cell>
          <cell r="J219">
            <v>112.92295548008111</v>
          </cell>
          <cell r="K219">
            <v>148.54729488971566</v>
          </cell>
          <cell r="L219">
            <v>189.05988359449293</v>
          </cell>
          <cell r="M219">
            <v>122.86534430457532</v>
          </cell>
          <cell r="N219">
            <v>121.89820608137616</v>
          </cell>
          <cell r="O219">
            <v>137.38393675429788</v>
          </cell>
          <cell r="P219">
            <v>123.24315819455747</v>
          </cell>
          <cell r="Z219">
            <v>6.5270872798598223</v>
          </cell>
          <cell r="AA219">
            <v>5.1135296475764314</v>
          </cell>
          <cell r="AB219">
            <v>0.75850735452045459</v>
          </cell>
          <cell r="AC219">
            <v>8.6419651729172209</v>
          </cell>
          <cell r="AD219">
            <v>3.1130043685330122</v>
          </cell>
          <cell r="AE219">
            <v>5.8678592241759642</v>
          </cell>
        </row>
        <row r="220">
          <cell r="B220">
            <v>133.83003438767543</v>
          </cell>
          <cell r="C220">
            <v>122.28208574118258</v>
          </cell>
          <cell r="D220">
            <v>129.19964868406092</v>
          </cell>
          <cell r="E220">
            <v>175.47383941027567</v>
          </cell>
          <cell r="F220">
            <v>194.49291024466459</v>
          </cell>
          <cell r="G220">
            <v>176.40304154740838</v>
          </cell>
          <cell r="H220">
            <v>227.28366135378928</v>
          </cell>
          <cell r="I220">
            <v>249.52289915362991</v>
          </cell>
          <cell r="J220">
            <v>113.40506715254888</v>
          </cell>
          <cell r="K220">
            <v>149.15385435197445</v>
          </cell>
          <cell r="L220">
            <v>192.02380901499436</v>
          </cell>
          <cell r="M220">
            <v>123.1601190222716</v>
          </cell>
          <cell r="N220">
            <v>121.84496629392197</v>
          </cell>
          <cell r="O220">
            <v>138.33198686996511</v>
          </cell>
          <cell r="P220">
            <v>123.45924340441044</v>
          </cell>
          <cell r="Z220">
            <v>5.8626525216015635</v>
          </cell>
          <cell r="AA220">
            <v>4.3279794019441598</v>
          </cell>
          <cell r="AB220">
            <v>0.59840071261598737</v>
          </cell>
          <cell r="AC220">
            <v>8.104509621230882</v>
          </cell>
          <cell r="AD220">
            <v>3.2237500467837021</v>
          </cell>
          <cell r="AE220">
            <v>5.5892748965314265</v>
          </cell>
        </row>
      </sheetData>
      <sheetData sheetId="8"/>
      <sheetData sheetId="9">
        <row r="2">
          <cell r="A2">
            <v>25628</v>
          </cell>
        </row>
        <row r="3">
          <cell r="A3">
            <v>25720</v>
          </cell>
        </row>
        <row r="4">
          <cell r="A4">
            <v>25812</v>
          </cell>
        </row>
        <row r="5">
          <cell r="A5">
            <v>25903</v>
          </cell>
        </row>
        <row r="6">
          <cell r="A6">
            <v>25993</v>
          </cell>
        </row>
        <row r="7">
          <cell r="A7">
            <v>26085</v>
          </cell>
        </row>
        <row r="8">
          <cell r="A8">
            <v>26177</v>
          </cell>
        </row>
        <row r="9">
          <cell r="A9">
            <v>26268</v>
          </cell>
        </row>
        <row r="10">
          <cell r="A10">
            <v>26359</v>
          </cell>
        </row>
        <row r="11">
          <cell r="A11">
            <v>26451</v>
          </cell>
        </row>
        <row r="12">
          <cell r="A12">
            <v>26543</v>
          </cell>
        </row>
        <row r="13">
          <cell r="A13">
            <v>26634</v>
          </cell>
        </row>
        <row r="14">
          <cell r="A14">
            <v>26724</v>
          </cell>
        </row>
        <row r="15">
          <cell r="A15">
            <v>26816</v>
          </cell>
        </row>
        <row r="16">
          <cell r="A16">
            <v>26908</v>
          </cell>
        </row>
        <row r="17">
          <cell r="A17">
            <v>26999</v>
          </cell>
        </row>
        <row r="18">
          <cell r="A18">
            <v>27089</v>
          </cell>
        </row>
        <row r="19">
          <cell r="A19">
            <v>27181</v>
          </cell>
        </row>
        <row r="20">
          <cell r="A20">
            <v>27273</v>
          </cell>
        </row>
        <row r="21">
          <cell r="A21">
            <v>27364</v>
          </cell>
        </row>
        <row r="22">
          <cell r="A22">
            <v>27454</v>
          </cell>
        </row>
        <row r="23">
          <cell r="A23">
            <v>27546</v>
          </cell>
        </row>
        <row r="24">
          <cell r="A24">
            <v>27638</v>
          </cell>
        </row>
        <row r="25">
          <cell r="A25">
            <v>27729</v>
          </cell>
        </row>
        <row r="26">
          <cell r="A26">
            <v>27820</v>
          </cell>
        </row>
        <row r="27">
          <cell r="A27">
            <v>27912</v>
          </cell>
        </row>
        <row r="28">
          <cell r="A28">
            <v>28004</v>
          </cell>
        </row>
        <row r="29">
          <cell r="A29">
            <v>28095</v>
          </cell>
        </row>
        <row r="30">
          <cell r="A30">
            <v>28185</v>
          </cell>
        </row>
        <row r="31">
          <cell r="A31">
            <v>28277</v>
          </cell>
        </row>
        <row r="32">
          <cell r="A32">
            <v>28369</v>
          </cell>
        </row>
        <row r="33">
          <cell r="A33">
            <v>28460</v>
          </cell>
        </row>
        <row r="34">
          <cell r="A34">
            <v>28550</v>
          </cell>
        </row>
        <row r="35">
          <cell r="A35">
            <v>28642</v>
          </cell>
        </row>
        <row r="36">
          <cell r="A36">
            <v>28734</v>
          </cell>
        </row>
        <row r="37">
          <cell r="A37">
            <v>28825</v>
          </cell>
        </row>
        <row r="38">
          <cell r="A38">
            <v>28915</v>
          </cell>
        </row>
        <row r="39">
          <cell r="A39">
            <v>29007</v>
          </cell>
        </row>
        <row r="40">
          <cell r="A40">
            <v>29099</v>
          </cell>
        </row>
        <row r="41">
          <cell r="A41">
            <v>29190</v>
          </cell>
        </row>
        <row r="42">
          <cell r="A42">
            <v>29281</v>
          </cell>
        </row>
        <row r="43">
          <cell r="A43">
            <v>29373</v>
          </cell>
        </row>
        <row r="44">
          <cell r="A44">
            <v>29465</v>
          </cell>
        </row>
        <row r="45">
          <cell r="A45">
            <v>29556</v>
          </cell>
        </row>
        <row r="46">
          <cell r="A46">
            <v>29646</v>
          </cell>
        </row>
        <row r="47">
          <cell r="A47">
            <v>29738</v>
          </cell>
        </row>
        <row r="48">
          <cell r="A48">
            <v>29830</v>
          </cell>
        </row>
        <row r="49">
          <cell r="A49">
            <v>29921</v>
          </cell>
        </row>
        <row r="50">
          <cell r="A50">
            <v>30011</v>
          </cell>
        </row>
        <row r="51">
          <cell r="A51">
            <v>30103</v>
          </cell>
        </row>
        <row r="52">
          <cell r="A52">
            <v>30195</v>
          </cell>
        </row>
        <row r="53">
          <cell r="A53">
            <v>30286</v>
          </cell>
        </row>
        <row r="54">
          <cell r="A54">
            <v>30376</v>
          </cell>
        </row>
        <row r="55">
          <cell r="A55">
            <v>30468</v>
          </cell>
        </row>
        <row r="56">
          <cell r="A56">
            <v>30560</v>
          </cell>
        </row>
        <row r="57">
          <cell r="A57">
            <v>30651</v>
          </cell>
        </row>
        <row r="58">
          <cell r="A58">
            <v>30742</v>
          </cell>
        </row>
        <row r="59">
          <cell r="A59">
            <v>30834</v>
          </cell>
        </row>
        <row r="60">
          <cell r="A60">
            <v>30926</v>
          </cell>
        </row>
        <row r="61">
          <cell r="A61">
            <v>31017</v>
          </cell>
        </row>
        <row r="62">
          <cell r="A62">
            <v>31107</v>
          </cell>
        </row>
        <row r="63">
          <cell r="A63">
            <v>31199</v>
          </cell>
        </row>
        <row r="64">
          <cell r="A64">
            <v>31291</v>
          </cell>
        </row>
        <row r="65">
          <cell r="A65">
            <v>31382</v>
          </cell>
        </row>
        <row r="66">
          <cell r="A66">
            <v>31472</v>
          </cell>
        </row>
        <row r="67">
          <cell r="A67">
            <v>31564</v>
          </cell>
        </row>
        <row r="68">
          <cell r="A68">
            <v>31656</v>
          </cell>
        </row>
        <row r="69">
          <cell r="A69">
            <v>31747</v>
          </cell>
        </row>
        <row r="70">
          <cell r="A70">
            <v>31837</v>
          </cell>
        </row>
        <row r="71">
          <cell r="A71">
            <v>31929</v>
          </cell>
        </row>
        <row r="72">
          <cell r="A72">
            <v>32021</v>
          </cell>
        </row>
        <row r="73">
          <cell r="A73">
            <v>32112</v>
          </cell>
        </row>
        <row r="74">
          <cell r="A74">
            <v>32203</v>
          </cell>
        </row>
        <row r="75">
          <cell r="A75">
            <v>32295</v>
          </cell>
        </row>
        <row r="76">
          <cell r="A76">
            <v>32387</v>
          </cell>
        </row>
        <row r="77">
          <cell r="A77">
            <v>32478</v>
          </cell>
        </row>
        <row r="78">
          <cell r="A78">
            <v>32568</v>
          </cell>
        </row>
        <row r="79">
          <cell r="A79">
            <v>32660</v>
          </cell>
        </row>
        <row r="80">
          <cell r="A80">
            <v>32752</v>
          </cell>
        </row>
        <row r="81">
          <cell r="A81">
            <v>32843</v>
          </cell>
        </row>
        <row r="82">
          <cell r="A82">
            <v>32933</v>
          </cell>
        </row>
        <row r="83">
          <cell r="A83">
            <v>33025</v>
          </cell>
        </row>
        <row r="84">
          <cell r="A84">
            <v>33117</v>
          </cell>
        </row>
        <row r="85">
          <cell r="A85">
            <v>33208</v>
          </cell>
        </row>
        <row r="86">
          <cell r="A86">
            <v>33298</v>
          </cell>
        </row>
        <row r="87">
          <cell r="A87">
            <v>33390</v>
          </cell>
        </row>
        <row r="88">
          <cell r="A88">
            <v>33482</v>
          </cell>
        </row>
        <row r="89">
          <cell r="A89">
            <v>33573</v>
          </cell>
        </row>
        <row r="90">
          <cell r="A90">
            <v>33664</v>
          </cell>
        </row>
        <row r="91">
          <cell r="A91">
            <v>33756</v>
          </cell>
        </row>
        <row r="92">
          <cell r="A92">
            <v>33848</v>
          </cell>
        </row>
        <row r="93">
          <cell r="A93">
            <v>33939</v>
          </cell>
        </row>
        <row r="94">
          <cell r="A94">
            <v>34029</v>
          </cell>
        </row>
        <row r="95">
          <cell r="A95">
            <v>34121</v>
          </cell>
        </row>
        <row r="96">
          <cell r="A96">
            <v>34213</v>
          </cell>
        </row>
        <row r="97">
          <cell r="A97">
            <v>34304</v>
          </cell>
        </row>
        <row r="98">
          <cell r="A98">
            <v>34394</v>
          </cell>
        </row>
        <row r="99">
          <cell r="A99">
            <v>34486</v>
          </cell>
        </row>
        <row r="100">
          <cell r="A100">
            <v>34578</v>
          </cell>
        </row>
        <row r="101">
          <cell r="A101">
            <v>34669</v>
          </cell>
        </row>
        <row r="102">
          <cell r="A102">
            <v>34759</v>
          </cell>
        </row>
        <row r="103">
          <cell r="A103">
            <v>34851</v>
          </cell>
        </row>
        <row r="104">
          <cell r="A104">
            <v>34943</v>
          </cell>
        </row>
        <row r="105">
          <cell r="A105">
            <v>35034</v>
          </cell>
        </row>
        <row r="106">
          <cell r="A106">
            <v>35125</v>
          </cell>
        </row>
        <row r="107">
          <cell r="A107">
            <v>35217</v>
          </cell>
        </row>
        <row r="108">
          <cell r="A108">
            <v>35309</v>
          </cell>
        </row>
        <row r="109">
          <cell r="A109">
            <v>35400</v>
          </cell>
        </row>
        <row r="110">
          <cell r="A110">
            <v>35490</v>
          </cell>
        </row>
        <row r="111">
          <cell r="A111">
            <v>35582</v>
          </cell>
        </row>
        <row r="112">
          <cell r="A112">
            <v>35674</v>
          </cell>
        </row>
        <row r="113">
          <cell r="A113">
            <v>35765</v>
          </cell>
        </row>
        <row r="114">
          <cell r="A114">
            <v>35855</v>
          </cell>
        </row>
        <row r="115">
          <cell r="A115">
            <v>35947</v>
          </cell>
        </row>
        <row r="116">
          <cell r="A116">
            <v>36039</v>
          </cell>
        </row>
        <row r="117">
          <cell r="A117">
            <v>36130</v>
          </cell>
        </row>
        <row r="118">
          <cell r="A118">
            <v>36220</v>
          </cell>
        </row>
        <row r="119">
          <cell r="A119">
            <v>36312</v>
          </cell>
        </row>
        <row r="120">
          <cell r="A120">
            <v>36404</v>
          </cell>
        </row>
        <row r="121">
          <cell r="A121">
            <v>36495</v>
          </cell>
        </row>
        <row r="122">
          <cell r="A122">
            <v>36586</v>
          </cell>
        </row>
        <row r="123">
          <cell r="A123">
            <v>36678</v>
          </cell>
        </row>
        <row r="124">
          <cell r="A124">
            <v>36770</v>
          </cell>
        </row>
        <row r="125">
          <cell r="A125">
            <v>36861</v>
          </cell>
        </row>
        <row r="126">
          <cell r="A126">
            <v>36951</v>
          </cell>
        </row>
        <row r="127">
          <cell r="A127">
            <v>37043</v>
          </cell>
        </row>
        <row r="128">
          <cell r="A128">
            <v>37135</v>
          </cell>
        </row>
        <row r="129">
          <cell r="A129">
            <v>37226</v>
          </cell>
        </row>
        <row r="130">
          <cell r="A130">
            <v>37316</v>
          </cell>
        </row>
        <row r="131">
          <cell r="A131">
            <v>37408</v>
          </cell>
        </row>
        <row r="132">
          <cell r="A132">
            <v>37500</v>
          </cell>
        </row>
        <row r="133">
          <cell r="A133">
            <v>37591</v>
          </cell>
        </row>
        <row r="134">
          <cell r="A134">
            <v>37681</v>
          </cell>
        </row>
        <row r="135">
          <cell r="A135">
            <v>37773</v>
          </cell>
        </row>
        <row r="136">
          <cell r="A136">
            <v>37865</v>
          </cell>
        </row>
        <row r="137">
          <cell r="A137">
            <v>37956</v>
          </cell>
        </row>
        <row r="138">
          <cell r="A138">
            <v>38047</v>
          </cell>
        </row>
        <row r="139">
          <cell r="A139">
            <v>38139</v>
          </cell>
        </row>
        <row r="140">
          <cell r="A140">
            <v>38231</v>
          </cell>
        </row>
        <row r="141">
          <cell r="A141">
            <v>38322</v>
          </cell>
        </row>
        <row r="142">
          <cell r="A142">
            <v>38412</v>
          </cell>
        </row>
        <row r="143">
          <cell r="A143">
            <v>38504</v>
          </cell>
        </row>
        <row r="144">
          <cell r="A144">
            <v>38596</v>
          </cell>
        </row>
        <row r="145">
          <cell r="A145">
            <v>38687</v>
          </cell>
        </row>
        <row r="146">
          <cell r="A146">
            <v>38777</v>
          </cell>
        </row>
        <row r="147">
          <cell r="A147">
            <v>38869</v>
          </cell>
        </row>
        <row r="148">
          <cell r="A148">
            <v>38961</v>
          </cell>
        </row>
        <row r="149">
          <cell r="A149">
            <v>39052</v>
          </cell>
        </row>
        <row r="150">
          <cell r="A150">
            <v>39142</v>
          </cell>
        </row>
        <row r="151">
          <cell r="A151">
            <v>39234</v>
          </cell>
        </row>
        <row r="152">
          <cell r="A152">
            <v>39326</v>
          </cell>
        </row>
        <row r="153">
          <cell r="A153">
            <v>39417</v>
          </cell>
        </row>
        <row r="154">
          <cell r="A154">
            <v>39508</v>
          </cell>
        </row>
        <row r="155">
          <cell r="A155">
            <v>39600</v>
          </cell>
        </row>
        <row r="156">
          <cell r="A156">
            <v>39692</v>
          </cell>
        </row>
        <row r="157">
          <cell r="A157">
            <v>39783</v>
          </cell>
        </row>
        <row r="158">
          <cell r="A158">
            <v>39873</v>
          </cell>
        </row>
        <row r="159">
          <cell r="A159">
            <v>39965</v>
          </cell>
        </row>
        <row r="160">
          <cell r="A160">
            <v>40057</v>
          </cell>
        </row>
        <row r="161">
          <cell r="A161">
            <v>40148</v>
          </cell>
        </row>
        <row r="162">
          <cell r="A162">
            <v>40238</v>
          </cell>
        </row>
        <row r="163">
          <cell r="A163">
            <v>40330</v>
          </cell>
        </row>
        <row r="164">
          <cell r="A164">
            <v>40422</v>
          </cell>
        </row>
        <row r="165">
          <cell r="A165">
            <v>40513</v>
          </cell>
        </row>
        <row r="166">
          <cell r="A166">
            <v>40603</v>
          </cell>
        </row>
        <row r="167">
          <cell r="A167">
            <v>40695</v>
          </cell>
        </row>
        <row r="168">
          <cell r="A168">
            <v>40787</v>
          </cell>
        </row>
        <row r="169">
          <cell r="A169">
            <v>40878</v>
          </cell>
        </row>
        <row r="170">
          <cell r="A170">
            <v>40969</v>
          </cell>
        </row>
        <row r="171">
          <cell r="A171">
            <v>41061</v>
          </cell>
        </row>
        <row r="172">
          <cell r="A172">
            <v>41153</v>
          </cell>
        </row>
        <row r="173">
          <cell r="A173">
            <v>41244</v>
          </cell>
        </row>
        <row r="174">
          <cell r="A174">
            <v>41334</v>
          </cell>
        </row>
        <row r="175">
          <cell r="A175">
            <v>41426</v>
          </cell>
        </row>
        <row r="176">
          <cell r="A176">
            <v>41518</v>
          </cell>
        </row>
        <row r="177">
          <cell r="A177">
            <v>41609</v>
          </cell>
        </row>
        <row r="178">
          <cell r="A178">
            <v>41699</v>
          </cell>
        </row>
        <row r="179">
          <cell r="A179">
            <v>41791</v>
          </cell>
        </row>
        <row r="180">
          <cell r="A180">
            <v>41883</v>
          </cell>
        </row>
        <row r="181">
          <cell r="A181">
            <v>41974</v>
          </cell>
        </row>
        <row r="182">
          <cell r="A182">
            <v>42064</v>
          </cell>
        </row>
        <row r="183">
          <cell r="A183">
            <v>42156</v>
          </cell>
        </row>
        <row r="184">
          <cell r="A184">
            <v>42248</v>
          </cell>
        </row>
        <row r="185">
          <cell r="A185">
            <v>42339</v>
          </cell>
        </row>
        <row r="186">
          <cell r="A186">
            <v>42430</v>
          </cell>
        </row>
        <row r="187">
          <cell r="A187">
            <v>42522</v>
          </cell>
        </row>
        <row r="188">
          <cell r="A188">
            <v>42614</v>
          </cell>
        </row>
        <row r="189">
          <cell r="A189">
            <v>42705</v>
          </cell>
        </row>
        <row r="190">
          <cell r="A190">
            <v>42795</v>
          </cell>
        </row>
        <row r="191">
          <cell r="A191">
            <v>42887</v>
          </cell>
        </row>
        <row r="192">
          <cell r="A192">
            <v>42979</v>
          </cell>
        </row>
        <row r="193">
          <cell r="A193">
            <v>43070</v>
          </cell>
        </row>
        <row r="194">
          <cell r="A194">
            <v>43160</v>
          </cell>
        </row>
        <row r="195">
          <cell r="A195">
            <v>43252</v>
          </cell>
        </row>
        <row r="196">
          <cell r="A196">
            <v>43344</v>
          </cell>
        </row>
        <row r="197">
          <cell r="A197">
            <v>43435</v>
          </cell>
        </row>
        <row r="198">
          <cell r="A198">
            <v>43525</v>
          </cell>
        </row>
        <row r="199">
          <cell r="A199">
            <v>43617</v>
          </cell>
        </row>
        <row r="200">
          <cell r="A200">
            <v>43709</v>
          </cell>
        </row>
        <row r="201">
          <cell r="A201">
            <v>43800</v>
          </cell>
        </row>
        <row r="202">
          <cell r="A202">
            <v>43891</v>
          </cell>
        </row>
        <row r="203">
          <cell r="A203">
            <v>43983</v>
          </cell>
        </row>
        <row r="204">
          <cell r="A204">
            <v>44075</v>
          </cell>
        </row>
        <row r="205">
          <cell r="A205">
            <v>44166</v>
          </cell>
        </row>
        <row r="206">
          <cell r="A206">
            <v>44256</v>
          </cell>
        </row>
        <row r="207">
          <cell r="A207">
            <v>44348</v>
          </cell>
        </row>
        <row r="208">
          <cell r="A208">
            <v>44440</v>
          </cell>
        </row>
        <row r="209">
          <cell r="A209">
            <v>44531</v>
          </cell>
        </row>
        <row r="210">
          <cell r="A210">
            <v>44621</v>
          </cell>
        </row>
        <row r="211">
          <cell r="A211">
            <v>44713</v>
          </cell>
        </row>
        <row r="212">
          <cell r="A212">
            <v>44805</v>
          </cell>
        </row>
        <row r="213">
          <cell r="A213">
            <v>44896</v>
          </cell>
        </row>
        <row r="214">
          <cell r="A214">
            <v>44986</v>
          </cell>
        </row>
        <row r="215">
          <cell r="A215">
            <v>45078</v>
          </cell>
        </row>
        <row r="216">
          <cell r="A216">
            <v>45170</v>
          </cell>
        </row>
        <row r="217">
          <cell r="A217">
            <v>45261</v>
          </cell>
        </row>
        <row r="218">
          <cell r="A218">
            <v>45352</v>
          </cell>
        </row>
        <row r="219">
          <cell r="A219">
            <v>45444</v>
          </cell>
        </row>
        <row r="220">
          <cell r="A220">
            <v>45536</v>
          </cell>
        </row>
        <row r="221">
          <cell r="A221">
            <v>45627</v>
          </cell>
        </row>
        <row r="222">
          <cell r="A222">
            <v>45717</v>
          </cell>
        </row>
        <row r="223">
          <cell r="A223">
            <v>45809</v>
          </cell>
        </row>
        <row r="224">
          <cell r="A224">
            <v>45901</v>
          </cell>
        </row>
        <row r="225">
          <cell r="A225">
            <v>45992</v>
          </cell>
        </row>
        <row r="226">
          <cell r="A226">
            <v>46082</v>
          </cell>
        </row>
        <row r="227">
          <cell r="A227">
            <v>46174</v>
          </cell>
        </row>
        <row r="228">
          <cell r="A228">
            <v>46266</v>
          </cell>
        </row>
        <row r="229">
          <cell r="A229">
            <v>46357</v>
          </cell>
        </row>
        <row r="230">
          <cell r="A230">
            <v>46447</v>
          </cell>
        </row>
        <row r="231">
          <cell r="A231">
            <v>46539</v>
          </cell>
        </row>
        <row r="232">
          <cell r="A232">
            <v>46631</v>
          </cell>
        </row>
        <row r="233">
          <cell r="A233">
            <v>46722</v>
          </cell>
        </row>
        <row r="234">
          <cell r="A234">
            <v>46813</v>
          </cell>
        </row>
        <row r="235">
          <cell r="A235">
            <v>46905</v>
          </cell>
        </row>
        <row r="236">
          <cell r="A236">
            <v>46997</v>
          </cell>
        </row>
        <row r="237">
          <cell r="A237">
            <v>47088</v>
          </cell>
        </row>
        <row r="240">
          <cell r="A240">
            <v>47362</v>
          </cell>
        </row>
        <row r="241">
          <cell r="A241">
            <v>47453</v>
          </cell>
        </row>
        <row r="242">
          <cell r="A242">
            <v>47543</v>
          </cell>
        </row>
        <row r="243">
          <cell r="A243">
            <v>47635</v>
          </cell>
        </row>
        <row r="244">
          <cell r="A244">
            <v>47727</v>
          </cell>
        </row>
        <row r="245">
          <cell r="A245">
            <v>47818</v>
          </cell>
        </row>
        <row r="246">
          <cell r="A246">
            <v>47908</v>
          </cell>
        </row>
        <row r="247">
          <cell r="A247">
            <v>48000</v>
          </cell>
        </row>
        <row r="248">
          <cell r="A248">
            <v>48092</v>
          </cell>
        </row>
        <row r="249">
          <cell r="A249">
            <v>48183</v>
          </cell>
        </row>
        <row r="250">
          <cell r="A250">
            <v>48274</v>
          </cell>
        </row>
        <row r="251">
          <cell r="A251">
            <v>48366</v>
          </cell>
        </row>
        <row r="252">
          <cell r="A252">
            <v>48458</v>
          </cell>
        </row>
        <row r="253">
          <cell r="A253">
            <v>48549</v>
          </cell>
        </row>
        <row r="254">
          <cell r="A254">
            <v>48639</v>
          </cell>
        </row>
        <row r="255">
          <cell r="A255">
            <v>48731</v>
          </cell>
        </row>
        <row r="256">
          <cell r="A256">
            <v>48823</v>
          </cell>
        </row>
        <row r="257">
          <cell r="A257">
            <v>48914</v>
          </cell>
        </row>
        <row r="258">
          <cell r="A258">
            <v>49004</v>
          </cell>
        </row>
        <row r="259">
          <cell r="A259">
            <v>49096</v>
          </cell>
        </row>
        <row r="260">
          <cell r="A260">
            <v>49188</v>
          </cell>
        </row>
        <row r="261">
          <cell r="A261">
            <v>49279</v>
          </cell>
        </row>
        <row r="262">
          <cell r="A262">
            <v>49369</v>
          </cell>
        </row>
        <row r="263">
          <cell r="A263">
            <v>49461</v>
          </cell>
        </row>
        <row r="264">
          <cell r="A264">
            <v>49553</v>
          </cell>
        </row>
        <row r="265">
          <cell r="A265">
            <v>49644</v>
          </cell>
        </row>
        <row r="266">
          <cell r="A266">
            <v>49735</v>
          </cell>
        </row>
        <row r="267">
          <cell r="A267">
            <v>49827</v>
          </cell>
        </row>
        <row r="268">
          <cell r="A268">
            <v>49919</v>
          </cell>
        </row>
        <row r="269">
          <cell r="A269">
            <v>50010</v>
          </cell>
        </row>
        <row r="270">
          <cell r="A270">
            <v>50100</v>
          </cell>
        </row>
        <row r="271">
          <cell r="A271">
            <v>50192</v>
          </cell>
        </row>
        <row r="272">
          <cell r="A272">
            <v>50284</v>
          </cell>
        </row>
        <row r="273">
          <cell r="A273">
            <v>50375</v>
          </cell>
        </row>
        <row r="274">
          <cell r="A274">
            <v>50465</v>
          </cell>
        </row>
        <row r="275">
          <cell r="A275">
            <v>50557</v>
          </cell>
        </row>
        <row r="276">
          <cell r="A276">
            <v>50649</v>
          </cell>
        </row>
        <row r="277">
          <cell r="A277">
            <v>50740</v>
          </cell>
        </row>
        <row r="278">
          <cell r="A278">
            <v>50830</v>
          </cell>
        </row>
        <row r="279">
          <cell r="A279">
            <v>50922</v>
          </cell>
        </row>
        <row r="280">
          <cell r="A280">
            <v>51014</v>
          </cell>
        </row>
        <row r="281">
          <cell r="A281">
            <v>51105</v>
          </cell>
        </row>
        <row r="282">
          <cell r="A282">
            <v>51196</v>
          </cell>
        </row>
        <row r="283">
          <cell r="A283">
            <v>51288</v>
          </cell>
        </row>
        <row r="284">
          <cell r="A284">
            <v>51380</v>
          </cell>
        </row>
        <row r="285">
          <cell r="A285">
            <v>51471</v>
          </cell>
        </row>
        <row r="286">
          <cell r="A286">
            <v>51561</v>
          </cell>
        </row>
        <row r="287">
          <cell r="A287">
            <v>51653</v>
          </cell>
        </row>
        <row r="288">
          <cell r="A288">
            <v>51745</v>
          </cell>
        </row>
        <row r="289">
          <cell r="A289">
            <v>51836</v>
          </cell>
        </row>
        <row r="290">
          <cell r="A290">
            <v>51926</v>
          </cell>
        </row>
        <row r="291">
          <cell r="A291">
            <v>52018</v>
          </cell>
        </row>
        <row r="292">
          <cell r="A292">
            <v>52110</v>
          </cell>
        </row>
        <row r="293">
          <cell r="A293">
            <v>52201</v>
          </cell>
        </row>
        <row r="294">
          <cell r="A294">
            <v>52291</v>
          </cell>
        </row>
        <row r="295">
          <cell r="A295">
            <v>52383</v>
          </cell>
        </row>
        <row r="296">
          <cell r="A296">
            <v>52475</v>
          </cell>
        </row>
        <row r="297">
          <cell r="A297">
            <v>52566</v>
          </cell>
        </row>
        <row r="298">
          <cell r="A298">
            <v>52657</v>
          </cell>
        </row>
        <row r="299">
          <cell r="A299">
            <v>52749</v>
          </cell>
        </row>
        <row r="300">
          <cell r="A300">
            <v>52841</v>
          </cell>
        </row>
        <row r="301">
          <cell r="A301">
            <v>52932</v>
          </cell>
        </row>
        <row r="302">
          <cell r="A302">
            <v>53022</v>
          </cell>
        </row>
        <row r="303">
          <cell r="A303">
            <v>53114</v>
          </cell>
        </row>
        <row r="304">
          <cell r="A304">
            <v>53206</v>
          </cell>
        </row>
        <row r="305">
          <cell r="A305">
            <v>53297</v>
          </cell>
        </row>
        <row r="306">
          <cell r="A306">
            <v>53387</v>
          </cell>
        </row>
        <row r="307">
          <cell r="A307">
            <v>53479</v>
          </cell>
        </row>
        <row r="308">
          <cell r="A308">
            <v>53571</v>
          </cell>
        </row>
        <row r="309">
          <cell r="A309">
            <v>53662</v>
          </cell>
        </row>
        <row r="310">
          <cell r="A310">
            <v>53752</v>
          </cell>
        </row>
        <row r="311">
          <cell r="A311">
            <v>53844</v>
          </cell>
        </row>
        <row r="312">
          <cell r="A312">
            <v>53936</v>
          </cell>
        </row>
        <row r="313">
          <cell r="A313">
            <v>54027</v>
          </cell>
        </row>
        <row r="314">
          <cell r="A314">
            <v>54118</v>
          </cell>
        </row>
        <row r="315">
          <cell r="A315">
            <v>54210</v>
          </cell>
        </row>
        <row r="316">
          <cell r="A316">
            <v>54302</v>
          </cell>
        </row>
        <row r="317">
          <cell r="A317">
            <v>54393</v>
          </cell>
        </row>
        <row r="318">
          <cell r="A318">
            <v>54483</v>
          </cell>
        </row>
        <row r="319">
          <cell r="A319">
            <v>54575</v>
          </cell>
        </row>
        <row r="320">
          <cell r="A320">
            <v>54667</v>
          </cell>
        </row>
        <row r="321">
          <cell r="A321">
            <v>54758</v>
          </cell>
        </row>
        <row r="322">
          <cell r="A322">
            <v>54848</v>
          </cell>
        </row>
        <row r="323">
          <cell r="A323">
            <v>54940</v>
          </cell>
        </row>
        <row r="324">
          <cell r="A324">
            <v>55032</v>
          </cell>
        </row>
        <row r="325">
          <cell r="A325">
            <v>55123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-FOREIGNDEMAND"/>
    </sheetNames>
    <sheetDataSet>
      <sheetData sheetId="0">
        <row r="1">
          <cell r="A1" t="str">
            <v>OBS</v>
          </cell>
          <cell r="B1" t="str">
            <v>US</v>
          </cell>
          <cell r="C1" t="str">
            <v>UK</v>
          </cell>
          <cell r="D1" t="str">
            <v>SWITZERLAND</v>
          </cell>
          <cell r="E1" t="str">
            <v>BOTSWANA</v>
          </cell>
          <cell r="F1" t="str">
            <v>ZIMBABWE</v>
          </cell>
          <cell r="G1" t="str">
            <v>ZAMBIA</v>
          </cell>
          <cell r="H1" t="str">
            <v>INDIA</v>
          </cell>
          <cell r="I1" t="str">
            <v>CHINA</v>
          </cell>
          <cell r="J1" t="str">
            <v>JAPAN</v>
          </cell>
          <cell r="K1" t="str">
            <v>KOREA</v>
          </cell>
          <cell r="L1" t="str">
            <v>MOZAMBIQUE</v>
          </cell>
          <cell r="M1" t="str">
            <v>BELGIUM</v>
          </cell>
          <cell r="N1" t="str">
            <v>GERMANY</v>
          </cell>
          <cell r="O1" t="str">
            <v>NAMIBIA</v>
          </cell>
          <cell r="P1" t="str">
            <v>NETHERLANDS</v>
          </cell>
          <cell r="Q1" t="str">
            <v>PCPIEU</v>
          </cell>
          <cell r="R1" t="str">
            <v>PCPIUS</v>
          </cell>
          <cell r="S1" t="str">
            <v>PCPICHI</v>
          </cell>
          <cell r="T1" t="str">
            <v>PCPIUK</v>
          </cell>
          <cell r="U1" t="str">
            <v>PCPIJAP</v>
          </cell>
          <cell r="V1" t="str">
            <v>PCPIIND</v>
          </cell>
        </row>
        <row r="2">
          <cell r="A2" t="str">
            <v>1980Q1</v>
          </cell>
          <cell r="B2">
            <v>43.543372841734367</v>
          </cell>
          <cell r="C2">
            <v>55.576030918474054</v>
          </cell>
          <cell r="D2">
            <v>60.51119891243399</v>
          </cell>
          <cell r="E2">
            <v>20.004568951784385</v>
          </cell>
          <cell r="G2">
            <v>43.215790138951604</v>
          </cell>
          <cell r="H2">
            <v>17.584163966446759</v>
          </cell>
          <cell r="I2">
            <v>6.1467811003466242</v>
          </cell>
          <cell r="J2">
            <v>54.846672806036828</v>
          </cell>
          <cell r="K2">
            <v>12.786628015158971</v>
          </cell>
          <cell r="L2">
            <v>24.975470719951122</v>
          </cell>
          <cell r="M2">
            <v>57.248173126001618</v>
          </cell>
          <cell r="N2">
            <v>62.854728651607267</v>
          </cell>
          <cell r="P2">
            <v>50.728803452110057</v>
          </cell>
          <cell r="R2">
            <v>78.531437499999981</v>
          </cell>
          <cell r="S2">
            <v>17.592000000000006</v>
          </cell>
          <cell r="T2">
            <v>29.658187500000011</v>
          </cell>
          <cell r="U2">
            <v>71.462343750000002</v>
          </cell>
          <cell r="V2">
            <v>8.4575312500000024</v>
          </cell>
        </row>
        <row r="3">
          <cell r="A3" t="str">
            <v>1980Q2</v>
          </cell>
          <cell r="B3">
            <v>44.190169997447512</v>
          </cell>
          <cell r="C3">
            <v>55.177763185613017</v>
          </cell>
          <cell r="D3">
            <v>61.105017804896029</v>
          </cell>
          <cell r="E3">
            <v>20.075011042927034</v>
          </cell>
          <cell r="G3">
            <v>44.793966699275813</v>
          </cell>
          <cell r="H3">
            <v>17.934388158168606</v>
          </cell>
          <cell r="I3">
            <v>6.1751865484660353</v>
          </cell>
          <cell r="J3">
            <v>55.51333363392316</v>
          </cell>
          <cell r="K3">
            <v>12.982180264644255</v>
          </cell>
          <cell r="L3">
            <v>25.903336542097005</v>
          </cell>
          <cell r="M3">
            <v>57.114998734733959</v>
          </cell>
          <cell r="N3">
            <v>62.978241314357078</v>
          </cell>
          <cell r="P3">
            <v>50.736132372334907</v>
          </cell>
          <cell r="R3">
            <v>81.222062499999993</v>
          </cell>
          <cell r="S3">
            <v>17.718000000000004</v>
          </cell>
          <cell r="T3">
            <v>30.76581250000001</v>
          </cell>
          <cell r="U3">
            <v>72.64590625000001</v>
          </cell>
          <cell r="V3">
            <v>8.8072187500000005</v>
          </cell>
        </row>
        <row r="4">
          <cell r="A4" t="str">
            <v>1980Q3</v>
          </cell>
          <cell r="B4">
            <v>44.715256881568635</v>
          </cell>
          <cell r="C4">
            <v>54.869297986860083</v>
          </cell>
          <cell r="D4">
            <v>61.584196704469207</v>
          </cell>
          <cell r="E4">
            <v>20.259395703824961</v>
          </cell>
          <cell r="G4">
            <v>46.096445309878661</v>
          </cell>
          <cell r="H4">
            <v>18.258377696983455</v>
          </cell>
          <cell r="I4">
            <v>6.2205002784852841</v>
          </cell>
          <cell r="J4">
            <v>56.153563653936658</v>
          </cell>
          <cell r="K4">
            <v>13.191613384957371</v>
          </cell>
          <cell r="L4">
            <v>26.630942965420715</v>
          </cell>
          <cell r="M4">
            <v>57.012944816029474</v>
          </cell>
          <cell r="N4">
            <v>63.066358511390114</v>
          </cell>
          <cell r="P4">
            <v>50.719295124017101</v>
          </cell>
          <cell r="R4">
            <v>83.728312499999987</v>
          </cell>
          <cell r="S4">
            <v>17.839000000000006</v>
          </cell>
          <cell r="T4">
            <v>31.821812500000007</v>
          </cell>
          <cell r="U4">
            <v>73.735781250000002</v>
          </cell>
          <cell r="V4">
            <v>9.1348437499999999</v>
          </cell>
        </row>
        <row r="5">
          <cell r="A5" t="str">
            <v>1980Q4</v>
          </cell>
          <cell r="B5">
            <v>45.118633494097729</v>
          </cell>
          <cell r="C5">
            <v>54.65063532221528</v>
          </cell>
          <cell r="D5">
            <v>61.948735611153523</v>
          </cell>
          <cell r="E5">
            <v>20.557722934478175</v>
          </cell>
          <cell r="G5">
            <v>47.123225970760146</v>
          </cell>
          <cell r="H5">
            <v>18.556132582891308</v>
          </cell>
          <cell r="I5">
            <v>6.2827222904043714</v>
          </cell>
          <cell r="J5">
            <v>56.76736286607732</v>
          </cell>
          <cell r="K5">
            <v>13.414927376098325</v>
          </cell>
          <cell r="L5">
            <v>27.158289989922238</v>
          </cell>
          <cell r="M5">
            <v>56.942011369888164</v>
          </cell>
          <cell r="N5">
            <v>63.119080242706382</v>
          </cell>
          <cell r="P5">
            <v>50.678291707156646</v>
          </cell>
          <cell r="R5">
            <v>86.050187499999993</v>
          </cell>
          <cell r="S5">
            <v>17.955000000000002</v>
          </cell>
          <cell r="T5">
            <v>32.826187500000003</v>
          </cell>
          <cell r="U5">
            <v>74.731968750000021</v>
          </cell>
          <cell r="V5">
            <v>9.4404062499999988</v>
          </cell>
        </row>
        <row r="6">
          <cell r="A6" t="str">
            <v>1981Q1</v>
          </cell>
          <cell r="B6">
            <v>45.400299835034772</v>
          </cell>
          <cell r="C6">
            <v>54.521775191678586</v>
          </cell>
          <cell r="D6">
            <v>62.198634524948993</v>
          </cell>
          <cell r="E6">
            <v>20.969992734886677</v>
          </cell>
          <cell r="G6">
            <v>47.874308681920269</v>
          </cell>
          <cell r="H6">
            <v>18.827652815892165</v>
          </cell>
          <cell r="I6">
            <v>6.3618525842232971</v>
          </cell>
          <cell r="J6">
            <v>57.354731270345148</v>
          </cell>
          <cell r="K6">
            <v>13.652122238067115</v>
          </cell>
          <cell r="L6">
            <v>27.485377615601582</v>
          </cell>
          <cell r="M6">
            <v>56.902198396310027</v>
          </cell>
          <cell r="N6">
            <v>63.136406508305896</v>
          </cell>
          <cell r="P6">
            <v>50.61312212175352</v>
          </cell>
          <cell r="R6">
            <v>88.187687499999996</v>
          </cell>
          <cell r="S6">
            <v>18.066000000000003</v>
          </cell>
          <cell r="T6">
            <v>33.778937499999998</v>
          </cell>
          <cell r="U6">
            <v>75.634468750000025</v>
          </cell>
          <cell r="V6">
            <v>9.7239062499999989</v>
          </cell>
        </row>
        <row r="7">
          <cell r="A7" t="str">
            <v>1981Q2</v>
          </cell>
          <cell r="B7">
            <v>45.560255904379794</v>
          </cell>
          <cell r="C7">
            <v>54.482717595250001</v>
          </cell>
          <cell r="D7">
            <v>62.333893445855608</v>
          </cell>
          <cell r="E7">
            <v>21.496205105050464</v>
          </cell>
          <cell r="G7">
            <v>48.349693443359037</v>
          </cell>
          <cell r="H7">
            <v>19.072938395986021</v>
          </cell>
          <cell r="I7">
            <v>6.4578911599420614</v>
          </cell>
          <cell r="J7">
            <v>57.915668866740148</v>
          </cell>
          <cell r="K7">
            <v>13.903197970863744</v>
          </cell>
          <cell r="L7">
            <v>27.612205842458746</v>
          </cell>
          <cell r="M7">
            <v>56.893505895295057</v>
          </cell>
          <cell r="N7">
            <v>63.118337308188643</v>
          </cell>
          <cell r="P7">
            <v>50.523786367807745</v>
          </cell>
          <cell r="R7">
            <v>90.140812499999996</v>
          </cell>
          <cell r="S7">
            <v>18.172000000000001</v>
          </cell>
          <cell r="T7">
            <v>34.680062499999998</v>
          </cell>
          <cell r="U7">
            <v>76.443281250000013</v>
          </cell>
          <cell r="V7">
            <v>9.9853437499999966</v>
          </cell>
        </row>
        <row r="8">
          <cell r="A8" t="str">
            <v>1981Q3</v>
          </cell>
          <cell r="B8">
            <v>45.598501702132786</v>
          </cell>
          <cell r="C8">
            <v>54.533462532929533</v>
          </cell>
          <cell r="D8">
            <v>62.354512373873362</v>
          </cell>
          <cell r="E8">
            <v>22.136360044969532</v>
          </cell>
          <cell r="G8">
            <v>48.549380255076436</v>
          </cell>
          <cell r="H8">
            <v>19.291989323172878</v>
          </cell>
          <cell r="I8">
            <v>6.5708380175606624</v>
          </cell>
          <cell r="J8">
            <v>58.450175655262314</v>
          </cell>
          <cell r="K8">
            <v>14.168154574488204</v>
          </cell>
          <cell r="L8">
            <v>27.53877467049373</v>
          </cell>
          <cell r="M8">
            <v>56.915933866843275</v>
          </cell>
          <cell r="N8">
            <v>63.064872642354622</v>
          </cell>
          <cell r="P8">
            <v>50.410284445319306</v>
          </cell>
          <cell r="R8">
            <v>91.909562499999993</v>
          </cell>
          <cell r="S8">
            <v>18.273000000000003</v>
          </cell>
          <cell r="T8">
            <v>35.52956249999999</v>
          </cell>
          <cell r="U8">
            <v>77.158406250000027</v>
          </cell>
          <cell r="V8">
            <v>10.224718749999997</v>
          </cell>
        </row>
        <row r="9">
          <cell r="A9" t="str">
            <v>1981Q4</v>
          </cell>
          <cell r="B9">
            <v>45.51503722829375</v>
          </cell>
          <cell r="C9">
            <v>54.674010004717175</v>
          </cell>
          <cell r="D9">
            <v>62.260491309002255</v>
          </cell>
          <cell r="E9">
            <v>22.890457554643888</v>
          </cell>
          <cell r="G9">
            <v>48.47336911707248</v>
          </cell>
          <cell r="H9">
            <v>19.484805597452741</v>
          </cell>
          <cell r="I9">
            <v>6.700693157079102</v>
          </cell>
          <cell r="J9">
            <v>58.958251635911644</v>
          </cell>
          <cell r="K9">
            <v>14.446992048940501</v>
          </cell>
          <cell r="L9">
            <v>27.265084099706534</v>
          </cell>
          <cell r="M9">
            <v>56.969482310954653</v>
          </cell>
          <cell r="N9">
            <v>62.976012510803834</v>
          </cell>
          <cell r="P9">
            <v>50.272616354288211</v>
          </cell>
          <cell r="R9">
            <v>93.493937500000001</v>
          </cell>
          <cell r="S9">
            <v>18.369</v>
          </cell>
          <cell r="T9">
            <v>36.327437499999995</v>
          </cell>
          <cell r="U9">
            <v>77.779843750000026</v>
          </cell>
          <cell r="V9">
            <v>10.442031249999998</v>
          </cell>
        </row>
        <row r="10">
          <cell r="A10" t="str">
            <v>1982Q1</v>
          </cell>
          <cell r="B10">
            <v>44.557204418676548</v>
          </cell>
          <cell r="C10">
            <v>54.937821783027381</v>
          </cell>
          <cell r="D10">
            <v>61.576725538540764</v>
          </cell>
          <cell r="E10">
            <v>24.158452459325737</v>
          </cell>
          <cell r="G10">
            <v>47.296512686144119</v>
          </cell>
          <cell r="H10">
            <v>19.464004380177549</v>
          </cell>
          <cell r="I10">
            <v>6.8614753246239619</v>
          </cell>
          <cell r="J10">
            <v>59.344036739128555</v>
          </cell>
          <cell r="K10">
            <v>14.639399594225806</v>
          </cell>
          <cell r="L10">
            <v>26.62176549993346</v>
          </cell>
          <cell r="M10">
            <v>57.156956741014042</v>
          </cell>
          <cell r="N10">
            <v>62.533566226034999</v>
          </cell>
          <cell r="P10">
            <v>49.812404967891013</v>
          </cell>
          <cell r="R10">
            <v>94.83143750000005</v>
          </cell>
          <cell r="S10">
            <v>18.446249999999999</v>
          </cell>
          <cell r="T10">
            <v>37.101812499999994</v>
          </cell>
          <cell r="U10">
            <v>78.171500000000009</v>
          </cell>
          <cell r="V10">
            <v>10.490718750000003</v>
          </cell>
        </row>
        <row r="11">
          <cell r="A11" t="str">
            <v>1982Q2</v>
          </cell>
          <cell r="B11">
            <v>44.531382627327872</v>
          </cell>
          <cell r="C11">
            <v>55.244589614065461</v>
          </cell>
          <cell r="D11">
            <v>61.44346637297258</v>
          </cell>
          <cell r="E11">
            <v>24.980453178409782</v>
          </cell>
          <cell r="G11">
            <v>46.999164585978662</v>
          </cell>
          <cell r="H11">
            <v>19.679304484102634</v>
          </cell>
          <cell r="I11">
            <v>7.019539529491448</v>
          </cell>
          <cell r="J11">
            <v>59.837595131856055</v>
          </cell>
          <cell r="K11">
            <v>14.986123130331704</v>
          </cell>
          <cell r="L11">
            <v>26.015303583567398</v>
          </cell>
          <cell r="M11">
            <v>57.231623924897846</v>
          </cell>
          <cell r="N11">
            <v>62.50119143805118</v>
          </cell>
          <cell r="P11">
            <v>49.74575539050398</v>
          </cell>
          <cell r="R11">
            <v>96.072062500000058</v>
          </cell>
          <cell r="S11">
            <v>18.537749999999999</v>
          </cell>
          <cell r="T11">
            <v>37.785187499999999</v>
          </cell>
          <cell r="U11">
            <v>78.66</v>
          </cell>
          <cell r="V11">
            <v>10.722531250000003</v>
          </cell>
        </row>
        <row r="12">
          <cell r="A12" t="str">
            <v>1982Q3</v>
          </cell>
          <cell r="B12">
            <v>44.6849137900616</v>
          </cell>
          <cell r="C12">
            <v>55.627775270245863</v>
          </cell>
          <cell r="D12">
            <v>61.385609099596145</v>
          </cell>
          <cell r="E12">
            <v>25.756414537148228</v>
          </cell>
          <cell r="G12">
            <v>46.75617747337305</v>
          </cell>
          <cell r="H12">
            <v>19.943323070579943</v>
          </cell>
          <cell r="I12">
            <v>7.1889045178081421</v>
          </cell>
          <cell r="J12">
            <v>60.343066744534561</v>
          </cell>
          <cell r="K12">
            <v>15.38685185726337</v>
          </cell>
          <cell r="L12">
            <v>25.276329720444647</v>
          </cell>
          <cell r="M12">
            <v>57.296289375990909</v>
          </cell>
          <cell r="N12">
            <v>62.560697459351076</v>
          </cell>
          <cell r="P12">
            <v>49.774290495303696</v>
          </cell>
          <cell r="R12">
            <v>97.153312500000069</v>
          </cell>
          <cell r="S12">
            <v>18.629750000000001</v>
          </cell>
          <cell r="T12">
            <v>38.405687499999985</v>
          </cell>
          <cell r="U12">
            <v>79.109249999999975</v>
          </cell>
          <cell r="V12">
            <v>10.990906250000002</v>
          </cell>
        </row>
        <row r="13">
          <cell r="A13" t="str">
            <v>1982Q4</v>
          </cell>
          <cell r="B13">
            <v>45.017797906877732</v>
          </cell>
          <cell r="C13">
            <v>56.087378751568586</v>
          </cell>
          <cell r="D13">
            <v>61.403153718411481</v>
          </cell>
          <cell r="E13">
            <v>26.486336535541078</v>
          </cell>
          <cell r="G13">
            <v>46.567551348327306</v>
          </cell>
          <cell r="H13">
            <v>20.256060139609474</v>
          </cell>
          <cell r="I13">
            <v>7.3695702895740434</v>
          </cell>
          <cell r="J13">
            <v>60.860451577164071</v>
          </cell>
          <cell r="K13">
            <v>15.841585775020802</v>
          </cell>
          <cell r="L13">
            <v>24.404843910565202</v>
          </cell>
          <cell r="M13">
            <v>57.350953094293217</v>
          </cell>
          <cell r="N13">
            <v>62.712084289934722</v>
          </cell>
          <cell r="P13">
            <v>49.898010282290137</v>
          </cell>
          <cell r="R13">
            <v>98.075187500000069</v>
          </cell>
          <cell r="S13">
            <v>18.722249999999999</v>
          </cell>
          <cell r="T13">
            <v>38.963312499999986</v>
          </cell>
          <cell r="U13">
            <v>79.519249999999985</v>
          </cell>
          <cell r="V13">
            <v>11.295843750000003</v>
          </cell>
        </row>
        <row r="14">
          <cell r="A14" t="str">
            <v>1983Q1</v>
          </cell>
          <cell r="B14">
            <v>45.770034830409394</v>
          </cell>
          <cell r="C14">
            <v>56.978223027342167</v>
          </cell>
          <cell r="D14">
            <v>61.446424210783839</v>
          </cell>
          <cell r="E14">
            <v>27.196604426497537</v>
          </cell>
          <cell r="G14">
            <v>46.6097415077069</v>
          </cell>
          <cell r="H14">
            <v>20.838164440350212</v>
          </cell>
          <cell r="I14">
            <v>7.5226716078110405</v>
          </cell>
          <cell r="J14">
            <v>61.31271101580878</v>
          </cell>
          <cell r="K14">
            <v>16.518916041475997</v>
          </cell>
          <cell r="L14">
            <v>22.66107269341871</v>
          </cell>
          <cell r="M14">
            <v>57.177210221915502</v>
          </cell>
          <cell r="N14">
            <v>63.056483456058842</v>
          </cell>
          <cell r="P14">
            <v>50.244769373608626</v>
          </cell>
          <cell r="R14">
            <v>98.236125000000044</v>
          </cell>
          <cell r="S14">
            <v>18.794625000000011</v>
          </cell>
          <cell r="T14">
            <v>39.331812500000012</v>
          </cell>
          <cell r="U14">
            <v>79.740937500000001</v>
          </cell>
          <cell r="V14">
            <v>11.817656250000001</v>
          </cell>
        </row>
        <row r="15">
          <cell r="A15" t="str">
            <v>1983Q2</v>
          </cell>
          <cell r="B15">
            <v>46.36562491433709</v>
          </cell>
          <cell r="C15">
            <v>57.448732971226129</v>
          </cell>
          <cell r="D15">
            <v>61.634643021436595</v>
          </cell>
          <cell r="E15">
            <v>27.823893603035533</v>
          </cell>
          <cell r="G15">
            <v>46.459255239034675</v>
          </cell>
          <cell r="H15">
            <v>21.1600789748206</v>
          </cell>
          <cell r="I15">
            <v>7.7414850412666043</v>
          </cell>
          <cell r="J15">
            <v>61.884737733914626</v>
          </cell>
          <cell r="K15">
            <v>17.014223877736164</v>
          </cell>
          <cell r="L15">
            <v>21.820472374230022</v>
          </cell>
          <cell r="M15">
            <v>57.299232417792012</v>
          </cell>
          <cell r="N15">
            <v>63.351179294707244</v>
          </cell>
          <cell r="P15">
            <v>50.507716676110391</v>
          </cell>
          <cell r="R15">
            <v>99.079875000000058</v>
          </cell>
          <cell r="S15">
            <v>18.896375000000013</v>
          </cell>
          <cell r="T15">
            <v>39.814187500000017</v>
          </cell>
          <cell r="U15">
            <v>80.132062500000004</v>
          </cell>
          <cell r="V15">
            <v>12.12359375</v>
          </cell>
        </row>
        <row r="16">
          <cell r="A16" t="str">
            <v>1983Q3</v>
          </cell>
          <cell r="B16">
            <v>47.044568011293947</v>
          </cell>
          <cell r="C16">
            <v>57.853731552529005</v>
          </cell>
          <cell r="D16">
            <v>61.918134131735016</v>
          </cell>
          <cell r="E16">
            <v>28.394589318064259</v>
          </cell>
          <cell r="G16">
            <v>46.292547839176116</v>
          </cell>
          <cell r="H16">
            <v>21.442452492179619</v>
          </cell>
          <cell r="I16">
            <v>7.9871453529626208</v>
          </cell>
          <cell r="J16">
            <v>62.499493117545811</v>
          </cell>
          <cell r="K16">
            <v>17.496100441673295</v>
          </cell>
          <cell r="L16">
            <v>21.143269492488777</v>
          </cell>
          <cell r="M16">
            <v>57.498614824033474</v>
          </cell>
          <cell r="N16">
            <v>63.697303332136691</v>
          </cell>
          <cell r="P16">
            <v>50.814706811940766</v>
          </cell>
          <cell r="R16">
            <v>100.00487500000006</v>
          </cell>
          <cell r="S16">
            <v>19.006875000000015</v>
          </cell>
          <cell r="T16">
            <v>40.284187500000016</v>
          </cell>
          <cell r="U16">
            <v>80.543562500000021</v>
          </cell>
          <cell r="V16">
            <v>12.393968749999999</v>
          </cell>
        </row>
        <row r="17">
          <cell r="A17" t="str">
            <v>1983Q4</v>
          </cell>
          <cell r="B17">
            <v>47.806864121279979</v>
          </cell>
          <cell r="C17">
            <v>58.193218771250791</v>
          </cell>
          <cell r="D17">
            <v>62.296897541679094</v>
          </cell>
          <cell r="E17">
            <v>28.90869157158372</v>
          </cell>
          <cell r="G17">
            <v>46.109619308131222</v>
          </cell>
          <cell r="H17">
            <v>21.685284992427274</v>
          </cell>
          <cell r="I17">
            <v>8.2596525428990919</v>
          </cell>
          <cell r="J17">
            <v>63.156977166702312</v>
          </cell>
          <cell r="K17">
            <v>17.964545733287402</v>
          </cell>
          <cell r="L17">
            <v>20.629464048194983</v>
          </cell>
          <cell r="M17">
            <v>57.775357440639901</v>
          </cell>
          <cell r="N17">
            <v>64.094855568347171</v>
          </cell>
          <cell r="P17">
            <v>51.165739781099745</v>
          </cell>
          <cell r="R17">
            <v>101.01112500000008</v>
          </cell>
          <cell r="S17">
            <v>19.126125000000012</v>
          </cell>
          <cell r="T17">
            <v>40.741812500000016</v>
          </cell>
          <cell r="U17">
            <v>80.975437500000012</v>
          </cell>
          <cell r="V17">
            <v>12.628781249999999</v>
          </cell>
        </row>
        <row r="18">
          <cell r="A18" t="str">
            <v>1984Q1</v>
          </cell>
          <cell r="B18">
            <v>49.062802305855669</v>
          </cell>
          <cell r="C18">
            <v>58.132639867496678</v>
          </cell>
          <cell r="D18">
            <v>62.935709784239101</v>
          </cell>
          <cell r="E18">
            <v>29.151026907461706</v>
          </cell>
          <cell r="G18">
            <v>45.657367708874744</v>
          </cell>
          <cell r="H18">
            <v>21.735397750805546</v>
          </cell>
          <cell r="I18">
            <v>8.6217768704976727</v>
          </cell>
          <cell r="J18">
            <v>63.870050754186273</v>
          </cell>
          <cell r="K18">
            <v>18.436805971504448</v>
          </cell>
          <cell r="L18">
            <v>20.437041603149691</v>
          </cell>
          <cell r="M18">
            <v>58.392258134074311</v>
          </cell>
          <cell r="N18">
            <v>64.729209642912735</v>
          </cell>
          <cell r="P18">
            <v>51.70095136752542</v>
          </cell>
          <cell r="R18">
            <v>102.40846875000003</v>
          </cell>
          <cell r="S18">
            <v>19.073031249999993</v>
          </cell>
          <cell r="T18">
            <v>41.09721875000001</v>
          </cell>
          <cell r="U18">
            <v>81.49971875</v>
          </cell>
          <cell r="V18">
            <v>12.7363125</v>
          </cell>
        </row>
        <row r="19">
          <cell r="A19" t="str">
            <v>1984Q2</v>
          </cell>
          <cell r="B19">
            <v>49.827688817275799</v>
          </cell>
          <cell r="C19">
            <v>58.474926265014197</v>
          </cell>
          <cell r="D19">
            <v>63.439107180286392</v>
          </cell>
          <cell r="E19">
            <v>29.638011620415501</v>
          </cell>
          <cell r="G19">
            <v>45.543237690267269</v>
          </cell>
          <cell r="H19">
            <v>21.960419706733667</v>
          </cell>
          <cell r="I19">
            <v>8.9228697131463832</v>
          </cell>
          <cell r="J19">
            <v>64.607847785272597</v>
          </cell>
          <cell r="K19">
            <v>18.87149023090209</v>
          </cell>
          <cell r="L19">
            <v>20.186836809030364</v>
          </cell>
          <cell r="M19">
            <v>58.718602024825429</v>
          </cell>
          <cell r="N19">
            <v>65.155468820855674</v>
          </cell>
          <cell r="P19">
            <v>52.084015689766368</v>
          </cell>
          <cell r="R19">
            <v>103.45328125000002</v>
          </cell>
          <cell r="S19">
            <v>19.282218749999991</v>
          </cell>
          <cell r="T19">
            <v>41.566031250000002</v>
          </cell>
          <cell r="U19">
            <v>81.943531250000007</v>
          </cell>
          <cell r="V19">
            <v>12.9366875</v>
          </cell>
        </row>
        <row r="20">
          <cell r="A20" t="str">
            <v>1984Q3</v>
          </cell>
          <cell r="B20">
            <v>50.511812717100895</v>
          </cell>
          <cell r="C20">
            <v>58.885523203908534</v>
          </cell>
          <cell r="D20">
            <v>63.971866262791238</v>
          </cell>
          <cell r="E20">
            <v>30.154472254312903</v>
          </cell>
          <cell r="G20">
            <v>45.514127315283545</v>
          </cell>
          <cell r="H20">
            <v>22.207172135453618</v>
          </cell>
          <cell r="I20">
            <v>9.2257013302668867</v>
          </cell>
          <cell r="J20">
            <v>65.383229132763404</v>
          </cell>
          <cell r="K20">
            <v>19.285844730406307</v>
          </cell>
          <cell r="L20">
            <v>20.036835227638065</v>
          </cell>
          <cell r="M20">
            <v>59.017186979356289</v>
          </cell>
          <cell r="N20">
            <v>65.559006741750039</v>
          </cell>
          <cell r="P20">
            <v>52.455068531760681</v>
          </cell>
          <cell r="R20">
            <v>104.45540625000002</v>
          </cell>
          <cell r="S20">
            <v>19.572593749999989</v>
          </cell>
          <cell r="T20">
            <v>42.058406250000004</v>
          </cell>
          <cell r="U20">
            <v>82.37890625</v>
          </cell>
          <cell r="V20">
            <v>13.138187499999999</v>
          </cell>
        </row>
        <row r="21">
          <cell r="A21" t="str">
            <v>1984Q4</v>
          </cell>
          <cell r="B21">
            <v>51.115174005330942</v>
          </cell>
          <cell r="C21">
            <v>59.364430684179709</v>
          </cell>
          <cell r="D21">
            <v>64.533987031753639</v>
          </cell>
          <cell r="E21">
            <v>30.70040880915392</v>
          </cell>
          <cell r="G21">
            <v>45.570036583923581</v>
          </cell>
          <cell r="H21">
            <v>22.47565503696541</v>
          </cell>
          <cell r="I21">
            <v>9.5302717218591813</v>
          </cell>
          <cell r="J21">
            <v>66.196194796658716</v>
          </cell>
          <cell r="K21">
            <v>19.679869470017092</v>
          </cell>
          <cell r="L21">
            <v>19.987036858972786</v>
          </cell>
          <cell r="M21">
            <v>59.288012997666883</v>
          </cell>
          <cell r="N21">
            <v>65.939823405595845</v>
          </cell>
          <cell r="P21">
            <v>52.814109893508366</v>
          </cell>
          <cell r="R21">
            <v>105.41484375000002</v>
          </cell>
          <cell r="S21">
            <v>19.944156249999988</v>
          </cell>
          <cell r="T21">
            <v>42.574343750000011</v>
          </cell>
          <cell r="U21">
            <v>82.805843750000008</v>
          </cell>
          <cell r="V21">
            <v>13.340812499999998</v>
          </cell>
        </row>
        <row r="22">
          <cell r="A22" t="str">
            <v>1985Q1</v>
          </cell>
          <cell r="B22">
            <v>51.480014039079293</v>
          </cell>
          <cell r="C22">
            <v>60.179395894461905</v>
          </cell>
          <cell r="D22">
            <v>65.378965746077597</v>
          </cell>
          <cell r="E22">
            <v>31.275481355967329</v>
          </cell>
          <cell r="G22">
            <v>45.889193497694038</v>
          </cell>
          <cell r="H22">
            <v>22.827997337336015</v>
          </cell>
          <cell r="I22">
            <v>9.889131232577995</v>
          </cell>
          <cell r="J22">
            <v>67.316640247686209</v>
          </cell>
          <cell r="K22">
            <v>19.872361441856686</v>
          </cell>
          <cell r="L22">
            <v>20.392634295362821</v>
          </cell>
          <cell r="M22">
            <v>59.443188236498123</v>
          </cell>
          <cell r="N22">
            <v>66.21273303109615</v>
          </cell>
          <cell r="P22">
            <v>53.085949943560806</v>
          </cell>
          <cell r="R22">
            <v>106.47096875000003</v>
          </cell>
          <cell r="S22">
            <v>20.666750000000008</v>
          </cell>
          <cell r="T22">
            <v>43.260718749999995</v>
          </cell>
          <cell r="U22">
            <v>83.38528125000002</v>
          </cell>
          <cell r="V22">
            <v>13.482218750000001</v>
          </cell>
        </row>
        <row r="23">
          <cell r="A23" t="str">
            <v>1985Q2</v>
          </cell>
          <cell r="B23">
            <v>51.984953561273898</v>
          </cell>
          <cell r="C23">
            <v>60.687825582033049</v>
          </cell>
          <cell r="D23">
            <v>65.898411384393512</v>
          </cell>
          <cell r="E23">
            <v>31.880505724284042</v>
          </cell>
          <cell r="G23">
            <v>46.043850852978899</v>
          </cell>
          <cell r="H23">
            <v>23.115089614004685</v>
          </cell>
          <cell r="I23">
            <v>10.176159035251976</v>
          </cell>
          <cell r="J23">
            <v>68.096816356099367</v>
          </cell>
          <cell r="K23">
            <v>20.298207864831742</v>
          </cell>
          <cell r="L23">
            <v>20.401165315220272</v>
          </cell>
          <cell r="M23">
            <v>59.693653119671843</v>
          </cell>
          <cell r="N23">
            <v>66.582181493363578</v>
          </cell>
          <cell r="P23">
            <v>53.451044277394665</v>
          </cell>
          <cell r="R23">
            <v>107.28928125000003</v>
          </cell>
          <cell r="S23">
            <v>21.092750000000009</v>
          </cell>
          <cell r="T23">
            <v>43.765031249999993</v>
          </cell>
          <cell r="U23">
            <v>83.730968750000017</v>
          </cell>
          <cell r="V23">
            <v>13.712031250000001</v>
          </cell>
        </row>
        <row r="24">
          <cell r="A24" t="str">
            <v>1985Q3</v>
          </cell>
          <cell r="B24">
            <v>52.472233929028121</v>
          </cell>
          <cell r="C24">
            <v>61.157466935527353</v>
          </cell>
          <cell r="D24">
            <v>66.345820205605378</v>
          </cell>
          <cell r="E24">
            <v>32.51514198513285</v>
          </cell>
          <cell r="G24">
            <v>46.212236651284847</v>
          </cell>
          <cell r="H24">
            <v>23.399060793038398</v>
          </cell>
          <cell r="I24">
            <v>10.443905474535857</v>
          </cell>
          <cell r="J24">
            <v>68.80661859262591</v>
          </cell>
          <cell r="K24">
            <v>20.776205731064486</v>
          </cell>
          <cell r="L24">
            <v>20.367822510873431</v>
          </cell>
          <cell r="M24">
            <v>59.951515803928949</v>
          </cell>
          <cell r="N24">
            <v>66.962983011101159</v>
          </cell>
          <cell r="P24">
            <v>53.834203063561326</v>
          </cell>
          <cell r="R24">
            <v>108.00915625000002</v>
          </cell>
          <cell r="S24">
            <v>21.492000000000012</v>
          </cell>
          <cell r="T24">
            <v>44.234156249999991</v>
          </cell>
          <cell r="U24">
            <v>84.00384375000003</v>
          </cell>
          <cell r="V24">
            <v>13.96790625</v>
          </cell>
        </row>
        <row r="25">
          <cell r="A25" t="str">
            <v>1985Q4</v>
          </cell>
          <cell r="B25">
            <v>52.94185514234195</v>
          </cell>
          <cell r="C25">
            <v>61.588319954944794</v>
          </cell>
          <cell r="D25">
            <v>66.721192209713223</v>
          </cell>
          <cell r="E25">
            <v>33.179390138513753</v>
          </cell>
          <cell r="G25">
            <v>46.394350892611882</v>
          </cell>
          <cell r="H25">
            <v>23.679910874437159</v>
          </cell>
          <cell r="I25">
            <v>10.692370550429633</v>
          </cell>
          <cell r="J25">
            <v>69.446046957265821</v>
          </cell>
          <cell r="K25">
            <v>21.306355040554919</v>
          </cell>
          <cell r="L25">
            <v>20.292605882322292</v>
          </cell>
          <cell r="M25">
            <v>60.216776289269447</v>
          </cell>
          <cell r="N25">
            <v>67.355137584308935</v>
          </cell>
          <cell r="P25">
            <v>54.235426302060795</v>
          </cell>
          <cell r="R25">
            <v>108.63059375000003</v>
          </cell>
          <cell r="S25">
            <v>21.86450000000001</v>
          </cell>
          <cell r="T25">
            <v>44.668093749999983</v>
          </cell>
          <cell r="U25">
            <v>84.203906250000017</v>
          </cell>
          <cell r="V25">
            <v>14.249843749999998</v>
          </cell>
        </row>
        <row r="26">
          <cell r="A26" t="str">
            <v>1986Q1</v>
          </cell>
          <cell r="B26">
            <v>53.340058822354308</v>
          </cell>
          <cell r="C26">
            <v>61.620189925762404</v>
          </cell>
          <cell r="D26">
            <v>66.871870262079057</v>
          </cell>
          <cell r="E26">
            <v>33.56692312871651</v>
          </cell>
          <cell r="G26">
            <v>46.63761143479563</v>
          </cell>
          <cell r="H26">
            <v>23.972460076952832</v>
          </cell>
          <cell r="I26">
            <v>10.811527582348472</v>
          </cell>
          <cell r="J26">
            <v>69.672251776401367</v>
          </cell>
          <cell r="K26">
            <v>21.927841143960194</v>
          </cell>
          <cell r="L26">
            <v>19.540681571565429</v>
          </cell>
          <cell r="M26">
            <v>60.458754059941626</v>
          </cell>
          <cell r="N26">
            <v>67.882238443064409</v>
          </cell>
          <cell r="P26">
            <v>54.801995098743767</v>
          </cell>
          <cell r="R26">
            <v>108.62109375000001</v>
          </cell>
          <cell r="S26">
            <v>22.101031250000002</v>
          </cell>
          <cell r="T26">
            <v>44.938562500000003</v>
          </cell>
          <cell r="U26">
            <v>84.211781250000001</v>
          </cell>
          <cell r="V26">
            <v>14.602062500000002</v>
          </cell>
        </row>
        <row r="27">
          <cell r="A27" t="str">
            <v>1986Q2</v>
          </cell>
          <cell r="B27">
            <v>53.795865078331801</v>
          </cell>
          <cell r="C27">
            <v>62.11754416283533</v>
          </cell>
          <cell r="D27">
            <v>67.16423148583398</v>
          </cell>
          <cell r="E27">
            <v>34.412925889445688</v>
          </cell>
          <cell r="G27">
            <v>46.828215419030556</v>
          </cell>
          <cell r="H27">
            <v>24.241139875580931</v>
          </cell>
          <cell r="I27">
            <v>11.065440603695976</v>
          </cell>
          <cell r="J27">
            <v>70.308072266715172</v>
          </cell>
          <cell r="K27">
            <v>22.546619199703141</v>
          </cell>
          <cell r="L27">
            <v>19.635650837806271</v>
          </cell>
          <cell r="M27">
            <v>60.751082353749553</v>
          </cell>
          <cell r="N27">
            <v>68.247661835181546</v>
          </cell>
          <cell r="P27">
            <v>55.180434799568573</v>
          </cell>
          <cell r="R27">
            <v>109.25865625000002</v>
          </cell>
          <cell r="S27">
            <v>22.463718750000002</v>
          </cell>
          <cell r="T27">
            <v>45.353437499999998</v>
          </cell>
          <cell r="U27">
            <v>84.313968750000001</v>
          </cell>
          <cell r="V27">
            <v>14.918437500000003</v>
          </cell>
        </row>
        <row r="28">
          <cell r="A28" t="str">
            <v>1986Q3</v>
          </cell>
          <cell r="B28">
            <v>54.25551553141333</v>
          </cell>
          <cell r="C28">
            <v>62.720187951640597</v>
          </cell>
          <cell r="D28">
            <v>67.445618746340074</v>
          </cell>
          <cell r="E28">
            <v>35.411071364991038</v>
          </cell>
          <cell r="G28">
            <v>47.0135807031523</v>
          </cell>
          <cell r="H28">
            <v>24.500770489073329</v>
          </cell>
          <cell r="I28">
            <v>11.344082933887313</v>
          </cell>
          <cell r="J28">
            <v>71.010658754589485</v>
          </cell>
          <cell r="K28">
            <v>23.201874558440906</v>
          </cell>
          <cell r="L28">
            <v>19.942679823043392</v>
          </cell>
          <cell r="M28">
            <v>61.063080654941544</v>
          </cell>
          <cell r="N28">
            <v>68.575000990737877</v>
          </cell>
          <cell r="P28">
            <v>55.518026510385901</v>
          </cell>
          <cell r="R28">
            <v>110.01078125000002</v>
          </cell>
          <cell r="S28">
            <v>22.843343750000003</v>
          </cell>
          <cell r="T28">
            <v>45.784437499999996</v>
          </cell>
          <cell r="U28">
            <v>84.391093749999982</v>
          </cell>
          <cell r="V28">
            <v>15.243187500000003</v>
          </cell>
        </row>
        <row r="29">
          <cell r="A29" t="str">
            <v>1986Q4</v>
          </cell>
          <cell r="B29">
            <v>54.719010181598904</v>
          </cell>
          <cell r="C29">
            <v>63.428121292178204</v>
          </cell>
          <cell r="D29">
            <v>67.716032043597281</v>
          </cell>
          <cell r="E29">
            <v>36.561359555352567</v>
          </cell>
          <cell r="G29">
            <v>47.193707287160855</v>
          </cell>
          <cell r="H29">
            <v>24.751351917430025</v>
          </cell>
          <cell r="I29">
            <v>11.647454572922479</v>
          </cell>
          <cell r="J29">
            <v>71.780011240024294</v>
          </cell>
          <cell r="K29">
            <v>23.893607220173493</v>
          </cell>
          <cell r="L29">
            <v>20.461768527276782</v>
          </cell>
          <cell r="M29">
            <v>61.394748963517593</v>
          </cell>
          <cell r="N29">
            <v>68.864255909733401</v>
          </cell>
          <cell r="P29">
            <v>55.814770231195745</v>
          </cell>
          <cell r="R29">
            <v>110.87746875000002</v>
          </cell>
          <cell r="S29">
            <v>23.239906249999997</v>
          </cell>
          <cell r="T29">
            <v>46.231562499999995</v>
          </cell>
          <cell r="U29">
            <v>84.443156249999987</v>
          </cell>
          <cell r="V29">
            <v>15.576312500000002</v>
          </cell>
        </row>
        <row r="30">
          <cell r="A30" t="str">
            <v>1987Q1</v>
          </cell>
          <cell r="B30">
            <v>55.123231247345885</v>
          </cell>
          <cell r="C30">
            <v>64.480670100747474</v>
          </cell>
          <cell r="D30">
            <v>67.759637595848616</v>
          </cell>
          <cell r="E30">
            <v>37.587178553561507</v>
          </cell>
          <cell r="G30">
            <v>46.775014435369847</v>
          </cell>
          <cell r="H30">
            <v>24.740122156904341</v>
          </cell>
          <cell r="I30">
            <v>12.023175106577657</v>
          </cell>
          <cell r="J30">
            <v>72.520708527753868</v>
          </cell>
          <cell r="K30">
            <v>24.684775669140919</v>
          </cell>
          <cell r="L30">
            <v>21.887655467454277</v>
          </cell>
          <cell r="M30">
            <v>61.554929870205775</v>
          </cell>
          <cell r="N30">
            <v>68.772092853095202</v>
          </cell>
          <cell r="P30">
            <v>55.72476877773267</v>
          </cell>
          <cell r="R30">
            <v>112.03059375000001</v>
          </cell>
          <cell r="S30">
            <v>23.239968750000003</v>
          </cell>
          <cell r="T30">
            <v>46.682781250000019</v>
          </cell>
          <cell r="U30">
            <v>84.337968749999987</v>
          </cell>
          <cell r="V30">
            <v>15.966718750000007</v>
          </cell>
        </row>
        <row r="31">
          <cell r="A31" t="str">
            <v>1987Q2</v>
          </cell>
          <cell r="B31">
            <v>55.619661404356613</v>
          </cell>
          <cell r="C31">
            <v>65.303452178229989</v>
          </cell>
          <cell r="D31">
            <v>68.0944364793109</v>
          </cell>
          <cell r="E31">
            <v>39.152396936342925</v>
          </cell>
          <cell r="G31">
            <v>47.182095913426622</v>
          </cell>
          <cell r="H31">
            <v>25.073710016488288</v>
          </cell>
          <cell r="I31">
            <v>12.356957528990012</v>
          </cell>
          <cell r="J31">
            <v>73.46176148641598</v>
          </cell>
          <cell r="K31">
            <v>25.424279543167152</v>
          </cell>
          <cell r="L31">
            <v>22.552968202901095</v>
          </cell>
          <cell r="M31">
            <v>62.002401157258717</v>
          </cell>
          <cell r="N31">
            <v>69.122512794598265</v>
          </cell>
          <cell r="P31">
            <v>56.078175392233767</v>
          </cell>
          <cell r="R31">
            <v>113.05765625000002</v>
          </cell>
          <cell r="S31">
            <v>23.835781250000004</v>
          </cell>
          <cell r="T31">
            <v>47.166968750000017</v>
          </cell>
          <cell r="U31">
            <v>84.39278124999997</v>
          </cell>
          <cell r="V31">
            <v>16.297031250000011</v>
          </cell>
        </row>
        <row r="32">
          <cell r="A32" t="str">
            <v>1987Q3</v>
          </cell>
          <cell r="B32">
            <v>56.145182871088444</v>
          </cell>
          <cell r="C32">
            <v>66.135793440925099</v>
          </cell>
          <cell r="D32">
            <v>68.50459491222712</v>
          </cell>
          <cell r="E32">
            <v>40.980402796728029</v>
          </cell>
          <cell r="G32">
            <v>47.821370985644791</v>
          </cell>
          <cell r="H32">
            <v>25.499353492435194</v>
          </cell>
          <cell r="I32">
            <v>12.696421425935723</v>
          </cell>
          <cell r="J32">
            <v>74.507748920744888</v>
          </cell>
          <cell r="K32">
            <v>26.175077326492204</v>
          </cell>
          <cell r="L32">
            <v>23.152445250565052</v>
          </cell>
          <cell r="M32">
            <v>62.546005415404494</v>
          </cell>
          <cell r="N32">
            <v>69.572181995169643</v>
          </cell>
          <cell r="P32">
            <v>56.529092890433581</v>
          </cell>
          <cell r="R32">
            <v>114.13053125000002</v>
          </cell>
          <cell r="S32">
            <v>24.613906250000007</v>
          </cell>
          <cell r="T32">
            <v>47.672093750000016</v>
          </cell>
          <cell r="U32">
            <v>84.475406249999978</v>
          </cell>
          <cell r="V32">
            <v>16.61615625000001</v>
          </cell>
        </row>
        <row r="33">
          <cell r="A33" t="str">
            <v>1987Q4</v>
          </cell>
          <cell r="B33">
            <v>56.699795647541393</v>
          </cell>
          <cell r="C33">
            <v>66.977693888832817</v>
          </cell>
          <cell r="D33">
            <v>68.990112894597274</v>
          </cell>
          <cell r="E33">
            <v>43.071196134716843</v>
          </cell>
          <cell r="G33">
            <v>48.692839652024354</v>
          </cell>
          <cell r="H33">
            <v>26.017052584745052</v>
          </cell>
          <cell r="I33">
            <v>13.041566797414793</v>
          </cell>
          <cell r="J33">
            <v>75.658670830740562</v>
          </cell>
          <cell r="K33">
            <v>26.937169019116073</v>
          </cell>
          <cell r="L33">
            <v>23.686086610446161</v>
          </cell>
          <cell r="M33">
            <v>63.185742644643113</v>
          </cell>
          <cell r="N33">
            <v>70.12110045480938</v>
          </cell>
          <cell r="P33">
            <v>57.077521272332106</v>
          </cell>
          <cell r="R33">
            <v>115.24921875000003</v>
          </cell>
          <cell r="S33">
            <v>25.574343750000004</v>
          </cell>
          <cell r="T33">
            <v>48.198156250000025</v>
          </cell>
          <cell r="U33">
            <v>84.585843749999981</v>
          </cell>
          <cell r="V33">
            <v>16.924093750000008</v>
          </cell>
        </row>
        <row r="34">
          <cell r="A34" t="str">
            <v>1988Q1</v>
          </cell>
          <cell r="B34">
            <v>57.386938200389373</v>
          </cell>
          <cell r="C34">
            <v>68.151791176528803</v>
          </cell>
          <cell r="D34">
            <v>69.601276653534086</v>
          </cell>
          <cell r="E34">
            <v>47.191107833457863</v>
          </cell>
          <cell r="G34">
            <v>51.364172950241809</v>
          </cell>
          <cell r="H34">
            <v>26.97998431360682</v>
          </cell>
          <cell r="I34">
            <v>13.534429861776388</v>
          </cell>
          <cell r="J34">
            <v>77.361653915505002</v>
          </cell>
          <cell r="K34">
            <v>27.902777751847829</v>
          </cell>
          <cell r="L34">
            <v>24.030913521878333</v>
          </cell>
          <cell r="M34">
            <v>64.26810338426003</v>
          </cell>
          <cell r="N34">
            <v>70.98234696934216</v>
          </cell>
          <cell r="P34">
            <v>57.958304673926214</v>
          </cell>
          <cell r="R34">
            <v>116.37059375000004</v>
          </cell>
          <cell r="S34">
            <v>27.074593750000005</v>
          </cell>
          <cell r="T34">
            <v>48.735000000000014</v>
          </cell>
          <cell r="U34">
            <v>84.575500000000048</v>
          </cell>
          <cell r="V34">
            <v>17.25240625</v>
          </cell>
        </row>
        <row r="35">
          <cell r="A35" t="str">
            <v>1988Q2</v>
          </cell>
          <cell r="B35">
            <v>57.958358209614971</v>
          </cell>
          <cell r="C35">
            <v>68.883754933031398</v>
          </cell>
          <cell r="D35">
            <v>70.217399243967051</v>
          </cell>
          <cell r="E35">
            <v>49.100943773394647</v>
          </cell>
          <cell r="G35">
            <v>52.072960389873558</v>
          </cell>
          <cell r="H35">
            <v>27.540523830567032</v>
          </cell>
          <cell r="I35">
            <v>13.834123694982503</v>
          </cell>
          <cell r="J35">
            <v>78.543594097193463</v>
          </cell>
          <cell r="K35">
            <v>28.610568010745709</v>
          </cell>
          <cell r="L35">
            <v>24.482075010460161</v>
          </cell>
          <cell r="M35">
            <v>64.961510339970133</v>
          </cell>
          <cell r="N35">
            <v>71.644532428788693</v>
          </cell>
          <cell r="P35">
            <v>58.607817168823395</v>
          </cell>
          <cell r="R35">
            <v>117.59815625000003</v>
          </cell>
          <cell r="S35">
            <v>28.256656250000006</v>
          </cell>
          <cell r="T35">
            <v>49.307000000000023</v>
          </cell>
          <cell r="U35">
            <v>84.801000000000059</v>
          </cell>
          <cell r="V35">
            <v>17.525343749999998</v>
          </cell>
        </row>
        <row r="36">
          <cell r="A36" t="str">
            <v>1988Q3</v>
          </cell>
          <cell r="B36">
            <v>58.517494141892115</v>
          </cell>
          <cell r="C36">
            <v>69.496222812916315</v>
          </cell>
          <cell r="D36">
            <v>70.888766893008864</v>
          </cell>
          <cell r="E36">
            <v>50.567034837675706</v>
          </cell>
          <cell r="G36">
            <v>52.386873008596083</v>
          </cell>
          <cell r="H36">
            <v>28.051848155814625</v>
          </cell>
          <cell r="I36">
            <v>14.082684515382308</v>
          </cell>
          <cell r="J36">
            <v>79.65161807490793</v>
          </cell>
          <cell r="K36">
            <v>29.252762926618779</v>
          </cell>
          <cell r="L36">
            <v>24.916592315525566</v>
          </cell>
          <cell r="M36">
            <v>65.612454051058918</v>
          </cell>
          <cell r="N36">
            <v>72.320735628973694</v>
          </cell>
          <cell r="P36">
            <v>59.260902893020514</v>
          </cell>
          <cell r="R36">
            <v>118.88878125000005</v>
          </cell>
          <cell r="S36">
            <v>29.478031250000008</v>
          </cell>
          <cell r="T36">
            <v>49.904000000000018</v>
          </cell>
          <cell r="U36">
            <v>85.113750000000067</v>
          </cell>
          <cell r="V36">
            <v>17.774468749999997</v>
          </cell>
        </row>
        <row r="37">
          <cell r="A37" t="str">
            <v>1988Q4</v>
          </cell>
          <cell r="B37">
            <v>59.064345997220798</v>
          </cell>
          <cell r="C37">
            <v>69.989194816183513</v>
          </cell>
          <cell r="D37">
            <v>71.615379600659551</v>
          </cell>
          <cell r="E37">
            <v>51.589381026301069</v>
          </cell>
          <cell r="G37">
            <v>52.3059108064094</v>
          </cell>
          <cell r="H37">
            <v>28.513957289349609</v>
          </cell>
          <cell r="I37">
            <v>14.2801123229758</v>
          </cell>
          <cell r="J37">
            <v>80.685725848648389</v>
          </cell>
          <cell r="K37">
            <v>29.829362499467045</v>
          </cell>
          <cell r="L37">
            <v>25.334465437074552</v>
          </cell>
          <cell r="M37">
            <v>66.220934517526359</v>
          </cell>
          <cell r="N37">
            <v>73.010956569897161</v>
          </cell>
          <cell r="P37">
            <v>59.917561846517586</v>
          </cell>
          <cell r="R37">
            <v>120.24246875000004</v>
          </cell>
          <cell r="S37">
            <v>30.738718750000011</v>
          </cell>
          <cell r="T37">
            <v>50.526000000000025</v>
          </cell>
          <cell r="U37">
            <v>85.513750000000073</v>
          </cell>
          <cell r="V37">
            <v>17.999781249999995</v>
          </cell>
        </row>
        <row r="38">
          <cell r="A38" t="str">
            <v>1989Q1</v>
          </cell>
          <cell r="B38">
            <v>59.724405438150285</v>
          </cell>
          <cell r="C38">
            <v>70.226950385458025</v>
          </cell>
          <cell r="D38">
            <v>72.596388755745522</v>
          </cell>
          <cell r="E38">
            <v>50.707311049073688</v>
          </cell>
          <cell r="G38">
            <v>50.590839789984777</v>
          </cell>
          <cell r="H38">
            <v>28.807453629362186</v>
          </cell>
          <cell r="I38">
            <v>14.301811880563285</v>
          </cell>
          <cell r="J38">
            <v>81.427439420850362</v>
          </cell>
          <cell r="K38">
            <v>30.018171929072462</v>
          </cell>
          <cell r="L38">
            <v>25.903764616143672</v>
          </cell>
          <cell r="M38">
            <v>66.703552760773135</v>
          </cell>
          <cell r="N38">
            <v>73.521454157236064</v>
          </cell>
          <cell r="P38">
            <v>60.597389371618746</v>
          </cell>
          <cell r="R38">
            <v>121.65296875</v>
          </cell>
          <cell r="S38">
            <v>32.784343750000019</v>
          </cell>
          <cell r="T38">
            <v>51.068937500000004</v>
          </cell>
          <cell r="U38">
            <v>86.106468750000019</v>
          </cell>
          <cell r="V38">
            <v>17.945031250000003</v>
          </cell>
        </row>
        <row r="39">
          <cell r="A39" t="str">
            <v>1989Q2</v>
          </cell>
          <cell r="B39">
            <v>60.196492474562341</v>
          </cell>
          <cell r="C39">
            <v>70.53521885843989</v>
          </cell>
          <cell r="D39">
            <v>73.353831025083366</v>
          </cell>
          <cell r="E39">
            <v>51.426436002466417</v>
          </cell>
          <cell r="G39">
            <v>50.215821543311158</v>
          </cell>
          <cell r="H39">
            <v>29.218891420195856</v>
          </cell>
          <cell r="I39">
            <v>14.446811757424038</v>
          </cell>
          <cell r="J39">
            <v>82.401105985668636</v>
          </cell>
          <cell r="K39">
            <v>30.592458735958321</v>
          </cell>
          <cell r="L39">
            <v>26.221121274245199</v>
          </cell>
          <cell r="M39">
            <v>67.260466329437648</v>
          </cell>
          <cell r="N39">
            <v>74.317207017365632</v>
          </cell>
          <cell r="P39">
            <v>61.253356646794082</v>
          </cell>
          <cell r="R39">
            <v>123.13528124999999</v>
          </cell>
          <cell r="S39">
            <v>33.825406250000015</v>
          </cell>
          <cell r="T39">
            <v>51.782562500000004</v>
          </cell>
          <cell r="U39">
            <v>86.638781250000022</v>
          </cell>
          <cell r="V39">
            <v>18.225218750000003</v>
          </cell>
        </row>
        <row r="40">
          <cell r="A40" t="str">
            <v>1989Q3</v>
          </cell>
          <cell r="B40">
            <v>60.606098769006209</v>
          </cell>
          <cell r="C40">
            <v>70.778279677754057</v>
          </cell>
          <cell r="D40">
            <v>74.086857797499505</v>
          </cell>
          <cell r="E40">
            <v>52.286084596282237</v>
          </cell>
          <cell r="G40">
            <v>49.941622073059833</v>
          </cell>
          <cell r="H40">
            <v>29.628873060040831</v>
          </cell>
          <cell r="I40">
            <v>14.590516716358358</v>
          </cell>
          <cell r="J40">
            <v>83.388247545538746</v>
          </cell>
          <cell r="K40">
            <v>31.230028119906581</v>
          </cell>
          <cell r="L40">
            <v>26.45460565241569</v>
          </cell>
          <cell r="M40">
            <v>67.808276244920521</v>
          </cell>
          <cell r="N40">
            <v>75.204474055962876</v>
          </cell>
          <cell r="P40">
            <v>61.905059014347728</v>
          </cell>
          <cell r="R40">
            <v>124.68315624999997</v>
          </cell>
          <cell r="S40">
            <v>34.607531250000015</v>
          </cell>
          <cell r="T40">
            <v>52.562812500000007</v>
          </cell>
          <cell r="U40">
            <v>87.216156250000012</v>
          </cell>
          <cell r="V40">
            <v>18.584093750000001</v>
          </cell>
        </row>
        <row r="41">
          <cell r="A41" t="str">
            <v>1989Q4</v>
          </cell>
          <cell r="B41">
            <v>60.953224321481905</v>
          </cell>
          <cell r="C41">
            <v>70.956132843400553</v>
          </cell>
          <cell r="D41">
            <v>74.795469072993939</v>
          </cell>
          <cell r="E41">
            <v>53.286256830521147</v>
          </cell>
          <cell r="G41">
            <v>49.768241379230766</v>
          </cell>
          <cell r="H41">
            <v>30.037398548897098</v>
          </cell>
          <cell r="I41">
            <v>14.732926757366249</v>
          </cell>
          <cell r="J41">
            <v>84.388864100460665</v>
          </cell>
          <cell r="K41">
            <v>31.930880080917248</v>
          </cell>
          <cell r="L41">
            <v>26.604217750655142</v>
          </cell>
          <cell r="M41">
            <v>68.346982507221796</v>
          </cell>
          <cell r="N41">
            <v>76.183255273027754</v>
          </cell>
          <cell r="P41">
            <v>62.552496474279678</v>
          </cell>
          <cell r="R41">
            <v>126.29659374999997</v>
          </cell>
          <cell r="S41">
            <v>35.130718750000021</v>
          </cell>
          <cell r="T41">
            <v>53.409687500000004</v>
          </cell>
          <cell r="U41">
            <v>87.838593750000015</v>
          </cell>
          <cell r="V41">
            <v>19.021656249999999</v>
          </cell>
        </row>
        <row r="42">
          <cell r="A42" t="str">
            <v>1990Q1</v>
          </cell>
          <cell r="B42">
            <v>61.269949865706877</v>
          </cell>
          <cell r="C42">
            <v>71.163400151426231</v>
          </cell>
          <cell r="D42">
            <v>75.957213049734293</v>
          </cell>
          <cell r="E42">
            <v>54.940690791746931</v>
          </cell>
          <cell r="G42">
            <v>49.954238792670459</v>
          </cell>
          <cell r="H42">
            <v>30.643962465596871</v>
          </cell>
          <cell r="I42">
            <v>14.746998466427547</v>
          </cell>
          <cell r="J42">
            <v>85.606177332044098</v>
          </cell>
          <cell r="K42">
            <v>32.758233617192865</v>
          </cell>
          <cell r="L42">
            <v>26.229467654046026</v>
          </cell>
          <cell r="M42">
            <v>68.985350730647639</v>
          </cell>
          <cell r="N42">
            <v>77.532038140669414</v>
          </cell>
          <cell r="O42">
            <v>49.001316583610567</v>
          </cell>
          <cell r="P42">
            <v>63.341316047336946</v>
          </cell>
          <cell r="R42">
            <v>128.32809374999999</v>
          </cell>
          <cell r="S42">
            <v>34.726062499999998</v>
          </cell>
          <cell r="T42">
            <v>54.4044375</v>
          </cell>
          <cell r="U42">
            <v>88.577656250000018</v>
          </cell>
          <cell r="V42">
            <v>19.625250000000005</v>
          </cell>
        </row>
        <row r="43">
          <cell r="A43" t="str">
            <v>1990Q2</v>
          </cell>
          <cell r="B43">
            <v>61.479281640759261</v>
          </cell>
          <cell r="C43">
            <v>71.172989291318615</v>
          </cell>
          <cell r="D43">
            <v>76.425974052118235</v>
          </cell>
          <cell r="E43">
            <v>56.016415072206513</v>
          </cell>
          <cell r="G43">
            <v>49.879071919347346</v>
          </cell>
          <cell r="H43">
            <v>30.969777820942877</v>
          </cell>
          <cell r="I43">
            <v>14.937636037190646</v>
          </cell>
          <cell r="J43">
            <v>86.552455204425726</v>
          </cell>
          <cell r="K43">
            <v>33.560363133047332</v>
          </cell>
          <cell r="L43">
            <v>26.387531158390406</v>
          </cell>
          <cell r="M43">
            <v>69.462343440863222</v>
          </cell>
          <cell r="N43">
            <v>78.582452725825945</v>
          </cell>
          <cell r="O43">
            <v>49.252141465978951</v>
          </cell>
          <cell r="P43">
            <v>63.921964883726694</v>
          </cell>
          <cell r="R43">
            <v>129.93165625</v>
          </cell>
          <cell r="S43">
            <v>34.99893749999999</v>
          </cell>
          <cell r="T43">
            <v>55.352062500000002</v>
          </cell>
          <cell r="U43">
            <v>89.261593750000031</v>
          </cell>
          <cell r="V43">
            <v>20.185250000000007</v>
          </cell>
        </row>
        <row r="44">
          <cell r="A44" t="str">
            <v>1990Q3</v>
          </cell>
          <cell r="B44">
            <v>61.613300380356499</v>
          </cell>
          <cell r="C44">
            <v>71.079522059124585</v>
          </cell>
          <cell r="D44">
            <v>76.67930027831342</v>
          </cell>
          <cell r="E44">
            <v>57.027167758463676</v>
          </cell>
          <cell r="G44">
            <v>49.801300090107922</v>
          </cell>
          <cell r="H44">
            <v>31.214339193767305</v>
          </cell>
          <cell r="I44">
            <v>15.17779605563538</v>
          </cell>
          <cell r="J44">
            <v>87.430919399215298</v>
          </cell>
          <cell r="K44">
            <v>34.400487626683173</v>
          </cell>
          <cell r="L44">
            <v>26.637918348770754</v>
          </cell>
          <cell r="M44">
            <v>69.886726252174711</v>
          </cell>
          <cell r="N44">
            <v>79.612986500606524</v>
          </cell>
          <cell r="O44">
            <v>49.639820958146316</v>
          </cell>
          <cell r="P44">
            <v>64.440090004195923</v>
          </cell>
          <cell r="R44">
            <v>131.45978125000002</v>
          </cell>
          <cell r="S44">
            <v>35.280437499999991</v>
          </cell>
          <cell r="T44">
            <v>56.333812499999993</v>
          </cell>
          <cell r="U44">
            <v>89.96196875000004</v>
          </cell>
          <cell r="V44">
            <v>20.789000000000009</v>
          </cell>
        </row>
        <row r="45">
          <cell r="A45" t="str">
            <v>1990Q4</v>
          </cell>
          <cell r="B45">
            <v>61.672006084498577</v>
          </cell>
          <cell r="C45">
            <v>70.882998454844127</v>
          </cell>
          <cell r="D45">
            <v>76.717191728319818</v>
          </cell>
          <cell r="E45">
            <v>57.972948850518407</v>
          </cell>
          <cell r="G45">
            <v>49.720923304952166</v>
          </cell>
          <cell r="H45">
            <v>31.377646584070156</v>
          </cell>
          <cell r="I45">
            <v>15.467478521761752</v>
          </cell>
          <cell r="J45">
            <v>88.241569916412772</v>
          </cell>
          <cell r="K45">
            <v>35.278607098100416</v>
          </cell>
          <cell r="L45">
            <v>26.980629225187069</v>
          </cell>
          <cell r="M45">
            <v>70.258499164582105</v>
          </cell>
          <cell r="N45">
            <v>80.623639465011081</v>
          </cell>
          <cell r="O45">
            <v>50.164355060112662</v>
          </cell>
          <cell r="P45">
            <v>64.895691408744653</v>
          </cell>
          <cell r="R45">
            <v>132.91246875000002</v>
          </cell>
          <cell r="S45">
            <v>35.570562499999987</v>
          </cell>
          <cell r="T45">
            <v>57.349687499999995</v>
          </cell>
          <cell r="U45">
            <v>90.678781250000029</v>
          </cell>
          <cell r="V45">
            <v>21.436500000000009</v>
          </cell>
        </row>
        <row r="46">
          <cell r="A46" t="str">
            <v>1991Q1</v>
          </cell>
          <cell r="B46">
            <v>61.118612447164153</v>
          </cell>
          <cell r="C46">
            <v>70.135264606426389</v>
          </cell>
          <cell r="D46">
            <v>75.907255536299203</v>
          </cell>
          <cell r="E46">
            <v>59.261339375695492</v>
          </cell>
          <cell r="G46">
            <v>49.420833906440819</v>
          </cell>
          <cell r="H46">
            <v>31.039062142446639</v>
          </cell>
          <cell r="I46">
            <v>15.775767872458292</v>
          </cell>
          <cell r="J46">
            <v>89.159989492427883</v>
          </cell>
          <cell r="K46">
            <v>36.497470528367678</v>
          </cell>
          <cell r="L46">
            <v>28.189200115487345</v>
          </cell>
          <cell r="M46">
            <v>70.475948698222425</v>
          </cell>
          <cell r="N46">
            <v>81.934789585895089</v>
          </cell>
          <cell r="O46">
            <v>50.825743771877981</v>
          </cell>
          <cell r="P46">
            <v>65.21495777030006</v>
          </cell>
          <cell r="Q46">
            <v>67.208938619673617</v>
          </cell>
          <cell r="R46">
            <v>134.31487499999997</v>
          </cell>
          <cell r="S46">
            <v>35.714312500000005</v>
          </cell>
          <cell r="T46">
            <v>58.744062500000027</v>
          </cell>
          <cell r="U46">
            <v>91.661718750000034</v>
          </cell>
          <cell r="V46">
            <v>22.31040625000001</v>
          </cell>
        </row>
        <row r="47">
          <cell r="A47" t="str">
            <v>1991Q2</v>
          </cell>
          <cell r="B47">
            <v>61.241406602804489</v>
          </cell>
          <cell r="C47">
            <v>69.911889806793411</v>
          </cell>
          <cell r="D47">
            <v>75.767234580263363</v>
          </cell>
          <cell r="E47">
            <v>59.91414486841547</v>
          </cell>
          <cell r="G47">
            <v>49.422090272428157</v>
          </cell>
          <cell r="H47">
            <v>31.20811670746826</v>
          </cell>
          <cell r="I47">
            <v>16.176861459192526</v>
          </cell>
          <cell r="J47">
            <v>89.764779559877311</v>
          </cell>
          <cell r="K47">
            <v>37.330480362920241</v>
          </cell>
          <cell r="L47">
            <v>28.407143832836407</v>
          </cell>
          <cell r="M47">
            <v>70.783187204766847</v>
          </cell>
          <cell r="N47">
            <v>82.777529742805498</v>
          </cell>
          <cell r="O47">
            <v>51.623987093442288</v>
          </cell>
          <cell r="P47">
            <v>65.575036273836901</v>
          </cell>
          <cell r="Q47">
            <v>67.863200842499367</v>
          </cell>
          <cell r="R47">
            <v>135.60662500000001</v>
          </cell>
          <cell r="S47">
            <v>36.083687500000011</v>
          </cell>
          <cell r="T47">
            <v>59.69043750000003</v>
          </cell>
          <cell r="U47">
            <v>92.31153125000003</v>
          </cell>
          <cell r="V47">
            <v>22.972343750000011</v>
          </cell>
        </row>
        <row r="48">
          <cell r="A48" t="str">
            <v>1991Q3</v>
          </cell>
          <cell r="B48">
            <v>61.50360224539822</v>
          </cell>
          <cell r="C48">
            <v>69.764720183894354</v>
          </cell>
          <cell r="D48">
            <v>75.66473599437407</v>
          </cell>
          <cell r="E48">
            <v>60.338946356003127</v>
          </cell>
          <cell r="G48">
            <v>49.507584745474887</v>
          </cell>
          <cell r="H48">
            <v>31.464172429730223</v>
          </cell>
          <cell r="I48">
            <v>16.639843718852983</v>
          </cell>
          <cell r="J48">
            <v>90.231522855170724</v>
          </cell>
          <cell r="K48">
            <v>38.080385582826743</v>
          </cell>
          <cell r="L48">
            <v>28.407996705082244</v>
          </cell>
          <cell r="M48">
            <v>71.078501204352364</v>
          </cell>
          <cell r="N48">
            <v>83.472237902597726</v>
          </cell>
          <cell r="O48">
            <v>52.559085024805576</v>
          </cell>
          <cell r="P48">
            <v>65.902115592282343</v>
          </cell>
          <cell r="Q48">
            <v>68.505729548987603</v>
          </cell>
          <cell r="R48">
            <v>136.81287500000002</v>
          </cell>
          <cell r="S48">
            <v>36.523687500000015</v>
          </cell>
          <cell r="T48">
            <v>60.533187500000032</v>
          </cell>
          <cell r="U48">
            <v>92.877906250000038</v>
          </cell>
          <cell r="V48">
            <v>23.604968750000012</v>
          </cell>
        </row>
        <row r="49">
          <cell r="A49" t="str">
            <v>1991Q4</v>
          </cell>
          <cell r="B49">
            <v>61.905199374945354</v>
          </cell>
          <cell r="C49">
            <v>69.693755737729219</v>
          </cell>
          <cell r="D49">
            <v>75.599759778631281</v>
          </cell>
          <cell r="E49">
            <v>60.535743838458437</v>
          </cell>
          <cell r="G49">
            <v>49.677317325581015</v>
          </cell>
          <cell r="H49">
            <v>31.807229309232525</v>
          </cell>
          <cell r="I49">
            <v>17.164714651439667</v>
          </cell>
          <cell r="J49">
            <v>90.560219378308162</v>
          </cell>
          <cell r="K49">
            <v>38.747186188087177</v>
          </cell>
          <cell r="L49">
            <v>28.191758732224862</v>
          </cell>
          <cell r="M49">
            <v>71.361890696979032</v>
          </cell>
          <cell r="N49">
            <v>84.018914065271787</v>
          </cell>
          <cell r="O49">
            <v>53.63103756596783</v>
          </cell>
          <cell r="P49">
            <v>66.196195725636429</v>
          </cell>
          <cell r="Q49">
            <v>69.136524739138324</v>
          </cell>
          <cell r="R49">
            <v>137.93362500000001</v>
          </cell>
          <cell r="S49">
            <v>37.03431250000002</v>
          </cell>
          <cell r="T49">
            <v>61.272312500000034</v>
          </cell>
          <cell r="U49">
            <v>93.360843750000043</v>
          </cell>
          <cell r="V49">
            <v>24.208281250000013</v>
          </cell>
        </row>
        <row r="50">
          <cell r="A50" t="str">
            <v>1992Q1</v>
          </cell>
          <cell r="B50">
            <v>62.859319185717759</v>
          </cell>
          <cell r="C50">
            <v>69.662888046558436</v>
          </cell>
          <cell r="D50">
            <v>75.665968814398965</v>
          </cell>
          <cell r="E50">
            <v>59.538198478701283</v>
          </cell>
          <cell r="G50">
            <v>50.306693488978119</v>
          </cell>
          <cell r="H50">
            <v>32.477913360247356</v>
          </cell>
          <cell r="I50">
            <v>17.865521398512943</v>
          </cell>
          <cell r="J50">
            <v>90.598311909662399</v>
          </cell>
          <cell r="K50">
            <v>39.058132485209711</v>
          </cell>
          <cell r="L50">
            <v>26.504919234373247</v>
          </cell>
          <cell r="M50">
            <v>71.881451177700953</v>
          </cell>
          <cell r="N50">
            <v>84.425847402853378</v>
          </cell>
          <cell r="O50">
            <v>56.08175479044597</v>
          </cell>
          <cell r="P50">
            <v>66.406090663571064</v>
          </cell>
          <cell r="Q50">
            <v>69.755586412951487</v>
          </cell>
          <cell r="R50">
            <v>138.75106250000005</v>
          </cell>
          <cell r="S50">
            <v>37.26353125</v>
          </cell>
          <cell r="T50">
            <v>61.798124999999985</v>
          </cell>
          <cell r="U50">
            <v>93.616906249999985</v>
          </cell>
          <cell r="V50">
            <v>24.776968750000009</v>
          </cell>
        </row>
        <row r="51">
          <cell r="A51" t="str">
            <v>1992Q2</v>
          </cell>
          <cell r="B51">
            <v>63.374470811462906</v>
          </cell>
          <cell r="C51">
            <v>69.758777322556938</v>
          </cell>
          <cell r="D51">
            <v>75.638572186403692</v>
          </cell>
          <cell r="E51">
            <v>59.665523485723988</v>
          </cell>
          <cell r="G51">
            <v>50.494740092710416</v>
          </cell>
          <cell r="H51">
            <v>32.898722148521472</v>
          </cell>
          <cell r="I51">
            <v>18.468550820327916</v>
          </cell>
          <cell r="J51">
            <v>90.711937776338786</v>
          </cell>
          <cell r="K51">
            <v>39.667823738574739</v>
          </cell>
          <cell r="L51">
            <v>26.355903843265789</v>
          </cell>
          <cell r="M51">
            <v>72.041753458388158</v>
          </cell>
          <cell r="N51">
            <v>84.673143902480803</v>
          </cell>
          <cell r="O51">
            <v>56.930652521799431</v>
          </cell>
          <cell r="P51">
            <v>66.654646830873602</v>
          </cell>
          <cell r="Q51">
            <v>70.362914570427137</v>
          </cell>
          <cell r="R51">
            <v>139.78793750000006</v>
          </cell>
          <cell r="S51">
            <v>38.056218749999999</v>
          </cell>
          <cell r="T51">
            <v>62.373874999999984</v>
          </cell>
          <cell r="U51">
            <v>93.99034374999998</v>
          </cell>
          <cell r="V51">
            <v>25.323781250000007</v>
          </cell>
        </row>
        <row r="52">
          <cell r="A52" t="str">
            <v>1992Q3</v>
          </cell>
          <cell r="B52">
            <v>63.863775446452678</v>
          </cell>
          <cell r="C52">
            <v>69.945315143985198</v>
          </cell>
          <cell r="D52">
            <v>75.611232776009359</v>
          </cell>
          <cell r="E52">
            <v>59.951380022446415</v>
          </cell>
          <cell r="G52">
            <v>50.616862613009488</v>
          </cell>
          <cell r="H52">
            <v>33.310281688327045</v>
          </cell>
          <cell r="I52">
            <v>19.087850058444953</v>
          </cell>
          <cell r="J52">
            <v>90.748539758710081</v>
          </cell>
          <cell r="K52">
            <v>40.303510254690444</v>
          </cell>
          <cell r="L52">
            <v>26.491201879011506</v>
          </cell>
          <cell r="M52">
            <v>72.090893034094805</v>
          </cell>
          <cell r="N52">
            <v>84.769092736179772</v>
          </cell>
          <cell r="O52">
            <v>57.419640833545117</v>
          </cell>
          <cell r="P52">
            <v>66.890678217215978</v>
          </cell>
          <cell r="Q52">
            <v>70.958509211565257</v>
          </cell>
          <cell r="R52">
            <v>140.82643750000008</v>
          </cell>
          <cell r="S52">
            <v>39.060343750000001</v>
          </cell>
          <cell r="T52">
            <v>62.889874999999975</v>
          </cell>
          <cell r="U52">
            <v>94.337718749999979</v>
          </cell>
          <cell r="V52">
            <v>25.843406250000005</v>
          </cell>
        </row>
        <row r="53">
          <cell r="A53" t="str">
            <v>1992Q4</v>
          </cell>
          <cell r="B53">
            <v>64.327233090687074</v>
          </cell>
          <cell r="C53">
            <v>70.222501510843202</v>
          </cell>
          <cell r="D53">
            <v>75.58395058321598</v>
          </cell>
          <cell r="E53">
            <v>60.395768088868579</v>
          </cell>
          <cell r="G53">
            <v>50.673061049875329</v>
          </cell>
          <cell r="H53">
            <v>33.71259197966409</v>
          </cell>
          <cell r="I53">
            <v>19.723419112864065</v>
          </cell>
          <cell r="J53">
            <v>90.708117856776312</v>
          </cell>
          <cell r="K53">
            <v>40.965192033556804</v>
          </cell>
          <cell r="L53">
            <v>26.910813341610378</v>
          </cell>
          <cell r="M53">
            <v>72.028869904820894</v>
          </cell>
          <cell r="N53">
            <v>84.713693903950286</v>
          </cell>
          <cell r="O53">
            <v>57.548719725683036</v>
          </cell>
          <cell r="P53">
            <v>67.11418482259819</v>
          </cell>
          <cell r="Q53">
            <v>71.542370336365863</v>
          </cell>
          <cell r="R53">
            <v>141.86656250000007</v>
          </cell>
          <cell r="S53">
            <v>40.275906249999991</v>
          </cell>
          <cell r="T53">
            <v>63.346124999999979</v>
          </cell>
          <cell r="U53">
            <v>94.65903124999997</v>
          </cell>
          <cell r="V53">
            <v>26.335843750000006</v>
          </cell>
        </row>
        <row r="54">
          <cell r="A54" t="str">
            <v>1993Q1</v>
          </cell>
          <cell r="B54">
            <v>64.562292438803411</v>
          </cell>
          <cell r="C54">
            <v>70.658898759026243</v>
          </cell>
          <cell r="D54">
            <v>75.386343110378917</v>
          </cell>
          <cell r="E54">
            <v>61.848352702409841</v>
          </cell>
          <cell r="G54">
            <v>51.542275906044182</v>
          </cell>
          <cell r="H54">
            <v>33.967440464341792</v>
          </cell>
          <cell r="I54">
            <v>20.387803071932471</v>
          </cell>
          <cell r="J54">
            <v>90.201217457962912</v>
          </cell>
          <cell r="K54">
            <v>41.528524232386147</v>
          </cell>
          <cell r="L54">
            <v>28.465554938693806</v>
          </cell>
          <cell r="M54">
            <v>71.109937440858175</v>
          </cell>
          <cell r="N54">
            <v>83.685173426612337</v>
          </cell>
          <cell r="O54">
            <v>56.01057161808248</v>
          </cell>
          <cell r="P54">
            <v>67.107844154820171</v>
          </cell>
          <cell r="Q54">
            <v>72.132734648116156</v>
          </cell>
          <cell r="R54">
            <v>142.97753125000008</v>
          </cell>
          <cell r="S54">
            <v>41.441031250000009</v>
          </cell>
          <cell r="T54">
            <v>63.64121875</v>
          </cell>
          <cell r="U54">
            <v>94.97084375</v>
          </cell>
          <cell r="V54">
            <v>26.583593750000009</v>
          </cell>
        </row>
        <row r="55">
          <cell r="A55" t="str">
            <v>1993Q2</v>
          </cell>
          <cell r="B55">
            <v>65.055076623672164</v>
          </cell>
          <cell r="C55">
            <v>71.08995728238564</v>
          </cell>
          <cell r="D55">
            <v>75.427328351845361</v>
          </cell>
          <cell r="E55">
            <v>62.269937821263689</v>
          </cell>
          <cell r="G55">
            <v>51.115049974949052</v>
          </cell>
          <cell r="H55">
            <v>34.406537282018085</v>
          </cell>
          <cell r="I55">
            <v>21.050893723616841</v>
          </cell>
          <cell r="J55">
            <v>90.162529632448781</v>
          </cell>
          <cell r="K55">
            <v>42.291934473868913</v>
          </cell>
          <cell r="L55">
            <v>29.113466571946461</v>
          </cell>
          <cell r="M55">
            <v>71.123887553506435</v>
          </cell>
          <cell r="N55">
            <v>83.655788854197908</v>
          </cell>
          <cell r="O55">
            <v>55.942758703057116</v>
          </cell>
          <cell r="P55">
            <v>67.393230195162118</v>
          </cell>
          <cell r="Q55">
            <v>72.685834058926815</v>
          </cell>
          <cell r="R55">
            <v>143.99321875000007</v>
          </cell>
          <cell r="S55">
            <v>43.184218750000014</v>
          </cell>
          <cell r="T55">
            <v>64.018531249999995</v>
          </cell>
          <cell r="U55">
            <v>95.233406250000002</v>
          </cell>
          <cell r="V55">
            <v>27.10865625000001</v>
          </cell>
        </row>
        <row r="56">
          <cell r="A56" t="str">
            <v>1993Q3</v>
          </cell>
          <cell r="B56">
            <v>65.603034339930645</v>
          </cell>
          <cell r="C56">
            <v>71.584239416816672</v>
          </cell>
          <cell r="D56">
            <v>75.53652380997066</v>
          </cell>
          <cell r="E56">
            <v>62.510188462849527</v>
          </cell>
          <cell r="G56">
            <v>50.270323759326168</v>
          </cell>
          <cell r="H56">
            <v>34.891669874502163</v>
          </cell>
          <cell r="I56">
            <v>21.725236156264398</v>
          </cell>
          <cell r="J56">
            <v>90.202599767659422</v>
          </cell>
          <cell r="K56">
            <v>43.131077915217425</v>
          </cell>
          <cell r="L56">
            <v>29.705364948999726</v>
          </cell>
          <cell r="M56">
            <v>71.324973613057423</v>
          </cell>
          <cell r="N56">
            <v>83.803766207527019</v>
          </cell>
          <cell r="O56">
            <v>56.037963400476258</v>
          </cell>
          <cell r="P56">
            <v>67.753020451423964</v>
          </cell>
          <cell r="Q56">
            <v>73.219905272085072</v>
          </cell>
          <cell r="R56">
            <v>144.98284375000011</v>
          </cell>
          <cell r="S56">
            <v>45.243593750000016</v>
          </cell>
          <cell r="T56">
            <v>64.376656249999996</v>
          </cell>
          <cell r="U56">
            <v>95.46328124999998</v>
          </cell>
          <cell r="V56">
            <v>27.69353125000001</v>
          </cell>
        </row>
        <row r="57">
          <cell r="A57" t="str">
            <v>1993Q4</v>
          </cell>
          <cell r="B57">
            <v>66.206165587578823</v>
          </cell>
          <cell r="C57">
            <v>72.141745162319324</v>
          </cell>
          <cell r="D57">
            <v>75.713929484754829</v>
          </cell>
          <cell r="E57">
            <v>62.569104627167334</v>
          </cell>
          <cell r="G57">
            <v>49.00809725917555</v>
          </cell>
          <cell r="H57">
            <v>35.422838241794025</v>
          </cell>
          <cell r="I57">
            <v>22.410830369875139</v>
          </cell>
          <cell r="J57">
            <v>90.321427863594792</v>
          </cell>
          <cell r="K57">
            <v>44.045954556431688</v>
          </cell>
          <cell r="L57">
            <v>30.241250069853599</v>
          </cell>
          <cell r="M57">
            <v>71.71319561951114</v>
          </cell>
          <cell r="N57">
            <v>84.129105486599656</v>
          </cell>
          <cell r="O57">
            <v>56.296185710339891</v>
          </cell>
          <cell r="P57">
            <v>68.18721492360568</v>
          </cell>
          <cell r="Q57">
            <v>73.734948287590896</v>
          </cell>
          <cell r="R57">
            <v>145.94640625000011</v>
          </cell>
          <cell r="S57">
            <v>47.619156250000017</v>
          </cell>
          <cell r="T57">
            <v>64.715593749999996</v>
          </cell>
          <cell r="U57">
            <v>95.660468749999978</v>
          </cell>
          <cell r="V57">
            <v>28.33821875000001</v>
          </cell>
        </row>
        <row r="58">
          <cell r="A58" t="str">
            <v>1994Q1</v>
          </cell>
          <cell r="B58">
            <v>67.128712200895933</v>
          </cell>
          <cell r="C58">
            <v>73.064432843908662</v>
          </cell>
          <cell r="D58">
            <v>76.216166551493899</v>
          </cell>
          <cell r="E58">
            <v>61.100467447993537</v>
          </cell>
          <cell r="G58">
            <v>45.036616998159026</v>
          </cell>
          <cell r="H58">
            <v>36.038180338462837</v>
          </cell>
          <cell r="I58">
            <v>23.156893611001934</v>
          </cell>
          <cell r="J58">
            <v>90.465254280161389</v>
          </cell>
          <cell r="K58">
            <v>45.143256557371629</v>
          </cell>
          <cell r="L58">
            <v>30.770477418331748</v>
          </cell>
          <cell r="M58">
            <v>72.841644752483404</v>
          </cell>
          <cell r="N58">
            <v>85.182738985713968</v>
          </cell>
          <cell r="O58">
            <v>57.016886250222456</v>
          </cell>
          <cell r="P58">
            <v>68.897940808734091</v>
          </cell>
          <cell r="Q58">
            <v>74.207038658887342</v>
          </cell>
          <cell r="R58">
            <v>146.75500000000002</v>
          </cell>
          <cell r="S58">
            <v>51.339968750000018</v>
          </cell>
          <cell r="T58">
            <v>64.91815625000001</v>
          </cell>
          <cell r="U58">
            <v>95.859343750000022</v>
          </cell>
          <cell r="V58">
            <v>29.161625000000001</v>
          </cell>
        </row>
        <row r="59">
          <cell r="A59" t="str">
            <v>1994Q2</v>
          </cell>
          <cell r="B59">
            <v>67.736493777611884</v>
          </cell>
          <cell r="C59">
            <v>73.627602481548607</v>
          </cell>
          <cell r="D59">
            <v>76.427344189477282</v>
          </cell>
          <cell r="E59">
            <v>61.335202204264718</v>
          </cell>
          <cell r="G59">
            <v>43.856091319488186</v>
          </cell>
          <cell r="H59">
            <v>36.646165073542591</v>
          </cell>
          <cell r="I59">
            <v>23.845304487917893</v>
          </cell>
          <cell r="J59">
            <v>90.763102153583631</v>
          </cell>
          <cell r="K59">
            <v>46.166922734373394</v>
          </cell>
          <cell r="L59">
            <v>31.174593833257394</v>
          </cell>
          <cell r="M59">
            <v>73.382902180896252</v>
          </cell>
          <cell r="N59">
            <v>85.64242919855441</v>
          </cell>
          <cell r="O59">
            <v>57.481359537945323</v>
          </cell>
          <cell r="P59">
            <v>69.400092833944839</v>
          </cell>
          <cell r="Q59">
            <v>74.693595057711136</v>
          </cell>
          <cell r="R59">
            <v>147.71800000000005</v>
          </cell>
          <cell r="S59">
            <v>53.936281250000022</v>
          </cell>
          <cell r="T59">
            <v>65.265593749999994</v>
          </cell>
          <cell r="U59">
            <v>95.97740625000003</v>
          </cell>
          <cell r="V59">
            <v>29.878374999999998</v>
          </cell>
        </row>
        <row r="60">
          <cell r="A60" t="str">
            <v>1994Q3</v>
          </cell>
          <cell r="B60">
            <v>68.293752152005865</v>
          </cell>
          <cell r="C60">
            <v>74.133212400254166</v>
          </cell>
          <cell r="D60">
            <v>76.604083574001066</v>
          </cell>
          <cell r="E60">
            <v>61.927090029757302</v>
          </cell>
          <cell r="G60">
            <v>43.174766746824872</v>
          </cell>
          <cell r="H60">
            <v>37.284930401602438</v>
          </cell>
          <cell r="I60">
            <v>24.525280247175886</v>
          </cell>
          <cell r="J60">
            <v>91.161211843768029</v>
          </cell>
          <cell r="K60">
            <v>47.223645247296929</v>
          </cell>
          <cell r="L60">
            <v>31.502954798454187</v>
          </cell>
          <cell r="M60">
            <v>73.890059084365504</v>
          </cell>
          <cell r="N60">
            <v>86.059108419419161</v>
          </cell>
          <cell r="O60">
            <v>57.989066191082912</v>
          </cell>
          <cell r="P60">
            <v>69.895798196264749</v>
          </cell>
          <cell r="Q60">
            <v>75.170693037505316</v>
          </cell>
          <cell r="R60">
            <v>148.70650000000001</v>
          </cell>
          <cell r="S60">
            <v>56.437156250000022</v>
          </cell>
          <cell r="T60">
            <v>65.640718749999991</v>
          </cell>
          <cell r="U60">
            <v>96.049031250000041</v>
          </cell>
          <cell r="V60">
            <v>30.607375000000001</v>
          </cell>
        </row>
        <row r="61">
          <cell r="A61" t="str">
            <v>1994Q4</v>
          </cell>
          <cell r="B61">
            <v>68.800487324077892</v>
          </cell>
          <cell r="C61">
            <v>74.581262600025383</v>
          </cell>
          <cell r="D61">
            <v>76.746384705065239</v>
          </cell>
          <cell r="E61">
            <v>62.876130924471298</v>
          </cell>
          <cell r="G61">
            <v>42.992643280169084</v>
          </cell>
          <cell r="H61">
            <v>37.954476322642385</v>
          </cell>
          <cell r="I61">
            <v>25.196820888775921</v>
          </cell>
          <cell r="J61">
            <v>91.659583350714541</v>
          </cell>
          <cell r="K61">
            <v>48.313424096142221</v>
          </cell>
          <cell r="L61">
            <v>31.755560313922135</v>
          </cell>
          <cell r="M61">
            <v>74.363115462891187</v>
          </cell>
          <cell r="N61">
            <v>86.432776648308206</v>
          </cell>
          <cell r="O61">
            <v>58.540006209635223</v>
          </cell>
          <cell r="P61">
            <v>70.385056895693808</v>
          </cell>
          <cell r="Q61">
            <v>75.638332598269884</v>
          </cell>
          <cell r="R61">
            <v>149.72050000000004</v>
          </cell>
          <cell r="S61">
            <v>58.84259375000002</v>
          </cell>
          <cell r="T61">
            <v>66.043531249999987</v>
          </cell>
          <cell r="U61">
            <v>96.074218750000028</v>
          </cell>
          <cell r="V61">
            <v>31.348625000000002</v>
          </cell>
        </row>
        <row r="62">
          <cell r="A62" t="str">
            <v>1995Q1</v>
          </cell>
          <cell r="B62">
            <v>69.00405332651799</v>
          </cell>
          <cell r="C62">
            <v>74.847083570338157</v>
          </cell>
          <cell r="D62">
            <v>76.780513254727452</v>
          </cell>
          <cell r="E62">
            <v>65.633286486858637</v>
          </cell>
          <cell r="G62">
            <v>44.318299799208141</v>
          </cell>
          <cell r="H62">
            <v>38.700152229624337</v>
          </cell>
          <cell r="I62">
            <v>25.837318441678427</v>
          </cell>
          <cell r="J62">
            <v>92.425615516073577</v>
          </cell>
          <cell r="K62">
            <v>49.589353236947701</v>
          </cell>
          <cell r="L62">
            <v>31.293307825554272</v>
          </cell>
          <cell r="M62">
            <v>74.835588177838531</v>
          </cell>
          <cell r="N62">
            <v>86.751448515720782</v>
          </cell>
          <cell r="O62">
            <v>59.313329591222292</v>
          </cell>
          <cell r="P62">
            <v>70.762749734821995</v>
          </cell>
          <cell r="Q62">
            <v>76.121994100166432</v>
          </cell>
          <cell r="R62">
            <v>150.77421875000005</v>
          </cell>
          <cell r="S62">
            <v>61.522906250000034</v>
          </cell>
          <cell r="T62">
            <v>66.557625000000002</v>
          </cell>
          <cell r="U62">
            <v>95.90281250000001</v>
          </cell>
          <cell r="V62">
            <v>32.113531249999994</v>
          </cell>
        </row>
        <row r="63">
          <cell r="A63" t="str">
            <v>1995Q2</v>
          </cell>
          <cell r="B63">
            <v>69.510800480870074</v>
          </cell>
          <cell r="C63">
            <v>75.229882136450243</v>
          </cell>
          <cell r="D63">
            <v>76.883431610049357</v>
          </cell>
          <cell r="E63">
            <v>66.716248880634652</v>
          </cell>
          <cell r="G63">
            <v>44.731146992692473</v>
          </cell>
          <cell r="H63">
            <v>39.413119579439737</v>
          </cell>
          <cell r="I63">
            <v>26.501032036378355</v>
          </cell>
          <cell r="J63">
            <v>93.05755111988428</v>
          </cell>
          <cell r="K63">
            <v>50.684007175221147</v>
          </cell>
          <cell r="L63">
            <v>31.650043463207297</v>
          </cell>
          <cell r="M63">
            <v>75.227036761930904</v>
          </cell>
          <cell r="N63">
            <v>87.043888908458712</v>
          </cell>
          <cell r="O63">
            <v>59.879076341556036</v>
          </cell>
          <cell r="P63">
            <v>71.281162787433374</v>
          </cell>
          <cell r="Q63">
            <v>76.560524678807113</v>
          </cell>
          <cell r="R63">
            <v>151.83353125000002</v>
          </cell>
          <cell r="S63">
            <v>63.58934375000004</v>
          </cell>
          <cell r="T63">
            <v>66.982375000000005</v>
          </cell>
          <cell r="U63">
            <v>95.895187500000006</v>
          </cell>
          <cell r="V63">
            <v>32.87471875</v>
          </cell>
        </row>
        <row r="64">
          <cell r="A64" t="str">
            <v>1995Q3</v>
          </cell>
          <cell r="B64">
            <v>70.068082819824198</v>
          </cell>
          <cell r="C64">
            <v>75.604988787837556</v>
          </cell>
          <cell r="D64">
            <v>76.98140544308859</v>
          </cell>
          <cell r="E64">
            <v>67.575979704251296</v>
          </cell>
          <cell r="G64">
            <v>45.239763740309385</v>
          </cell>
          <cell r="H64">
            <v>40.13872776505049</v>
          </cell>
          <cell r="I64">
            <v>27.16535370183615</v>
          </cell>
          <cell r="J64">
            <v>93.722789003797033</v>
          </cell>
          <cell r="K64">
            <v>51.75047986700099</v>
          </cell>
          <cell r="L64">
            <v>32.186664672774249</v>
          </cell>
          <cell r="M64">
            <v>75.570978076533578</v>
          </cell>
          <cell r="N64">
            <v>87.298112457021247</v>
          </cell>
          <cell r="O64">
            <v>60.416396458256507</v>
          </cell>
          <cell r="P64">
            <v>71.83517685611794</v>
          </cell>
          <cell r="Q64">
            <v>76.979404694353548</v>
          </cell>
          <cell r="R64">
            <v>152.91265625000003</v>
          </cell>
          <cell r="S64">
            <v>65.412218750000036</v>
          </cell>
          <cell r="T64">
            <v>67.401375000000016</v>
          </cell>
          <cell r="U64">
            <v>95.901187500000006</v>
          </cell>
          <cell r="V64">
            <v>33.643593749999994</v>
          </cell>
        </row>
        <row r="65">
          <cell r="A65" t="str">
            <v>1995Q4</v>
          </cell>
          <cell r="B65">
            <v>70.675900343380334</v>
          </cell>
          <cell r="C65">
            <v>75.972403524500123</v>
          </cell>
          <cell r="D65">
            <v>77.074434753845182</v>
          </cell>
          <cell r="E65">
            <v>68.212478957708555</v>
          </cell>
          <cell r="G65">
            <v>45.844150042058899</v>
          </cell>
          <cell r="H65">
            <v>40.876976786456588</v>
          </cell>
          <cell r="I65">
            <v>27.830283438051801</v>
          </cell>
          <cell r="J65">
            <v>94.421329167811834</v>
          </cell>
          <cell r="K65">
            <v>52.78877131228721</v>
          </cell>
          <cell r="L65">
            <v>32.90317145425513</v>
          </cell>
          <cell r="M65">
            <v>75.867412121646552</v>
          </cell>
          <cell r="N65">
            <v>87.514119161408388</v>
          </cell>
          <cell r="O65">
            <v>60.925289941323683</v>
          </cell>
          <cell r="P65">
            <v>72.424791940875664</v>
          </cell>
          <cell r="Q65">
            <v>77.37863414680568</v>
          </cell>
          <cell r="R65">
            <v>154.01159375000003</v>
          </cell>
          <cell r="S65">
            <v>66.991531250000037</v>
          </cell>
          <cell r="T65">
            <v>67.814625000000007</v>
          </cell>
          <cell r="U65">
            <v>95.920812499999997</v>
          </cell>
          <cell r="V65">
            <v>34.420156249999991</v>
          </cell>
        </row>
        <row r="66">
          <cell r="A66" t="str">
            <v>1996Q1</v>
          </cell>
          <cell r="B66">
            <v>71.368660221306882</v>
          </cell>
          <cell r="C66">
            <v>75.994472349734934</v>
          </cell>
          <cell r="D66">
            <v>76.934723230440994</v>
          </cell>
          <cell r="E66">
            <v>67.563313350445171</v>
          </cell>
          <cell r="G66">
            <v>46.936266666566169</v>
          </cell>
          <cell r="H66">
            <v>41.858020981003968</v>
          </cell>
          <cell r="I66">
            <v>28.48713652271574</v>
          </cell>
          <cell r="J66">
            <v>95.54616658764769</v>
          </cell>
          <cell r="K66">
            <v>53.827078180529135</v>
          </cell>
          <cell r="L66">
            <v>34.18101314160446</v>
          </cell>
          <cell r="M66">
            <v>75.700413355801942</v>
          </cell>
          <cell r="N66">
            <v>87.462430031177689</v>
          </cell>
          <cell r="O66">
            <v>61.226192102778086</v>
          </cell>
          <cell r="P66">
            <v>73.028826050025998</v>
          </cell>
          <cell r="Q66">
            <v>77.754418909532646</v>
          </cell>
          <cell r="R66">
            <v>155.30612500000001</v>
          </cell>
          <cell r="S66">
            <v>68.249468750000005</v>
          </cell>
          <cell r="T66">
            <v>68.266343750000004</v>
          </cell>
          <cell r="U66">
            <v>95.75390625</v>
          </cell>
          <cell r="V66">
            <v>35.324562500000006</v>
          </cell>
        </row>
        <row r="67">
          <cell r="A67" t="str">
            <v>1996Q2</v>
          </cell>
          <cell r="B67">
            <v>72.063785246159739</v>
          </cell>
          <cell r="C67">
            <v>76.481564855629159</v>
          </cell>
          <cell r="D67">
            <v>77.108982021383468</v>
          </cell>
          <cell r="E67">
            <v>68.178322779808212</v>
          </cell>
          <cell r="G67">
            <v>47.57540776913082</v>
          </cell>
          <cell r="H67">
            <v>42.529489939062394</v>
          </cell>
          <cell r="I67">
            <v>29.156756289370954</v>
          </cell>
          <cell r="J67">
            <v>96.154113321578905</v>
          </cell>
          <cell r="K67">
            <v>54.797728465048415</v>
          </cell>
          <cell r="L67">
            <v>35.104711333331387</v>
          </cell>
          <cell r="M67">
            <v>76.068203078522643</v>
          </cell>
          <cell r="N67">
            <v>87.693794643390959</v>
          </cell>
          <cell r="O67">
            <v>61.750058193770478</v>
          </cell>
          <cell r="P67">
            <v>73.698115963602305</v>
          </cell>
          <cell r="Q67">
            <v>78.11586488644862</v>
          </cell>
          <cell r="R67">
            <v>156.37437499999999</v>
          </cell>
          <cell r="S67">
            <v>69.372781250000003</v>
          </cell>
          <cell r="T67">
            <v>68.650406250000003</v>
          </cell>
          <cell r="U67">
            <v>95.880843749999997</v>
          </cell>
          <cell r="V67">
            <v>36.068437500000002</v>
          </cell>
        </row>
        <row r="68">
          <cell r="A68" t="str">
            <v>1996Q3</v>
          </cell>
          <cell r="B68">
            <v>72.795682587707319</v>
          </cell>
          <cell r="C68">
            <v>77.096027045479829</v>
          </cell>
          <cell r="D68">
            <v>77.369414814794538</v>
          </cell>
          <cell r="E68">
            <v>68.995073955236393</v>
          </cell>
          <cell r="G68">
            <v>48.153534118378005</v>
          </cell>
          <cell r="H68">
            <v>43.121537997977782</v>
          </cell>
          <cell r="I68">
            <v>29.830458015707862</v>
          </cell>
          <cell r="J68">
            <v>96.63816434532454</v>
          </cell>
          <cell r="K68">
            <v>55.72891883529438</v>
          </cell>
          <cell r="L68">
            <v>36.055715363390448</v>
          </cell>
          <cell r="M68">
            <v>76.554855748340771</v>
          </cell>
          <cell r="N68">
            <v>87.97873400760578</v>
          </cell>
          <cell r="O68">
            <v>62.317323526321367</v>
          </cell>
          <cell r="P68">
            <v>74.411479689924022</v>
          </cell>
          <cell r="Q68">
            <v>78.459177950922694</v>
          </cell>
          <cell r="R68">
            <v>157.39212499999996</v>
          </cell>
          <cell r="S68">
            <v>70.283656250000007</v>
          </cell>
          <cell r="T68">
            <v>69.011031250000002</v>
          </cell>
          <cell r="U68">
            <v>96.101468749999995</v>
          </cell>
          <cell r="V68">
            <v>36.7719375</v>
          </cell>
        </row>
        <row r="69">
          <cell r="A69" t="str">
            <v>1996Q4</v>
          </cell>
          <cell r="B69">
            <v>73.56435224594955</v>
          </cell>
          <cell r="C69">
            <v>77.83785891928693</v>
          </cell>
          <cell r="D69">
            <v>77.716021610674161</v>
          </cell>
          <cell r="E69">
            <v>70.013566876729712</v>
          </cell>
          <cell r="G69">
            <v>48.670645714307724</v>
          </cell>
          <cell r="H69">
            <v>43.634165157750168</v>
          </cell>
          <cell r="I69">
            <v>30.508241701726469</v>
          </cell>
          <cell r="J69">
            <v>96.998319658884583</v>
          </cell>
          <cell r="K69">
            <v>56.620649291266993</v>
          </cell>
          <cell r="L69">
            <v>37.034025231781627</v>
          </cell>
          <cell r="M69">
            <v>77.160371365256353</v>
          </cell>
          <cell r="N69">
            <v>88.317248123822168</v>
          </cell>
          <cell r="O69">
            <v>62.927988100430746</v>
          </cell>
          <cell r="P69">
            <v>75.168917228991134</v>
          </cell>
          <cell r="Q69">
            <v>78.784358102954883</v>
          </cell>
          <cell r="R69">
            <v>158.35937499999991</v>
          </cell>
          <cell r="S69">
            <v>70.98209374999999</v>
          </cell>
          <cell r="T69">
            <v>69.348218750000001</v>
          </cell>
          <cell r="U69">
            <v>96.415781249999981</v>
          </cell>
          <cell r="V69">
            <v>37.435062500000008</v>
          </cell>
        </row>
        <row r="70">
          <cell r="A70" t="str">
            <v>1997Q1</v>
          </cell>
          <cell r="B70">
            <v>74.435318796933629</v>
          </cell>
          <cell r="C70">
            <v>79.172486349397815</v>
          </cell>
          <cell r="D70">
            <v>78.273362528209248</v>
          </cell>
          <cell r="E70">
            <v>72.687252763911417</v>
          </cell>
          <cell r="G70">
            <v>49.289216393168175</v>
          </cell>
          <cell r="H70">
            <v>43.709411834940155</v>
          </cell>
          <cell r="I70">
            <v>31.230939591164859</v>
          </cell>
          <cell r="J70">
            <v>97.265540709728427</v>
          </cell>
          <cell r="K70">
            <v>58.37698534597795</v>
          </cell>
          <cell r="L70">
            <v>38.121619443903271</v>
          </cell>
          <cell r="M70">
            <v>78.391636480410725</v>
          </cell>
          <cell r="N70">
            <v>88.806061535786142</v>
          </cell>
          <cell r="O70">
            <v>63.766786176440732</v>
          </cell>
          <cell r="P70">
            <v>76.017875700526105</v>
          </cell>
          <cell r="Q70">
            <v>79.101077083683123</v>
          </cell>
          <cell r="R70">
            <v>159.33487500000001</v>
          </cell>
          <cell r="S70">
            <v>71.327468750000023</v>
          </cell>
          <cell r="T70">
            <v>69.628843750000016</v>
          </cell>
          <cell r="U70">
            <v>97.21346874999999</v>
          </cell>
          <cell r="V70">
            <v>37.548437499999991</v>
          </cell>
        </row>
        <row r="71">
          <cell r="A71" t="str">
            <v>1997Q2</v>
          </cell>
          <cell r="B71">
            <v>75.2513232581464</v>
          </cell>
          <cell r="C71">
            <v>79.982887242178904</v>
          </cell>
          <cell r="D71">
            <v>78.742493281351287</v>
          </cell>
          <cell r="E71">
            <v>73.527848689685683</v>
          </cell>
          <cell r="G71">
            <v>49.619308947963681</v>
          </cell>
          <cell r="H71">
            <v>44.206381029802237</v>
          </cell>
          <cell r="I71">
            <v>31.900554299051631</v>
          </cell>
          <cell r="J71">
            <v>97.365520023929463</v>
          </cell>
          <cell r="K71">
            <v>58.828169768199245</v>
          </cell>
          <cell r="L71">
            <v>39.121749586799361</v>
          </cell>
          <cell r="M71">
            <v>79.032123371064628</v>
          </cell>
          <cell r="N71">
            <v>89.21303533850724</v>
          </cell>
          <cell r="O71">
            <v>64.390355529530325</v>
          </cell>
          <cell r="P71">
            <v>76.844482017195077</v>
          </cell>
          <cell r="Q71">
            <v>79.386122714376285</v>
          </cell>
          <cell r="R71">
            <v>160.17762500000001</v>
          </cell>
          <cell r="S71">
            <v>71.657281250000011</v>
          </cell>
          <cell r="T71">
            <v>69.932406250000028</v>
          </cell>
          <cell r="U71">
            <v>97.559281249999984</v>
          </cell>
          <cell r="V71">
            <v>38.33456249999999</v>
          </cell>
        </row>
        <row r="72">
          <cell r="A72" t="str">
            <v>1997Q3</v>
          </cell>
          <cell r="B72">
            <v>76.077890205634986</v>
          </cell>
          <cell r="C72">
            <v>80.734487469977509</v>
          </cell>
          <cell r="D72">
            <v>79.247973989287161</v>
          </cell>
          <cell r="E72">
            <v>73.988805873675787</v>
          </cell>
          <cell r="G72">
            <v>49.823397214942439</v>
          </cell>
          <cell r="H72">
            <v>44.767113158897047</v>
          </cell>
          <cell r="I72">
            <v>32.557918069124867</v>
          </cell>
          <cell r="J72">
            <v>97.3292190489571</v>
          </cell>
          <cell r="K72">
            <v>58.878268070942553</v>
          </cell>
          <cell r="L72">
            <v>40.116394165868229</v>
          </cell>
          <cell r="M72">
            <v>79.588718588359413</v>
          </cell>
          <cell r="N72">
            <v>89.634894075731481</v>
          </cell>
          <cell r="O72">
            <v>64.983430420041572</v>
          </cell>
          <cell r="P72">
            <v>77.696183298720499</v>
          </cell>
          <cell r="Q72">
            <v>79.649166736172361</v>
          </cell>
          <cell r="R72">
            <v>160.94637500000002</v>
          </cell>
          <cell r="S72">
            <v>71.830906250000012</v>
          </cell>
          <cell r="T72">
            <v>70.225781250000026</v>
          </cell>
          <cell r="U72">
            <v>97.842906249999984</v>
          </cell>
          <cell r="V72">
            <v>39.28406249999999</v>
          </cell>
        </row>
        <row r="73">
          <cell r="A73" t="str">
            <v>1997Q4</v>
          </cell>
          <cell r="B73">
            <v>76.915019639399418</v>
          </cell>
          <cell r="C73">
            <v>81.427287032793672</v>
          </cell>
          <cell r="D73">
            <v>79.789804652016869</v>
          </cell>
          <cell r="E73">
            <v>74.070124315881714</v>
          </cell>
          <cell r="G73">
            <v>49.901481194104463</v>
          </cell>
          <cell r="H73">
            <v>45.39160822222459</v>
          </cell>
          <cell r="I73">
            <v>33.203030901384565</v>
          </cell>
          <cell r="J73">
            <v>97.156637784811338</v>
          </cell>
          <cell r="K73">
            <v>58.527280254207867</v>
          </cell>
          <cell r="L73">
            <v>41.105553181109897</v>
          </cell>
          <cell r="M73">
            <v>80.061422132295078</v>
          </cell>
          <cell r="N73">
            <v>90.071637747458908</v>
          </cell>
          <cell r="O73">
            <v>65.546010847974514</v>
          </cell>
          <cell r="P73">
            <v>78.572979545102356</v>
          </cell>
          <cell r="Q73">
            <v>79.890209149071325</v>
          </cell>
          <cell r="R73">
            <v>161.64112500000002</v>
          </cell>
          <cell r="S73">
            <v>71.848343750000026</v>
          </cell>
          <cell r="T73">
            <v>70.508968750000037</v>
          </cell>
          <cell r="U73">
            <v>98.064343749999978</v>
          </cell>
          <cell r="V73">
            <v>40.396937499999986</v>
          </cell>
        </row>
        <row r="74">
          <cell r="A74" t="str">
            <v>1998Q1</v>
          </cell>
          <cell r="B74">
            <v>77.726587969112785</v>
          </cell>
          <cell r="C74">
            <v>81.920289889002476</v>
          </cell>
          <cell r="D74">
            <v>80.613222624455517</v>
          </cell>
          <cell r="E74">
            <v>71.72760862048986</v>
          </cell>
          <cell r="F74">
            <v>188.32961644590404</v>
          </cell>
          <cell r="G74">
            <v>49.149193700938334</v>
          </cell>
          <cell r="H74">
            <v>46.044340955015116</v>
          </cell>
          <cell r="I74">
            <v>33.783749435810137</v>
          </cell>
          <cell r="J74">
            <v>96.364159887080575</v>
          </cell>
          <cell r="K74">
            <v>55.30545401732585</v>
          </cell>
          <cell r="L74">
            <v>41.894277589644879</v>
          </cell>
          <cell r="M74">
            <v>80.036077161613093</v>
          </cell>
          <cell r="N74">
            <v>90.57373725937606</v>
          </cell>
          <cell r="O74">
            <v>65.983088189901594</v>
          </cell>
          <cell r="P74">
            <v>79.465289051808469</v>
          </cell>
          <cell r="Q74">
            <v>80.052862885429093</v>
          </cell>
          <cell r="R74">
            <v>161.90625000000009</v>
          </cell>
          <cell r="S74">
            <v>71.387875000000037</v>
          </cell>
          <cell r="T74">
            <v>70.779468750000007</v>
          </cell>
          <cell r="U74">
            <v>98.220937500000019</v>
          </cell>
          <cell r="V74">
            <v>42.48756250000001</v>
          </cell>
        </row>
        <row r="75">
          <cell r="A75" t="str">
            <v>1998Q2</v>
          </cell>
          <cell r="B75">
            <v>78.59929181155961</v>
          </cell>
          <cell r="C75">
            <v>82.551886538503567</v>
          </cell>
          <cell r="D75">
            <v>81.12965825480687</v>
          </cell>
          <cell r="E75">
            <v>71.867327737452868</v>
          </cell>
          <cell r="F75">
            <v>188.89310060388712</v>
          </cell>
          <cell r="G75">
            <v>49.257015978271411</v>
          </cell>
          <cell r="H75">
            <v>46.810571992715992</v>
          </cell>
          <cell r="I75">
            <v>34.425217736450989</v>
          </cell>
          <cell r="J75">
            <v>96.112464582352686</v>
          </cell>
          <cell r="K75">
            <v>55.140194881902886</v>
          </cell>
          <cell r="L75">
            <v>42.950445094383923</v>
          </cell>
          <cell r="M75">
            <v>80.506660095334013</v>
          </cell>
          <cell r="N75">
            <v>91.020062437835151</v>
          </cell>
          <cell r="O75">
            <v>66.522683142048905</v>
          </cell>
          <cell r="P75">
            <v>80.396107909716108</v>
          </cell>
          <cell r="Q75">
            <v>80.272456907591547</v>
          </cell>
          <cell r="R75">
            <v>162.59525000000008</v>
          </cell>
          <cell r="S75">
            <v>71.221625000000017</v>
          </cell>
          <cell r="T75">
            <v>71.043281249999993</v>
          </cell>
          <cell r="U75">
            <v>98.319062500000015</v>
          </cell>
          <cell r="V75">
            <v>43.60143750000001</v>
          </cell>
        </row>
        <row r="76">
          <cell r="A76" t="str">
            <v>1998Q3</v>
          </cell>
          <cell r="B76">
            <v>79.49700757641304</v>
          </cell>
          <cell r="C76">
            <v>83.181080939672128</v>
          </cell>
          <cell r="D76">
            <v>81.584348897986018</v>
          </cell>
          <cell r="E76">
            <v>72.445086270957177</v>
          </cell>
          <cell r="F76">
            <v>189.09394807515773</v>
          </cell>
          <cell r="G76">
            <v>49.520580841592292</v>
          </cell>
          <cell r="H76">
            <v>47.654776070557496</v>
          </cell>
          <cell r="I76">
            <v>35.075292443286557</v>
          </cell>
          <cell r="J76">
            <v>95.917935526216056</v>
          </cell>
          <cell r="K76">
            <v>55.561750547269646</v>
          </cell>
          <cell r="L76">
            <v>44.079106652447535</v>
          </cell>
          <cell r="M76">
            <v>81.059014092199277</v>
          </cell>
          <cell r="N76">
            <v>91.461084188522761</v>
          </cell>
          <cell r="O76">
            <v>67.069787080988888</v>
          </cell>
          <cell r="P76">
            <v>81.355854414293034</v>
          </cell>
          <cell r="Q76">
            <v>80.492604147914534</v>
          </cell>
          <cell r="R76">
            <v>163.35250000000013</v>
          </cell>
          <cell r="S76">
            <v>71.027875000000023</v>
          </cell>
          <cell r="T76">
            <v>71.297906249999983</v>
          </cell>
          <cell r="U76">
            <v>98.356062500000007</v>
          </cell>
          <cell r="V76">
            <v>44.552937500000013</v>
          </cell>
        </row>
        <row r="77">
          <cell r="A77" t="str">
            <v>1998Q4</v>
          </cell>
          <cell r="B77">
            <v>80.419735263673033</v>
          </cell>
          <cell r="C77">
            <v>83.807873092508117</v>
          </cell>
          <cell r="D77">
            <v>81.977294553992962</v>
          </cell>
          <cell r="E77">
            <v>73.460884221002757</v>
          </cell>
          <cell r="F77">
            <v>188.93215885971588</v>
          </cell>
          <cell r="G77">
            <v>49.939888290900996</v>
          </cell>
          <cell r="H77">
            <v>48.576953188539619</v>
          </cell>
          <cell r="I77">
            <v>35.733973556316805</v>
          </cell>
          <cell r="J77">
            <v>95.780572718670697</v>
          </cell>
          <cell r="K77">
            <v>56.570121013426139</v>
          </cell>
          <cell r="L77">
            <v>45.280262263835738</v>
          </cell>
          <cell r="M77">
            <v>81.693139152208872</v>
          </cell>
          <cell r="N77">
            <v>91.896802511438906</v>
          </cell>
          <cell r="O77">
            <v>67.624400006721572</v>
          </cell>
          <cell r="P77">
            <v>82.344528565539292</v>
          </cell>
          <cell r="Q77">
            <v>80.713304606398125</v>
          </cell>
          <cell r="R77">
            <v>164.17800000000011</v>
          </cell>
          <cell r="S77">
            <v>70.806625000000025</v>
          </cell>
          <cell r="T77">
            <v>71.543343749999991</v>
          </cell>
          <cell r="U77">
            <v>98.331937500000009</v>
          </cell>
          <cell r="V77">
            <v>45.342062500000019</v>
          </cell>
        </row>
        <row r="78">
          <cell r="A78" t="str">
            <v>1999Q1</v>
          </cell>
          <cell r="B78">
            <v>81.494551262490461</v>
          </cell>
          <cell r="C78">
            <v>84.270579014527016</v>
          </cell>
          <cell r="D78">
            <v>81.830230065606798</v>
          </cell>
          <cell r="E78">
            <v>76.396668559841231</v>
          </cell>
          <cell r="F78">
            <v>188.40773295756151</v>
          </cell>
          <cell r="G78">
            <v>50.948489357317214</v>
          </cell>
          <cell r="H78">
            <v>50.078680986141883</v>
          </cell>
          <cell r="I78">
            <v>36.344435450997977</v>
          </cell>
          <cell r="J78">
            <v>95.379615671619121</v>
          </cell>
          <cell r="K78">
            <v>59.751194038192686</v>
          </cell>
          <cell r="L78">
            <v>47.441411728772522</v>
          </cell>
          <cell r="M78">
            <v>82.574857821823869</v>
          </cell>
          <cell r="N78">
            <v>92.161164047016655</v>
          </cell>
          <cell r="O78">
            <v>68.17933538630578</v>
          </cell>
          <cell r="P78">
            <v>83.51302776274531</v>
          </cell>
          <cell r="Q78">
            <v>80.807310873979262</v>
          </cell>
          <cell r="R78">
            <v>164.92456250000004</v>
          </cell>
          <cell r="S78">
            <v>70.29459374999999</v>
          </cell>
          <cell r="T78">
            <v>71.814593750000014</v>
          </cell>
          <cell r="U78">
            <v>98.145750000000049</v>
          </cell>
          <cell r="V78">
            <v>45.676312500000009</v>
          </cell>
        </row>
        <row r="79">
          <cell r="A79" t="str">
            <v>1999Q2</v>
          </cell>
          <cell r="B79">
            <v>82.41647223890331</v>
          </cell>
          <cell r="C79">
            <v>84.957240263691702</v>
          </cell>
          <cell r="D79">
            <v>82.290991810157706</v>
          </cell>
          <cell r="E79">
            <v>77.695766554068697</v>
          </cell>
          <cell r="F79">
            <v>187.52067036869468</v>
          </cell>
          <cell r="G79">
            <v>51.505861566153662</v>
          </cell>
          <cell r="H79">
            <v>50.956173128613429</v>
          </cell>
          <cell r="I79">
            <v>37.04305962623512</v>
          </cell>
          <cell r="J79">
            <v>95.484889556495261</v>
          </cell>
          <cell r="K79">
            <v>61.298839002800506</v>
          </cell>
          <cell r="L79">
            <v>48.432555526720286</v>
          </cell>
          <cell r="M79">
            <v>83.306195989537727</v>
          </cell>
          <cell r="N79">
            <v>92.652696858216615</v>
          </cell>
          <cell r="O79">
            <v>68.751840898800296</v>
          </cell>
          <cell r="P79">
            <v>84.499198247614004</v>
          </cell>
          <cell r="Q79">
            <v>81.080016732409135</v>
          </cell>
          <cell r="R79">
            <v>165.94543750000003</v>
          </cell>
          <cell r="S79">
            <v>70.123656249999996</v>
          </cell>
          <cell r="T79">
            <v>72.027656250000021</v>
          </cell>
          <cell r="U79">
            <v>98.039750000000055</v>
          </cell>
          <cell r="V79">
            <v>46.257687500000003</v>
          </cell>
        </row>
        <row r="80">
          <cell r="A80" t="str">
            <v>1999Q3</v>
          </cell>
          <cell r="B80">
            <v>83.31257458206241</v>
          </cell>
          <cell r="C80">
            <v>85.706172857517686</v>
          </cell>
          <cell r="D80">
            <v>82.881314630424782</v>
          </cell>
          <cell r="E80">
            <v>78.840125175936834</v>
          </cell>
          <cell r="F80">
            <v>186.27097109311535</v>
          </cell>
          <cell r="G80">
            <v>52.045555948530051</v>
          </cell>
          <cell r="H80">
            <v>51.711007255433778</v>
          </cell>
          <cell r="I80">
            <v>37.773020457484471</v>
          </cell>
          <cell r="J80">
            <v>95.775633885201628</v>
          </cell>
          <cell r="K80">
            <v>62.798943665069928</v>
          </cell>
          <cell r="L80">
            <v>49.14119345790305</v>
          </cell>
          <cell r="M80">
            <v>84.052976201811489</v>
          </cell>
          <cell r="N80">
            <v>93.205347585471884</v>
          </cell>
          <cell r="O80">
            <v>69.334730011263957</v>
          </cell>
          <cell r="P80">
            <v>85.453937419435832</v>
          </cell>
          <cell r="Q80">
            <v>81.404174772624771</v>
          </cell>
          <cell r="R80">
            <v>167.09343750000002</v>
          </cell>
          <cell r="S80">
            <v>70.030531249999996</v>
          </cell>
          <cell r="T80">
            <v>72.217531250000022</v>
          </cell>
          <cell r="U80">
            <v>97.913000000000054</v>
          </cell>
          <cell r="V80">
            <v>46.793687500000004</v>
          </cell>
        </row>
        <row r="81">
          <cell r="A81" t="str">
            <v>1999Q4</v>
          </cell>
          <cell r="B81">
            <v>84.182858291967776</v>
          </cell>
          <cell r="C81">
            <v>86.517376796004925</v>
          </cell>
          <cell r="D81">
            <v>83.601198526407984</v>
          </cell>
          <cell r="E81">
            <v>79.829744425445568</v>
          </cell>
          <cell r="F81">
            <v>184.65863513082354</v>
          </cell>
          <cell r="G81">
            <v>52.567572504446375</v>
          </cell>
          <cell r="H81">
            <v>52.343183366602936</v>
          </cell>
          <cell r="I81">
            <v>38.534317944746029</v>
          </cell>
          <cell r="J81">
            <v>96.251848657738236</v>
          </cell>
          <cell r="K81">
            <v>64.251508025000945</v>
          </cell>
          <cell r="L81">
            <v>49.5673255223208</v>
          </cell>
          <cell r="M81">
            <v>84.81519845864517</v>
          </cell>
          <cell r="N81">
            <v>93.819116228782448</v>
          </cell>
          <cell r="O81">
            <v>69.928002723696792</v>
          </cell>
          <cell r="P81">
            <v>86.377245278210765</v>
          </cell>
          <cell r="Q81">
            <v>81.779784994626141</v>
          </cell>
          <cell r="R81">
            <v>168.3685625</v>
          </cell>
          <cell r="S81">
            <v>70.015218749999988</v>
          </cell>
          <cell r="T81">
            <v>72.384218750000016</v>
          </cell>
          <cell r="U81">
            <v>97.76550000000006</v>
          </cell>
          <cell r="V81">
            <v>47.284312499999999</v>
          </cell>
        </row>
        <row r="82">
          <cell r="A82" t="str">
            <v>2000Q1</v>
          </cell>
          <cell r="B82">
            <v>85.36203164811414</v>
          </cell>
          <cell r="C82">
            <v>87.79297749990026</v>
          </cell>
          <cell r="D82">
            <v>85.086562879375492</v>
          </cell>
          <cell r="E82">
            <v>80.500462256361686</v>
          </cell>
          <cell r="F82">
            <v>180.66955947464999</v>
          </cell>
          <cell r="G82">
            <v>52.896099118882589</v>
          </cell>
          <cell r="H82">
            <v>52.452682905892239</v>
          </cell>
          <cell r="I82">
            <v>39.373028311845637</v>
          </cell>
          <cell r="J82">
            <v>97.731433995794362</v>
          </cell>
          <cell r="K82">
            <v>65.902986058229573</v>
          </cell>
          <cell r="L82">
            <v>48.164885196614449</v>
          </cell>
          <cell r="M82">
            <v>85.96832405862844</v>
          </cell>
          <cell r="N82">
            <v>94.816450196713589</v>
          </cell>
          <cell r="O82">
            <v>70.667698224564219</v>
          </cell>
          <cell r="P82">
            <v>87.425944478867478</v>
          </cell>
          <cell r="Q82">
            <v>82.298621643639265</v>
          </cell>
          <cell r="R82">
            <v>170.20721875000007</v>
          </cell>
          <cell r="S82">
            <v>70.233187500000014</v>
          </cell>
          <cell r="T82">
            <v>72.419281249999983</v>
          </cell>
          <cell r="U82">
            <v>97.545687500000014</v>
          </cell>
          <cell r="V82">
            <v>47.569249999999997</v>
          </cell>
        </row>
        <row r="83">
          <cell r="A83" t="str">
            <v>2000Q2</v>
          </cell>
          <cell r="B83">
            <v>86.046794779714119</v>
          </cell>
          <cell r="C83">
            <v>88.567873959411287</v>
          </cell>
          <cell r="D83">
            <v>85.811201174283752</v>
          </cell>
          <cell r="E83">
            <v>81.246267579645007</v>
          </cell>
          <cell r="F83">
            <v>179.13759134180091</v>
          </cell>
          <cell r="G83">
            <v>53.453084867886794</v>
          </cell>
          <cell r="H83">
            <v>52.999550408250492</v>
          </cell>
          <cell r="I83">
            <v>40.178568621601265</v>
          </cell>
          <cell r="J83">
            <v>98.251429607315728</v>
          </cell>
          <cell r="K83">
            <v>67.161888223229369</v>
          </cell>
          <cell r="L83">
            <v>48.644432136845808</v>
          </cell>
          <cell r="M83">
            <v>86.611245885146047</v>
          </cell>
          <cell r="N83">
            <v>95.423475708708651</v>
          </cell>
          <cell r="O83">
            <v>71.227322461549193</v>
          </cell>
          <cell r="P83">
            <v>88.223660649577198</v>
          </cell>
          <cell r="Q83">
            <v>82.740426531121742</v>
          </cell>
          <cell r="R83">
            <v>171.56203125000008</v>
          </cell>
          <cell r="S83">
            <v>70.311312500000028</v>
          </cell>
          <cell r="T83">
            <v>72.582968749999992</v>
          </cell>
          <cell r="U83">
            <v>97.377312500000016</v>
          </cell>
          <cell r="V83">
            <v>48.033249999999988</v>
          </cell>
        </row>
        <row r="84">
          <cell r="A84" t="str">
            <v>2000Q3</v>
          </cell>
          <cell r="B84">
            <v>86.57185596626249</v>
          </cell>
          <cell r="C84">
            <v>89.244191595284846</v>
          </cell>
          <cell r="D84">
            <v>86.411032792400903</v>
          </cell>
          <cell r="E84">
            <v>81.902998349062287</v>
          </cell>
          <cell r="F84">
            <v>178.04862772510708</v>
          </cell>
          <cell r="G84">
            <v>54.06271763643894</v>
          </cell>
          <cell r="H84">
            <v>53.583767317449016</v>
          </cell>
          <cell r="I84">
            <v>40.997015097838762</v>
          </cell>
          <cell r="J84">
            <v>98.629735613991627</v>
          </cell>
          <cell r="K84">
            <v>68.274668495636334</v>
          </cell>
          <cell r="L84">
            <v>49.459899819655789</v>
          </cell>
          <cell r="M84">
            <v>87.119425236787706</v>
          </cell>
          <cell r="N84">
            <v>95.9626401733329</v>
          </cell>
          <cell r="O84">
            <v>71.742914623117144</v>
          </cell>
          <cell r="P84">
            <v>88.927216445268598</v>
          </cell>
          <cell r="Q84">
            <v>83.196973902299533</v>
          </cell>
          <cell r="R84">
            <v>172.86940625000008</v>
          </cell>
          <cell r="S84">
            <v>70.405062500000028</v>
          </cell>
          <cell r="T84">
            <v>72.766843749999978</v>
          </cell>
          <cell r="U84">
            <v>97.208812500000022</v>
          </cell>
          <cell r="V84">
            <v>48.515999999999991</v>
          </cell>
        </row>
        <row r="85">
          <cell r="A85" t="str">
            <v>2000Q4</v>
          </cell>
          <cell r="B85">
            <v>86.937215207759223</v>
          </cell>
          <cell r="C85">
            <v>89.821930407520938</v>
          </cell>
          <cell r="D85">
            <v>86.886057733726929</v>
          </cell>
          <cell r="E85">
            <v>82.470654564613511</v>
          </cell>
          <cell r="F85">
            <v>177.40266862456846</v>
          </cell>
          <cell r="G85">
            <v>54.724997424539026</v>
          </cell>
          <cell r="H85">
            <v>54.205333633487825</v>
          </cell>
          <cell r="I85">
            <v>41.828367740558122</v>
          </cell>
          <cell r="J85">
            <v>98.866352015822045</v>
          </cell>
          <cell r="K85">
            <v>69.241326875450497</v>
          </cell>
          <cell r="L85">
            <v>50.611288245044399</v>
          </cell>
          <cell r="M85">
            <v>87.492862113553386</v>
          </cell>
          <cell r="N85">
            <v>96.433943590586324</v>
          </cell>
          <cell r="O85">
            <v>72.214474709268089</v>
          </cell>
          <cell r="P85">
            <v>89.536611865941637</v>
          </cell>
          <cell r="Q85">
            <v>83.66826375717271</v>
          </cell>
          <cell r="R85">
            <v>174.12934375000009</v>
          </cell>
          <cell r="S85">
            <v>70.514437500000028</v>
          </cell>
          <cell r="T85">
            <v>72.97090624999997</v>
          </cell>
          <cell r="U85">
            <v>97.040187500000016</v>
          </cell>
          <cell r="V85">
            <v>49.017499999999991</v>
          </cell>
        </row>
        <row r="86">
          <cell r="A86" t="str">
            <v>2001Q1</v>
          </cell>
          <cell r="B86">
            <v>86.641465377349917</v>
          </cell>
          <cell r="C86">
            <v>90.102931358244447</v>
          </cell>
          <cell r="D86">
            <v>87.151754040309555</v>
          </cell>
          <cell r="E86">
            <v>82.056404262011512</v>
          </cell>
          <cell r="F86">
            <v>180.32308734153602</v>
          </cell>
          <cell r="G86">
            <v>55.619562352152109</v>
          </cell>
          <cell r="H86">
            <v>55.027912375016172</v>
          </cell>
          <cell r="I86">
            <v>42.606306504779532</v>
          </cell>
          <cell r="J86">
            <v>98.659903616481046</v>
          </cell>
          <cell r="K86">
            <v>69.353278495122481</v>
          </cell>
          <cell r="L86">
            <v>53.067063512200335</v>
          </cell>
          <cell r="M86">
            <v>87.309831313064919</v>
          </cell>
          <cell r="N86">
            <v>96.950434592400228</v>
          </cell>
          <cell r="O86">
            <v>72.035382111328005</v>
          </cell>
          <cell r="P86">
            <v>90.107752443547582</v>
          </cell>
          <cell r="Q86">
            <v>84.19624224778849</v>
          </cell>
          <cell r="R86">
            <v>175.53965625000006</v>
          </cell>
          <cell r="S86">
            <v>70.838187500000032</v>
          </cell>
          <cell r="T86">
            <v>73.241093750000005</v>
          </cell>
          <cell r="U86">
            <v>96.901124999999993</v>
          </cell>
          <cell r="V86">
            <v>49.596343750000003</v>
          </cell>
        </row>
        <row r="87">
          <cell r="A87" t="str">
            <v>2001Q2</v>
          </cell>
          <cell r="B87">
            <v>86.887983579485166</v>
          </cell>
          <cell r="C87">
            <v>90.562776138355645</v>
          </cell>
          <cell r="D87">
            <v>87.410974411234335</v>
          </cell>
          <cell r="E87">
            <v>82.803044155545464</v>
          </cell>
          <cell r="F87">
            <v>179.31378795276748</v>
          </cell>
          <cell r="G87">
            <v>56.315280931362103</v>
          </cell>
          <cell r="H87">
            <v>55.658712297275848</v>
          </cell>
          <cell r="I87">
            <v>43.489999498454559</v>
          </cell>
          <cell r="J87">
            <v>98.7336908871509</v>
          </cell>
          <cell r="K87">
            <v>70.31112703677077</v>
          </cell>
          <cell r="L87">
            <v>54.502906983070694</v>
          </cell>
          <cell r="M87">
            <v>87.582473321029923</v>
          </cell>
          <cell r="N87">
            <v>97.240796462139528</v>
          </cell>
          <cell r="O87">
            <v>72.661526290114509</v>
          </cell>
          <cell r="P87">
            <v>90.506464901403447</v>
          </cell>
          <cell r="Q87">
            <v>84.680238609233427</v>
          </cell>
          <cell r="R87">
            <v>176.62559375000006</v>
          </cell>
          <cell r="S87">
            <v>70.899312500000022</v>
          </cell>
          <cell r="T87">
            <v>73.467156250000016</v>
          </cell>
          <cell r="U87">
            <v>96.72037499999999</v>
          </cell>
          <cell r="V87">
            <v>50.111906250000004</v>
          </cell>
        </row>
        <row r="88">
          <cell r="A88" t="str">
            <v>2001Q3</v>
          </cell>
          <cell r="B88">
            <v>87.175362687310553</v>
          </cell>
          <cell r="C88">
            <v>91.003305709979443</v>
          </cell>
          <cell r="D88">
            <v>87.579196888548935</v>
          </cell>
          <cell r="E88">
            <v>83.817742280928229</v>
          </cell>
          <cell r="F88">
            <v>177.49814375961381</v>
          </cell>
          <cell r="G88">
            <v>56.991791282134052</v>
          </cell>
          <cell r="H88">
            <v>56.261396418916107</v>
          </cell>
          <cell r="I88">
            <v>44.413126676603383</v>
          </cell>
          <cell r="J88">
            <v>98.786338631505686</v>
          </cell>
          <cell r="K88">
            <v>71.406287632845959</v>
          </cell>
          <cell r="L88">
            <v>55.887284756844195</v>
          </cell>
          <cell r="M88">
            <v>87.889062935070228</v>
          </cell>
          <cell r="N88">
            <v>97.418077831735502</v>
          </cell>
          <cell r="O88">
            <v>73.486286636953608</v>
          </cell>
          <cell r="P88">
            <v>90.788654771460457</v>
          </cell>
          <cell r="Q88">
            <v>85.162198993554767</v>
          </cell>
          <cell r="R88">
            <v>177.58496875000003</v>
          </cell>
          <cell r="S88">
            <v>70.896562500000016</v>
          </cell>
          <cell r="T88">
            <v>73.695031250000014</v>
          </cell>
          <cell r="U88">
            <v>96.527624999999972</v>
          </cell>
          <cell r="V88">
            <v>50.622781250000003</v>
          </cell>
        </row>
        <row r="89">
          <cell r="A89" t="str">
            <v>2001Q4</v>
          </cell>
          <cell r="B89">
            <v>87.503602700826093</v>
          </cell>
          <cell r="C89">
            <v>91.424520073115815</v>
          </cell>
          <cell r="D89">
            <v>87.656421472253356</v>
          </cell>
          <cell r="E89">
            <v>85.100498638159806</v>
          </cell>
          <cell r="F89">
            <v>174.87615476207495</v>
          </cell>
          <cell r="G89">
            <v>57.649093404467948</v>
          </cell>
          <cell r="H89">
            <v>56.835964739936948</v>
          </cell>
          <cell r="I89">
            <v>45.375688039225999</v>
          </cell>
          <cell r="J89">
            <v>98.817846849545361</v>
          </cell>
          <cell r="K89">
            <v>72.638760283348063</v>
          </cell>
          <cell r="L89">
            <v>57.220196833520831</v>
          </cell>
          <cell r="M89">
            <v>88.229600155185864</v>
          </cell>
          <cell r="N89">
            <v>97.48227870118815</v>
          </cell>
          <cell r="O89">
            <v>74.509663151845288</v>
          </cell>
          <cell r="P89">
            <v>90.954322053718613</v>
          </cell>
          <cell r="Q89">
            <v>85.642123400752553</v>
          </cell>
          <cell r="R89">
            <v>178.41778125000002</v>
          </cell>
          <cell r="S89">
            <v>70.829937500000028</v>
          </cell>
          <cell r="T89">
            <v>73.924718750000025</v>
          </cell>
          <cell r="U89">
            <v>96.322874999999982</v>
          </cell>
          <cell r="V89">
            <v>51.128968749999999</v>
          </cell>
        </row>
        <row r="90">
          <cell r="A90" t="str">
            <v>2002Q1</v>
          </cell>
          <cell r="B90">
            <v>87.818785042655122</v>
          </cell>
          <cell r="C90">
            <v>91.578527865158094</v>
          </cell>
          <cell r="D90">
            <v>87.416650097937833</v>
          </cell>
          <cell r="E90">
            <v>87.535996513224518</v>
          </cell>
          <cell r="F90">
            <v>171.45398808952933</v>
          </cell>
          <cell r="G90">
            <v>57.995602979608947</v>
          </cell>
          <cell r="H90">
            <v>56.93209953537054</v>
          </cell>
          <cell r="I90">
            <v>46.351265970393328</v>
          </cell>
          <cell r="J90">
            <v>98.544903311190851</v>
          </cell>
          <cell r="K90">
            <v>74.832235467478313</v>
          </cell>
          <cell r="L90">
            <v>58.525898533132953</v>
          </cell>
          <cell r="M90">
            <v>88.778253564304919</v>
          </cell>
          <cell r="N90">
            <v>97.226781483765251</v>
          </cell>
          <cell r="O90">
            <v>76.567849898610717</v>
          </cell>
          <cell r="P90">
            <v>90.720462949254483</v>
          </cell>
          <cell r="Q90">
            <v>86.131263279965111</v>
          </cell>
          <cell r="R90">
            <v>178.60325</v>
          </cell>
          <cell r="S90">
            <v>70.334437500000035</v>
          </cell>
          <cell r="T90">
            <v>74.146843749999988</v>
          </cell>
          <cell r="U90">
            <v>95.980031250000039</v>
          </cell>
          <cell r="V90">
            <v>51.616093750000019</v>
          </cell>
        </row>
        <row r="91">
          <cell r="A91" t="str">
            <v>2002Q2</v>
          </cell>
          <cell r="B91">
            <v>88.250314298501578</v>
          </cell>
          <cell r="C91">
            <v>92.060268356362329</v>
          </cell>
          <cell r="D91">
            <v>87.402278120185841</v>
          </cell>
          <cell r="E91">
            <v>89.000996019760009</v>
          </cell>
          <cell r="F91">
            <v>167.21684263146881</v>
          </cell>
          <cell r="G91">
            <v>58.731122372568663</v>
          </cell>
          <cell r="H91">
            <v>57.630563345139699</v>
          </cell>
          <cell r="I91">
            <v>47.403262748335173</v>
          </cell>
          <cell r="J91">
            <v>98.64745736863199</v>
          </cell>
          <cell r="K91">
            <v>76.009856035153788</v>
          </cell>
          <cell r="L91">
            <v>59.746177087602945</v>
          </cell>
          <cell r="M91">
            <v>89.117018563399853</v>
          </cell>
          <cell r="N91">
            <v>97.147468387624102</v>
          </cell>
          <cell r="O91">
            <v>77.653981124079067</v>
          </cell>
          <cell r="P91">
            <v>90.766286575484372</v>
          </cell>
          <cell r="Q91">
            <v>86.602615153260416</v>
          </cell>
          <cell r="R91">
            <v>179.39124999999999</v>
          </cell>
          <cell r="S91">
            <v>70.286062500000028</v>
          </cell>
          <cell r="T91">
            <v>74.383906249999981</v>
          </cell>
          <cell r="U91">
            <v>95.801718750000035</v>
          </cell>
          <cell r="V91">
            <v>52.118656250000022</v>
          </cell>
        </row>
        <row r="92">
          <cell r="A92" t="str">
            <v>2002Q3</v>
          </cell>
          <cell r="B92">
            <v>88.744271890988841</v>
          </cell>
          <cell r="C92">
            <v>92.621850184121811</v>
          </cell>
          <cell r="D92">
            <v>87.387307474587601</v>
          </cell>
          <cell r="E92">
            <v>90.380180443750604</v>
          </cell>
          <cell r="F92">
            <v>162.17088551727184</v>
          </cell>
          <cell r="G92">
            <v>59.564067264592261</v>
          </cell>
          <cell r="H92">
            <v>58.481038444276578</v>
          </cell>
          <cell r="I92">
            <v>48.505260757122429</v>
          </cell>
          <cell r="J92">
            <v>98.842196791789689</v>
          </cell>
          <cell r="K92">
            <v>76.995312465575722</v>
          </cell>
          <cell r="L92">
            <v>60.905287816963146</v>
          </cell>
          <cell r="M92">
            <v>89.420063735398827</v>
          </cell>
          <cell r="N92">
            <v>97.037721826032538</v>
          </cell>
          <cell r="O92">
            <v>78.604250892071519</v>
          </cell>
          <cell r="P92">
            <v>90.808789133484794</v>
          </cell>
          <cell r="Q92">
            <v>87.067430469776824</v>
          </cell>
          <cell r="R92">
            <v>180.26099999999997</v>
          </cell>
          <cell r="S92">
            <v>70.319812500000012</v>
          </cell>
          <cell r="T92">
            <v>74.626531249999971</v>
          </cell>
          <cell r="U92">
            <v>95.661843750000045</v>
          </cell>
          <cell r="V92">
            <v>52.622281250000022</v>
          </cell>
        </row>
        <row r="93">
          <cell r="A93" t="str">
            <v>2002Q4</v>
          </cell>
          <cell r="B93">
            <v>89.300657820116882</v>
          </cell>
          <cell r="C93">
            <v>93.263273348436527</v>
          </cell>
          <cell r="D93">
            <v>87.371738161143099</v>
          </cell>
          <cell r="E93">
            <v>91.673549785196315</v>
          </cell>
          <cell r="F93">
            <v>156.31611674693835</v>
          </cell>
          <cell r="G93">
            <v>60.494437655679732</v>
          </cell>
          <cell r="H93">
            <v>59.483524832781193</v>
          </cell>
          <cell r="I93">
            <v>49.657259996755116</v>
          </cell>
          <cell r="J93">
            <v>99.129121580663906</v>
          </cell>
          <cell r="K93">
            <v>77.7886047587441</v>
          </cell>
          <cell r="L93">
            <v>62.003230721213569</v>
          </cell>
          <cell r="M93">
            <v>89.687389080301827</v>
          </cell>
          <cell r="N93">
            <v>96.897541798990488</v>
          </cell>
          <cell r="O93">
            <v>79.418659202588046</v>
          </cell>
          <cell r="P93">
            <v>90.847970623255776</v>
          </cell>
          <cell r="Q93">
            <v>87.525709229514348</v>
          </cell>
          <cell r="R93">
            <v>181.21249999999998</v>
          </cell>
          <cell r="S93">
            <v>70.435687500000029</v>
          </cell>
          <cell r="T93">
            <v>74.874718749999971</v>
          </cell>
          <cell r="U93">
            <v>95.560406250000042</v>
          </cell>
          <cell r="V93">
            <v>53.126968750000024</v>
          </cell>
        </row>
        <row r="94">
          <cell r="A94" t="str">
            <v>2003Q1</v>
          </cell>
          <cell r="B94">
            <v>89.914572937055198</v>
          </cell>
          <cell r="C94">
            <v>94.285870786591559</v>
          </cell>
          <cell r="D94">
            <v>86.999834443930652</v>
          </cell>
          <cell r="E94">
            <v>93.215060213417587</v>
          </cell>
          <cell r="F94">
            <v>144.81416364187771</v>
          </cell>
          <cell r="G94">
            <v>61.71257866605859</v>
          </cell>
          <cell r="H94">
            <v>60.970044347395877</v>
          </cell>
          <cell r="I94">
            <v>50.901310103043826</v>
          </cell>
          <cell r="J94">
            <v>99.633026668362504</v>
          </cell>
          <cell r="K94">
            <v>77.645057600309912</v>
          </cell>
          <cell r="L94">
            <v>62.738000596501365</v>
          </cell>
          <cell r="M94">
            <v>89.471288422889643</v>
          </cell>
          <cell r="N94">
            <v>96.365880599916423</v>
          </cell>
          <cell r="O94">
            <v>79.344609395573656</v>
          </cell>
          <cell r="P94">
            <v>90.616202325827857</v>
          </cell>
          <cell r="Q94">
            <v>87.946370696163939</v>
          </cell>
          <cell r="R94">
            <v>182.32903125000004</v>
          </cell>
          <cell r="S94">
            <v>70.53696875</v>
          </cell>
          <cell r="T94">
            <v>75.14237500000003</v>
          </cell>
          <cell r="U94">
            <v>95.555687499999976</v>
          </cell>
          <cell r="V94">
            <v>53.626312500000012</v>
          </cell>
        </row>
        <row r="95">
          <cell r="A95" t="str">
            <v>2003Q2</v>
          </cell>
          <cell r="B95">
            <v>90.597775198997013</v>
          </cell>
          <cell r="C95">
            <v>94.966443449102798</v>
          </cell>
          <cell r="D95">
            <v>87.125362089162337</v>
          </cell>
          <cell r="E95">
            <v>94.203216922045272</v>
          </cell>
          <cell r="F95">
            <v>139.27712063070743</v>
          </cell>
          <cell r="G95">
            <v>62.761662007182814</v>
          </cell>
          <cell r="H95">
            <v>62.143744579938975</v>
          </cell>
          <cell r="I95">
            <v>52.13649195004313</v>
          </cell>
          <cell r="J95">
            <v>100.05440421542671</v>
          </cell>
          <cell r="K95">
            <v>78.351891744710798</v>
          </cell>
          <cell r="L95">
            <v>63.834409932073335</v>
          </cell>
          <cell r="M95">
            <v>89.846256583688401</v>
          </cell>
          <cell r="N95">
            <v>96.309252724606111</v>
          </cell>
          <cell r="O95">
            <v>80.188333455160389</v>
          </cell>
          <cell r="P95">
            <v>90.755793166727742</v>
          </cell>
          <cell r="Q95">
            <v>88.404008636867246</v>
          </cell>
          <cell r="R95">
            <v>183.41071875000003</v>
          </cell>
          <cell r="S95">
            <v>70.855781249999993</v>
          </cell>
          <cell r="T95">
            <v>75.39612500000004</v>
          </cell>
          <cell r="U95">
            <v>95.507812499999972</v>
          </cell>
          <cell r="V95">
            <v>54.135687500000017</v>
          </cell>
        </row>
        <row r="96">
          <cell r="A96" t="str">
            <v>2003Q3</v>
          </cell>
          <cell r="B96">
            <v>91.345365457111797</v>
          </cell>
          <cell r="C96">
            <v>95.606324273255296</v>
          </cell>
          <cell r="D96">
            <v>87.392585360916456</v>
          </cell>
          <cell r="E96">
            <v>94.971976080399855</v>
          </cell>
          <cell r="F96">
            <v>134.86661503483685</v>
          </cell>
          <cell r="G96">
            <v>63.832032799279929</v>
          </cell>
          <cell r="H96">
            <v>63.336647367152857</v>
          </cell>
          <cell r="I96">
            <v>53.404855173563618</v>
          </cell>
          <cell r="J96">
            <v>100.51804915496439</v>
          </cell>
          <cell r="K96">
            <v>79.164431877597778</v>
          </cell>
          <cell r="L96">
            <v>64.990453524076628</v>
          </cell>
          <cell r="M96">
            <v>90.364587387478878</v>
          </cell>
          <cell r="N96">
            <v>96.366610466477979</v>
          </cell>
          <cell r="O96">
            <v>81.197234721293242</v>
          </cell>
          <cell r="P96">
            <v>90.999114426985969</v>
          </cell>
          <cell r="Q96">
            <v>88.86754231531522</v>
          </cell>
          <cell r="R96">
            <v>184.54084375000008</v>
          </cell>
          <cell r="S96">
            <v>71.295406249999985</v>
          </cell>
          <cell r="T96">
            <v>75.649875000000037</v>
          </cell>
          <cell r="U96">
            <v>95.47506249999995</v>
          </cell>
          <cell r="V96">
            <v>54.648687500000015</v>
          </cell>
        </row>
        <row r="97">
          <cell r="A97" t="str">
            <v>2003Q4</v>
          </cell>
          <cell r="B97">
            <v>92.157343711399562</v>
          </cell>
          <cell r="C97">
            <v>96.205513259049027</v>
          </cell>
          <cell r="D97">
            <v>87.80150425919301</v>
          </cell>
          <cell r="E97">
            <v>95.521337688481324</v>
          </cell>
          <cell r="F97">
            <v>131.58264685426602</v>
          </cell>
          <cell r="G97">
            <v>64.923691042349915</v>
          </cell>
          <cell r="H97">
            <v>64.548752709037501</v>
          </cell>
          <cell r="I97">
            <v>54.706399773605291</v>
          </cell>
          <cell r="J97">
            <v>101.02396148697548</v>
          </cell>
          <cell r="K97">
            <v>80.082677998970837</v>
          </cell>
          <cell r="L97">
            <v>66.206131372511294</v>
          </cell>
          <cell r="M97">
            <v>91.026280834261101</v>
          </cell>
          <cell r="N97">
            <v>96.537953825532028</v>
          </cell>
          <cell r="O97">
            <v>82.371313193972213</v>
          </cell>
          <cell r="P97">
            <v>91.346166106602539</v>
          </cell>
          <cell r="Q97">
            <v>89.336971731507901</v>
          </cell>
          <cell r="R97">
            <v>185.71940625000008</v>
          </cell>
          <cell r="S97">
            <v>71.855843749999991</v>
          </cell>
          <cell r="T97">
            <v>75.903625000000034</v>
          </cell>
          <cell r="U97">
            <v>95.457437499999955</v>
          </cell>
          <cell r="V97">
            <v>55.16531250000002</v>
          </cell>
        </row>
        <row r="98">
          <cell r="A98" t="str">
            <v>2004Q1</v>
          </cell>
          <cell r="B98">
            <v>93.22807191234736</v>
          </cell>
          <cell r="C98">
            <v>96.604888292129743</v>
          </cell>
          <cell r="D98">
            <v>88.652353072284455</v>
          </cell>
          <cell r="E98">
            <v>94.764806605681201</v>
          </cell>
          <cell r="F98">
            <v>132.38741091476589</v>
          </cell>
          <cell r="G98">
            <v>66.019343132014569</v>
          </cell>
          <cell r="H98">
            <v>65.615817798316172</v>
          </cell>
          <cell r="I98">
            <v>55.923909600053776</v>
          </cell>
          <cell r="J98">
            <v>101.73149992197766</v>
          </cell>
          <cell r="K98">
            <v>81.452669052828981</v>
          </cell>
          <cell r="L98">
            <v>67.70543342947397</v>
          </cell>
          <cell r="M98">
            <v>92.354046408184303</v>
          </cell>
          <cell r="N98">
            <v>97.175934782270787</v>
          </cell>
          <cell r="O98">
            <v>84.332049366332555</v>
          </cell>
          <cell r="P98">
            <v>92.041414128593829</v>
          </cell>
          <cell r="Q98">
            <v>89.815853963189113</v>
          </cell>
          <cell r="R98">
            <v>186.84078125000002</v>
          </cell>
          <cell r="S98">
            <v>73.05943750000003</v>
          </cell>
          <cell r="T98">
            <v>76.07003125</v>
          </cell>
          <cell r="U98">
            <v>95.534156249999995</v>
          </cell>
          <cell r="V98">
            <v>55.631187500000003</v>
          </cell>
        </row>
        <row r="99">
          <cell r="A99" t="str">
            <v>2004Q2</v>
          </cell>
          <cell r="B99">
            <v>94.091081378786285</v>
          </cell>
          <cell r="C99">
            <v>97.186342446947648</v>
          </cell>
          <cell r="D99">
            <v>89.224569508288894</v>
          </cell>
          <cell r="E99">
            <v>95.309971169459843</v>
          </cell>
          <cell r="F99">
            <v>130.1716396344861</v>
          </cell>
          <cell r="G99">
            <v>67.160493718781581</v>
          </cell>
          <cell r="H99">
            <v>66.93202537245304</v>
          </cell>
          <cell r="I99">
            <v>57.338703413183602</v>
          </cell>
          <cell r="J99">
            <v>102.25820355472854</v>
          </cell>
          <cell r="K99">
            <v>82.443911573574582</v>
          </cell>
          <cell r="L99">
            <v>68.950783809932631</v>
          </cell>
          <cell r="M99">
            <v>93.09338134729029</v>
          </cell>
          <cell r="N99">
            <v>97.434188583488222</v>
          </cell>
          <cell r="O99">
            <v>85.587890054849623</v>
          </cell>
          <cell r="P99">
            <v>92.498140277720495</v>
          </cell>
          <cell r="Q99">
            <v>90.295652023773613</v>
          </cell>
          <cell r="R99">
            <v>188.15846875000003</v>
          </cell>
          <cell r="S99">
            <v>73.652562500000016</v>
          </cell>
          <cell r="T99">
            <v>76.358718749999994</v>
          </cell>
          <cell r="U99">
            <v>95.515093749999991</v>
          </cell>
          <cell r="V99">
            <v>56.176812499999997</v>
          </cell>
        </row>
        <row r="100">
          <cell r="A100" t="str">
            <v>2004Q3</v>
          </cell>
          <cell r="B100">
            <v>94.940734061203372</v>
          </cell>
          <cell r="C100">
            <v>97.790753609148496</v>
          </cell>
          <cell r="D100">
            <v>89.818387855498784</v>
          </cell>
          <cell r="E100">
            <v>96.070336239208757</v>
          </cell>
          <cell r="F100">
            <v>127.89752783919761</v>
          </cell>
          <cell r="G100">
            <v>68.329849198272726</v>
          </cell>
          <cell r="H100">
            <v>68.333132624171384</v>
          </cell>
          <cell r="I100">
            <v>58.833565062880389</v>
          </cell>
          <cell r="J100">
            <v>102.76343109574579</v>
          </cell>
          <cell r="K100">
            <v>83.402444505206631</v>
          </cell>
          <cell r="L100">
            <v>70.166172465983962</v>
          </cell>
          <cell r="M100">
            <v>93.766995135728365</v>
          </cell>
          <cell r="N100">
            <v>97.665367209686821</v>
          </cell>
          <cell r="O100">
            <v>86.760315752658684</v>
          </cell>
          <cell r="P100">
            <v>92.96081047699893</v>
          </cell>
          <cell r="Q100">
            <v>90.779922991005293</v>
          </cell>
          <cell r="R100">
            <v>189.56684375000003</v>
          </cell>
          <cell r="S100">
            <v>74.15756250000004</v>
          </cell>
          <cell r="T100">
            <v>76.682343750000001</v>
          </cell>
          <cell r="U100">
            <v>95.479468749999981</v>
          </cell>
          <cell r="V100">
            <v>56.747812500000002</v>
          </cell>
        </row>
        <row r="101">
          <cell r="A101" t="str">
            <v>2004Q4</v>
          </cell>
          <cell r="B101">
            <v>95.777029959598622</v>
          </cell>
          <cell r="C101">
            <v>98.418121778732271</v>
          </cell>
          <cell r="D101">
            <v>90.433808113914111</v>
          </cell>
          <cell r="E101">
            <v>97.045901814927973</v>
          </cell>
          <cell r="F101">
            <v>125.56507552890046</v>
          </cell>
          <cell r="G101">
            <v>69.527409570488032</v>
          </cell>
          <cell r="H101">
            <v>69.819139553471175</v>
          </cell>
          <cell r="I101">
            <v>60.40849454914413</v>
          </cell>
          <cell r="J101">
            <v>103.24718254502939</v>
          </cell>
          <cell r="K101">
            <v>84.328267847725158</v>
          </cell>
          <cell r="L101">
            <v>71.35159939762795</v>
          </cell>
          <cell r="M101">
            <v>94.374887773498457</v>
          </cell>
          <cell r="N101">
            <v>97.869470660866611</v>
          </cell>
          <cell r="O101">
            <v>87.849326459759752</v>
          </cell>
          <cell r="P101">
            <v>93.429424726429119</v>
          </cell>
          <cell r="Q101">
            <v>91.268666864884139</v>
          </cell>
          <cell r="R101">
            <v>191.06590625000001</v>
          </cell>
          <cell r="S101">
            <v>74.57443750000003</v>
          </cell>
          <cell r="T101">
            <v>77.040906250000006</v>
          </cell>
          <cell r="U101">
            <v>95.427281249999979</v>
          </cell>
          <cell r="V101">
            <v>57.344187500000004</v>
          </cell>
        </row>
        <row r="102">
          <cell r="A102" t="str">
            <v>2005Q1</v>
          </cell>
          <cell r="B102">
            <v>96.655632586274265</v>
          </cell>
          <cell r="C102">
            <v>99.194450730326821</v>
          </cell>
          <cell r="D102">
            <v>90.923732145630225</v>
          </cell>
          <cell r="E102">
            <v>98.570797997714521</v>
          </cell>
          <cell r="F102">
            <v>122.19783685835898</v>
          </cell>
          <cell r="G102">
            <v>70.692410521011638</v>
          </cell>
          <cell r="H102">
            <v>71.51356044865139</v>
          </cell>
          <cell r="I102">
            <v>62.012216569599673</v>
          </cell>
          <cell r="J102">
            <v>103.72099121556782</v>
          </cell>
          <cell r="K102">
            <v>84.986511660548587</v>
          </cell>
          <cell r="L102">
            <v>72.030952639827035</v>
          </cell>
          <cell r="M102">
            <v>94.710544084081391</v>
          </cell>
          <cell r="N102">
            <v>97.503978728456275</v>
          </cell>
          <cell r="O102">
            <v>88.718739733650949</v>
          </cell>
          <cell r="P102">
            <v>93.703549250754492</v>
          </cell>
          <cell r="Q102">
            <v>91.765915261821306</v>
          </cell>
          <cell r="R102">
            <v>192.89300000000003</v>
          </cell>
          <cell r="S102">
            <v>74.695062499999992</v>
          </cell>
          <cell r="T102">
            <v>77.48346875</v>
          </cell>
          <cell r="U102">
            <v>95.236031250000053</v>
          </cell>
          <cell r="V102">
            <v>57.801093750000007</v>
          </cell>
        </row>
        <row r="103">
          <cell r="A103" t="str">
            <v>2005Q2</v>
          </cell>
          <cell r="B103">
            <v>97.442949511704938</v>
          </cell>
          <cell r="C103">
            <v>99.817331404825325</v>
          </cell>
          <cell r="D103">
            <v>91.641195481618354</v>
          </cell>
          <cell r="E103">
            <v>99.843112544935465</v>
          </cell>
          <cell r="F103">
            <v>120.13928185613877</v>
          </cell>
          <cell r="G103">
            <v>71.970686404441579</v>
          </cell>
          <cell r="H103">
            <v>73.119961017794523</v>
          </cell>
          <cell r="I103">
            <v>63.767791849947365</v>
          </cell>
          <cell r="J103">
            <v>104.15717715618875</v>
          </cell>
          <cell r="K103">
            <v>85.940863801072624</v>
          </cell>
          <cell r="L103">
            <v>73.346900908671387</v>
          </cell>
          <cell r="M103">
            <v>95.269600491123271</v>
          </cell>
          <cell r="N103">
            <v>97.870939913026959</v>
          </cell>
          <cell r="O103">
            <v>89.695393436336772</v>
          </cell>
          <cell r="P103">
            <v>94.264225110590871</v>
          </cell>
          <cell r="Q103">
            <v>92.261992302429988</v>
          </cell>
          <cell r="R103">
            <v>194.4785</v>
          </cell>
          <cell r="S103">
            <v>75.018937499999979</v>
          </cell>
          <cell r="T103">
            <v>77.892281249999996</v>
          </cell>
          <cell r="U103">
            <v>95.199718750000073</v>
          </cell>
          <cell r="V103">
            <v>58.514156250000013</v>
          </cell>
        </row>
        <row r="104">
          <cell r="A104" t="str">
            <v>2005Q3</v>
          </cell>
          <cell r="B104">
            <v>98.194644248192887</v>
          </cell>
          <cell r="C104">
            <v>100.41276757685561</v>
          </cell>
          <cell r="D104">
            <v>92.439099983973819</v>
          </cell>
          <cell r="E104">
            <v>101.19697555768786</v>
          </cell>
          <cell r="F104">
            <v>118.41296467700413</v>
          </cell>
          <cell r="G104">
            <v>73.301472906362022</v>
          </cell>
          <cell r="H104">
            <v>74.761855549199552</v>
          </cell>
          <cell r="I104">
            <v>65.623945087812061</v>
          </cell>
          <cell r="J104">
            <v>104.56727367988064</v>
          </cell>
          <cell r="K104">
            <v>86.956454328715736</v>
          </cell>
          <cell r="L104">
            <v>74.823332239123431</v>
          </cell>
          <cell r="M104">
            <v>95.845541818104877</v>
          </cell>
          <cell r="N104">
            <v>98.427834006007373</v>
          </cell>
          <cell r="O104">
            <v>90.643105125315373</v>
          </cell>
          <cell r="P104">
            <v>94.911018530681645</v>
          </cell>
          <cell r="Q104">
            <v>92.760929603121355</v>
          </cell>
          <cell r="R104">
            <v>196.05975000000001</v>
          </cell>
          <cell r="S104">
            <v>75.337937499999981</v>
          </cell>
          <cell r="T104">
            <v>78.31640625</v>
          </cell>
          <cell r="U104">
            <v>95.195843750000066</v>
          </cell>
          <cell r="V104">
            <v>59.318531250000014</v>
          </cell>
        </row>
        <row r="105">
          <cell r="A105" t="str">
            <v>2005Q4</v>
          </cell>
          <cell r="B105">
            <v>98.910716795738068</v>
          </cell>
          <cell r="C105">
            <v>100.98075924641769</v>
          </cell>
          <cell r="D105">
            <v>93.317445652696634</v>
          </cell>
          <cell r="E105">
            <v>102.63238703597172</v>
          </cell>
          <cell r="F105">
            <v>117.01888532095508</v>
          </cell>
          <cell r="G105">
            <v>74.684770026772952</v>
          </cell>
          <cell r="H105">
            <v>76.439244042866463</v>
          </cell>
          <cell r="I105">
            <v>67.580676283193753</v>
          </cell>
          <cell r="J105">
            <v>104.95128078664349</v>
          </cell>
          <cell r="K105">
            <v>88.033283243477925</v>
          </cell>
          <cell r="L105">
            <v>76.460246631183168</v>
          </cell>
          <cell r="M105">
            <v>96.438368065026197</v>
          </cell>
          <cell r="N105">
            <v>99.174661007397503</v>
          </cell>
          <cell r="O105">
            <v>91.561874800586722</v>
          </cell>
          <cell r="P105">
            <v>95.643929511026855</v>
          </cell>
          <cell r="Q105">
            <v>93.26272716389542</v>
          </cell>
          <cell r="R105">
            <v>197.63675000000003</v>
          </cell>
          <cell r="S105">
            <v>75.652062499999971</v>
          </cell>
          <cell r="T105">
            <v>78.755843749999997</v>
          </cell>
          <cell r="U105">
            <v>95.224406250000072</v>
          </cell>
          <cell r="V105">
            <v>60.214218750000008</v>
          </cell>
        </row>
        <row r="106">
          <cell r="A106" t="str">
            <v>2006Q1</v>
          </cell>
          <cell r="B106">
            <v>99.611531710642737</v>
          </cell>
          <cell r="C106">
            <v>101.38100371291202</v>
          </cell>
          <cell r="D106">
            <v>94.488794906254867</v>
          </cell>
          <cell r="E106">
            <v>104.336162145785</v>
          </cell>
          <cell r="F106">
            <v>116.73614015859309</v>
          </cell>
          <cell r="G106">
            <v>76.126041513454666</v>
          </cell>
          <cell r="H106">
            <v>78.073880714325981</v>
          </cell>
          <cell r="I106">
            <v>69.550747864256209</v>
          </cell>
          <cell r="J106">
            <v>105.22239414095739</v>
          </cell>
          <cell r="K106">
            <v>89.210765177922198</v>
          </cell>
          <cell r="L106">
            <v>78.799609917073369</v>
          </cell>
          <cell r="M106">
            <v>96.908292473676227</v>
          </cell>
          <cell r="N106">
            <v>100.69651198484055</v>
          </cell>
          <cell r="O106">
            <v>92.401612266042861</v>
          </cell>
          <cell r="P106">
            <v>96.613106618501917</v>
          </cell>
          <cell r="Q106">
            <v>93.77459552260072</v>
          </cell>
          <cell r="R106">
            <v>199.27778125000009</v>
          </cell>
          <cell r="S106">
            <v>75.567093749999998</v>
          </cell>
          <cell r="T106">
            <v>79.242937499999982</v>
          </cell>
          <cell r="U106">
            <v>95.39775000000003</v>
          </cell>
          <cell r="V106">
            <v>61.436531250000023</v>
          </cell>
        </row>
        <row r="107">
          <cell r="A107" t="str">
            <v>2006Q2</v>
          </cell>
          <cell r="B107">
            <v>100.2482140577816</v>
          </cell>
          <cell r="C107">
            <v>101.95022745777753</v>
          </cell>
          <cell r="D107">
            <v>95.442997940325071</v>
          </cell>
          <cell r="E107">
            <v>105.85994448873257</v>
          </cell>
          <cell r="F107">
            <v>115.69489790047469</v>
          </cell>
          <cell r="G107">
            <v>77.612174371734454</v>
          </cell>
          <cell r="H107">
            <v>79.853555446304355</v>
          </cell>
          <cell r="I107">
            <v>71.74353000340642</v>
          </cell>
          <cell r="J107">
            <v>105.58894414807017</v>
          </cell>
          <cell r="K107">
            <v>90.394305013897309</v>
          </cell>
          <cell r="L107">
            <v>80.540704099459418</v>
          </cell>
          <cell r="M107">
            <v>97.590803263761416</v>
          </cell>
          <cell r="N107">
            <v>101.58916837599281</v>
          </cell>
          <cell r="O107">
            <v>93.282533992342906</v>
          </cell>
          <cell r="P107">
            <v>97.458193292605799</v>
          </cell>
          <cell r="Q107">
            <v>94.279229388400765</v>
          </cell>
          <cell r="R107">
            <v>200.8189687500001</v>
          </cell>
          <cell r="S107">
            <v>76.02915625</v>
          </cell>
          <cell r="T107">
            <v>79.700062499999973</v>
          </cell>
          <cell r="U107">
            <v>95.44625000000002</v>
          </cell>
          <cell r="V107">
            <v>62.42071875000002</v>
          </cell>
        </row>
        <row r="108">
          <cell r="A108" t="str">
            <v>2006Q3</v>
          </cell>
          <cell r="B108">
            <v>100.8411283934568</v>
          </cell>
          <cell r="C108">
            <v>102.54812778041466</v>
          </cell>
          <cell r="D108">
            <v>96.392617173375356</v>
          </cell>
          <cell r="E108">
            <v>107.39054923081241</v>
          </cell>
          <cell r="F108">
            <v>114.67425491720131</v>
          </cell>
          <cell r="G108">
            <v>79.148632349392599</v>
          </cell>
          <cell r="H108">
            <v>81.700022454332299</v>
          </cell>
          <cell r="I108">
            <v>74.071785128808131</v>
          </cell>
          <cell r="J108">
            <v>105.96412647246191</v>
          </cell>
          <cell r="K108">
            <v>91.623317383966281</v>
          </cell>
          <cell r="L108">
            <v>82.22549501056406</v>
          </cell>
          <cell r="M108">
            <v>98.34611367707069</v>
          </cell>
          <cell r="N108">
            <v>102.4377212484975</v>
          </cell>
          <cell r="O108">
            <v>94.154549783378897</v>
          </cell>
          <cell r="P108">
            <v>98.329338100213917</v>
          </cell>
          <cell r="Q108">
            <v>94.783839299144049</v>
          </cell>
          <cell r="R108">
            <v>202.3285937500001</v>
          </cell>
          <cell r="S108">
            <v>76.644031249999983</v>
          </cell>
          <cell r="T108">
            <v>80.159562499999964</v>
          </cell>
          <cell r="U108">
            <v>95.482250000000022</v>
          </cell>
          <cell r="V108">
            <v>63.402093750000034</v>
          </cell>
        </row>
        <row r="109">
          <cell r="A109" t="str">
            <v>2006Q4</v>
          </cell>
          <cell r="B109">
            <v>101.39027471766839</v>
          </cell>
          <cell r="C109">
            <v>103.17470468082344</v>
          </cell>
          <cell r="D109">
            <v>97.337652605405708</v>
          </cell>
          <cell r="E109">
            <v>108.92797637202452</v>
          </cell>
          <cell r="F109">
            <v>113.67421120877296</v>
          </cell>
          <cell r="G109">
            <v>80.735415446429101</v>
          </cell>
          <cell r="H109">
            <v>83.613281738409853</v>
          </cell>
          <cell r="I109">
            <v>76.535513240461356</v>
          </cell>
          <cell r="J109">
            <v>106.34794111413261</v>
          </cell>
          <cell r="K109">
            <v>92.8978022881291</v>
          </cell>
          <cell r="L109">
            <v>83.853982650387309</v>
          </cell>
          <cell r="M109">
            <v>99.174223713604121</v>
          </cell>
          <cell r="N109">
            <v>103.24217060235459</v>
          </cell>
          <cell r="O109">
            <v>95.017659639150835</v>
          </cell>
          <cell r="P109">
            <v>99.226541041326286</v>
          </cell>
          <cell r="Q109">
            <v>95.288425254830614</v>
          </cell>
          <cell r="R109">
            <v>203.80665625000015</v>
          </cell>
          <cell r="S109">
            <v>77.411718749999991</v>
          </cell>
          <cell r="T109">
            <v>80.621437499999956</v>
          </cell>
          <cell r="U109">
            <v>95.505750000000035</v>
          </cell>
          <cell r="V109">
            <v>64.38065625000003</v>
          </cell>
        </row>
        <row r="110">
          <cell r="A110" t="str">
            <v>2007Q1</v>
          </cell>
          <cell r="B110">
            <v>102.08254693994759</v>
          </cell>
          <cell r="C110">
            <v>104.33642086728372</v>
          </cell>
          <cell r="D110">
            <v>98.434536283562949</v>
          </cell>
          <cell r="E110">
            <v>110.88124413224325</v>
          </cell>
          <cell r="F110">
            <v>114.97219980966509</v>
          </cell>
          <cell r="G110">
            <v>82.489603492546578</v>
          </cell>
          <cell r="H110">
            <v>86.458393162708234</v>
          </cell>
          <cell r="I110">
            <v>79.848356665903196</v>
          </cell>
          <cell r="J110">
            <v>107.21255631329338</v>
          </cell>
          <cell r="K110">
            <v>94.702998554967024</v>
          </cell>
          <cell r="L110">
            <v>85.265873305892526</v>
          </cell>
          <cell r="M110">
            <v>100.74923378420215</v>
          </cell>
          <cell r="N110">
            <v>104.21008873707365</v>
          </cell>
          <cell r="O110">
            <v>95.981293519947315</v>
          </cell>
          <cell r="P110">
            <v>100.44718116752345</v>
          </cell>
          <cell r="Q110">
            <v>95.614517058185797</v>
          </cell>
          <cell r="R110">
            <v>204.84237499999995</v>
          </cell>
          <cell r="S110">
            <v>78.550187500000021</v>
          </cell>
          <cell r="T110">
            <v>80.921625000000034</v>
          </cell>
          <cell r="U110">
            <v>95.285968750000052</v>
          </cell>
          <cell r="V110">
            <v>65.010312499999998</v>
          </cell>
        </row>
        <row r="111">
          <cell r="A111" t="str">
            <v>2007Q2</v>
          </cell>
          <cell r="B111">
            <v>102.46939967741949</v>
          </cell>
          <cell r="C111">
            <v>104.81776583992377</v>
          </cell>
          <cell r="D111">
            <v>99.307831294694708</v>
          </cell>
          <cell r="E111">
            <v>112.26870878377014</v>
          </cell>
          <cell r="F111">
            <v>113.10238143713659</v>
          </cell>
          <cell r="G111">
            <v>84.130204896458793</v>
          </cell>
          <cell r="H111">
            <v>88.159213053216433</v>
          </cell>
          <cell r="I111">
            <v>82.297573819044601</v>
          </cell>
          <cell r="J111">
            <v>107.42476829343751</v>
          </cell>
          <cell r="K111">
            <v>95.874332995885069</v>
          </cell>
          <cell r="L111">
            <v>86.845871888367597</v>
          </cell>
          <cell r="M111">
            <v>101.45330290284764</v>
          </cell>
          <cell r="N111">
            <v>104.8433021338318</v>
          </cell>
          <cell r="O111">
            <v>96.782819521075737</v>
          </cell>
          <cell r="P111">
            <v>101.27754875501208</v>
          </cell>
          <cell r="Q111">
            <v>96.190443182668787</v>
          </cell>
          <cell r="R111">
            <v>206.42162499999992</v>
          </cell>
          <cell r="S111">
            <v>79.536312500000022</v>
          </cell>
          <cell r="T111">
            <v>81.453875000000039</v>
          </cell>
          <cell r="U111">
            <v>95.37678125000005</v>
          </cell>
          <cell r="V111">
            <v>66.121687499999993</v>
          </cell>
        </row>
        <row r="112">
          <cell r="A112" t="str">
            <v>2007Q3</v>
          </cell>
          <cell r="B112">
            <v>102.73772683961528</v>
          </cell>
          <cell r="C112">
            <v>105.1252023070235</v>
          </cell>
          <cell r="D112">
            <v>100.11396968594781</v>
          </cell>
          <cell r="E112">
            <v>113.49938854647954</v>
          </cell>
          <cell r="F112">
            <v>110.34218912566293</v>
          </cell>
          <cell r="G112">
            <v>85.774299487868333</v>
          </cell>
          <cell r="H112">
            <v>89.580801274105696</v>
          </cell>
          <cell r="I112">
            <v>84.596807027422699</v>
          </cell>
          <cell r="J112">
            <v>107.45674529477613</v>
          </cell>
          <cell r="K112">
            <v>96.897044439464494</v>
          </cell>
          <cell r="L112">
            <v>88.433684684775912</v>
          </cell>
          <cell r="M112">
            <v>101.96053148038104</v>
          </cell>
          <cell r="N112">
            <v>105.34938309213859</v>
          </cell>
          <cell r="O112">
            <v>97.531667602824669</v>
          </cell>
          <cell r="P112">
            <v>102.01502285537271</v>
          </cell>
          <cell r="Q112">
            <v>96.837733431004892</v>
          </cell>
          <cell r="R112">
            <v>208.13362499999991</v>
          </cell>
          <cell r="S112">
            <v>80.588062500000035</v>
          </cell>
          <cell r="T112">
            <v>82.054125000000056</v>
          </cell>
          <cell r="U112">
            <v>95.547406250000066</v>
          </cell>
          <cell r="V112">
            <v>67.368687499999993</v>
          </cell>
        </row>
        <row r="113">
          <cell r="A113" t="str">
            <v>2007Q4</v>
          </cell>
          <cell r="B113">
            <v>102.88752842653498</v>
          </cell>
          <cell r="C113">
            <v>105.25873026858287</v>
          </cell>
          <cell r="D113">
            <v>100.85295145732223</v>
          </cell>
          <cell r="E113">
            <v>114.57328342037144</v>
          </cell>
          <cell r="F113">
            <v>106.69162287524411</v>
          </cell>
          <cell r="G113">
            <v>87.421887266775201</v>
          </cell>
          <cell r="H113">
            <v>90.72315782537602</v>
          </cell>
          <cell r="I113">
            <v>86.746056291037448</v>
          </cell>
          <cell r="J113">
            <v>107.30848731730924</v>
          </cell>
          <cell r="K113">
            <v>97.771132885705299</v>
          </cell>
          <cell r="L113">
            <v>90.029311695117471</v>
          </cell>
          <cell r="M113">
            <v>102.27091951680239</v>
          </cell>
          <cell r="N113">
            <v>105.72833161199398</v>
          </cell>
          <cell r="O113">
            <v>98.227837765194124</v>
          </cell>
          <cell r="P113">
            <v>102.65960346860535</v>
          </cell>
          <cell r="Q113">
            <v>97.556387803194156</v>
          </cell>
          <cell r="R113">
            <v>209.97837499999989</v>
          </cell>
          <cell r="S113">
            <v>81.705437500000045</v>
          </cell>
          <cell r="T113">
            <v>82.722375000000071</v>
          </cell>
          <cell r="U113">
            <v>95.797843750000055</v>
          </cell>
          <cell r="V113">
            <v>68.751312499999997</v>
          </cell>
        </row>
        <row r="114">
          <cell r="A114" t="str">
            <v>2008Q1</v>
          </cell>
          <cell r="B114">
            <v>103.05913246311781</v>
          </cell>
          <cell r="C114">
            <v>105.49631056525971</v>
          </cell>
          <cell r="D114">
            <v>102.14624808917577</v>
          </cell>
          <cell r="E114">
            <v>118.24570244923211</v>
          </cell>
          <cell r="F114">
            <v>96.010619213050973</v>
          </cell>
          <cell r="G114">
            <v>88.794614720226775</v>
          </cell>
          <cell r="H114">
            <v>90.206233280177514</v>
          </cell>
          <cell r="I114">
            <v>88.271349404490508</v>
          </cell>
          <cell r="J114">
            <v>107.26732811004257</v>
          </cell>
          <cell r="K114">
            <v>98.455525342858209</v>
          </cell>
          <cell r="L114">
            <v>91.725915827309251</v>
          </cell>
          <cell r="M114">
            <v>102.28562767238344</v>
          </cell>
          <cell r="N114">
            <v>106.76345801054957</v>
          </cell>
          <cell r="O114">
            <v>99.095704357576039</v>
          </cell>
          <cell r="P114">
            <v>103.91864063790021</v>
          </cell>
          <cell r="Q114">
            <v>98.973241349041629</v>
          </cell>
          <cell r="R114">
            <v>213.63134375000007</v>
          </cell>
          <cell r="S114">
            <v>83.888125000000002</v>
          </cell>
          <cell r="T114">
            <v>83.802062500000048</v>
          </cell>
          <cell r="U114">
            <v>96.735437500000003</v>
          </cell>
          <cell r="V114">
            <v>70.155187499999982</v>
          </cell>
        </row>
        <row r="115">
          <cell r="A115" t="str">
            <v>2008Q2</v>
          </cell>
          <cell r="B115">
            <v>102.91575168950965</v>
          </cell>
          <cell r="C115">
            <v>105.17083717947526</v>
          </cell>
          <cell r="D115">
            <v>102.5023280286498</v>
          </cell>
          <cell r="E115">
            <v>117.90390392797458</v>
          </cell>
          <cell r="F115">
            <v>93.035330473873557</v>
          </cell>
          <cell r="G115">
            <v>90.560530279309376</v>
          </cell>
          <cell r="H115">
            <v>91.342146262949996</v>
          </cell>
          <cell r="I115">
            <v>90.310219660737971</v>
          </cell>
          <cell r="J115">
            <v>106.64366667536237</v>
          </cell>
          <cell r="K115">
            <v>99.048796991121435</v>
          </cell>
          <cell r="L115">
            <v>93.299906102350505</v>
          </cell>
          <cell r="M115">
            <v>102.24187036247194</v>
          </cell>
          <cell r="N115">
            <v>106.57481752664162</v>
          </cell>
          <cell r="O115">
            <v>99.596768941429744</v>
          </cell>
          <cell r="P115">
            <v>104.09449425960075</v>
          </cell>
          <cell r="Q115">
            <v>99.583889949015116</v>
          </cell>
          <cell r="R115">
            <v>215.07140625000008</v>
          </cell>
          <cell r="S115">
            <v>84.736875000000012</v>
          </cell>
          <cell r="T115">
            <v>84.468937500000052</v>
          </cell>
          <cell r="U115">
            <v>96.902562500000002</v>
          </cell>
          <cell r="V115">
            <v>71.85481249999998</v>
          </cell>
        </row>
        <row r="116">
          <cell r="A116" t="str">
            <v>2008Q3</v>
          </cell>
          <cell r="B116">
            <v>102.59771413064972</v>
          </cell>
          <cell r="C116">
            <v>104.56027095188733</v>
          </cell>
          <cell r="D116">
            <v>102.54266275610206</v>
          </cell>
          <cell r="E116">
            <v>116.30319690038505</v>
          </cell>
          <cell r="F116">
            <v>91.625693184882664</v>
          </cell>
          <cell r="G116">
            <v>92.441280431070339</v>
          </cell>
          <cell r="H116">
            <v>92.750847346843557</v>
          </cell>
          <cell r="I116">
            <v>92.388694854381484</v>
          </cell>
          <cell r="J116">
            <v>105.72483676227438</v>
          </cell>
          <cell r="K116">
            <v>99.509874838745759</v>
          </cell>
          <cell r="L116">
            <v>94.844445428158195</v>
          </cell>
          <cell r="M116">
            <v>102.04080824733964</v>
          </cell>
          <cell r="N116">
            <v>105.94572047742167</v>
          </cell>
          <cell r="O116">
            <v>99.955405866147217</v>
          </cell>
          <cell r="P116">
            <v>103.89451437689721</v>
          </cell>
          <cell r="Q116">
            <v>100.01516865291968</v>
          </cell>
          <cell r="R116">
            <v>215.97403125000008</v>
          </cell>
          <cell r="S116">
            <v>85.25137500000001</v>
          </cell>
          <cell r="T116">
            <v>85.066437500000049</v>
          </cell>
          <cell r="U116">
            <v>96.906562499999993</v>
          </cell>
          <cell r="V116">
            <v>73.73581249999998</v>
          </cell>
        </row>
        <row r="117">
          <cell r="A117" t="str">
            <v>2008Q4</v>
          </cell>
          <cell r="B117">
            <v>102.10501978653805</v>
          </cell>
          <cell r="C117">
            <v>103.66461188249592</v>
          </cell>
          <cell r="D117">
            <v>102.26725227153256</v>
          </cell>
          <cell r="E117">
            <v>113.44358136646358</v>
          </cell>
          <cell r="F117">
            <v>91.781707346078292</v>
          </cell>
          <cell r="G117">
            <v>94.436865175509709</v>
          </cell>
          <cell r="H117">
            <v>94.432336531858169</v>
          </cell>
          <cell r="I117">
            <v>94.506774985421032</v>
          </cell>
          <cell r="J117">
            <v>104.51083837077856</v>
          </cell>
          <cell r="K117">
            <v>99.838758885731153</v>
          </cell>
          <cell r="L117">
            <v>96.359533804732365</v>
          </cell>
          <cell r="M117">
            <v>101.68244132698658</v>
          </cell>
          <cell r="N117">
            <v>104.87616686288976</v>
          </cell>
          <cell r="O117">
            <v>100.1716151317284</v>
          </cell>
          <cell r="P117">
            <v>103.31870098978956</v>
          </cell>
          <cell r="Q117">
            <v>100.26707746075536</v>
          </cell>
          <cell r="R117">
            <v>216.3392187500001</v>
          </cell>
          <cell r="S117">
            <v>85.431625000000011</v>
          </cell>
          <cell r="T117">
            <v>85.594562500000052</v>
          </cell>
          <cell r="U117">
            <v>96.747437500000004</v>
          </cell>
          <cell r="V117">
            <v>75.798187499999969</v>
          </cell>
        </row>
        <row r="118">
          <cell r="A118" t="str">
            <v>2009Q1</v>
          </cell>
          <cell r="B118">
            <v>100.16065098819305</v>
          </cell>
          <cell r="C118">
            <v>100.65347042229556</v>
          </cell>
          <cell r="D118">
            <v>100.01679248451737</v>
          </cell>
          <cell r="E118">
            <v>102.02214603522179</v>
          </cell>
          <cell r="F118">
            <v>95.41807384004062</v>
          </cell>
          <cell r="G118">
            <v>96.544320580022003</v>
          </cell>
          <cell r="H118">
            <v>96.686882374631296</v>
          </cell>
          <cell r="I118">
            <v>96.454056815118904</v>
          </cell>
          <cell r="J118">
            <v>100.68020851116572</v>
          </cell>
          <cell r="K118">
            <v>98.764614784446877</v>
          </cell>
          <cell r="L118">
            <v>97.684129751076966</v>
          </cell>
          <cell r="M118">
            <v>100.00355650987717</v>
          </cell>
          <cell r="N118">
            <v>100.66735265736347</v>
          </cell>
          <cell r="O118">
            <v>98.991847344360721</v>
          </cell>
          <cell r="P118">
            <v>100.6231597800728</v>
          </cell>
          <cell r="Q118">
            <v>99.683247202204115</v>
          </cell>
          <cell r="R118">
            <v>214.16712500000003</v>
          </cell>
          <cell r="S118">
            <v>83.927937500000013</v>
          </cell>
          <cell r="T118">
            <v>85.720499999999973</v>
          </cell>
          <cell r="U118">
            <v>95.926750000000041</v>
          </cell>
          <cell r="V118">
            <v>78.551000000000045</v>
          </cell>
        </row>
        <row r="119">
          <cell r="A119" t="str">
            <v>2009Q2</v>
          </cell>
          <cell r="B119">
            <v>99.829450141170454</v>
          </cell>
          <cell r="C119">
            <v>99.919781488899403</v>
          </cell>
          <cell r="D119">
            <v>99.773613212073926</v>
          </cell>
          <cell r="E119">
            <v>99.56587800503172</v>
          </cell>
          <cell r="F119">
            <v>97.93951054857726</v>
          </cell>
          <cell r="G119">
            <v>98.770760082860306</v>
          </cell>
          <cell r="H119">
            <v>98.793840339233086</v>
          </cell>
          <cell r="I119">
            <v>98.735508116445587</v>
          </cell>
          <cell r="J119">
            <v>99.804458358738017</v>
          </cell>
          <cell r="K119">
            <v>99.337444969206729</v>
          </cell>
          <cell r="L119">
            <v>99.204732821582425</v>
          </cell>
          <cell r="M119">
            <v>99.795865215696793</v>
          </cell>
          <cell r="N119">
            <v>99.79640752248055</v>
          </cell>
          <cell r="O119">
            <v>99.424621049194414</v>
          </cell>
          <cell r="P119">
            <v>99.993237111439001</v>
          </cell>
          <cell r="Q119">
            <v>99.838963886029191</v>
          </cell>
          <cell r="R119">
            <v>214.25737500000002</v>
          </cell>
          <cell r="S119">
            <v>83.979562500000014</v>
          </cell>
          <cell r="T119">
            <v>86.242999999999981</v>
          </cell>
          <cell r="U119">
            <v>95.64075000000004</v>
          </cell>
          <cell r="V119">
            <v>80.772500000000065</v>
          </cell>
        </row>
        <row r="120">
          <cell r="A120" t="str">
            <v>2009Q3</v>
          </cell>
          <cell r="B120">
            <v>99.834399576488735</v>
          </cell>
          <cell r="C120">
            <v>99.633155533301974</v>
          </cell>
          <cell r="D120">
            <v>99.878410363778301</v>
          </cell>
          <cell r="E120">
            <v>98.77186598490502</v>
          </cell>
          <cell r="F120">
            <v>101.26071835426836</v>
          </cell>
          <cell r="G120">
            <v>101.11321975141919</v>
          </cell>
          <cell r="H120">
            <v>101.05347898230093</v>
          </cell>
          <cell r="I120">
            <v>101.14072565066338</v>
          </cell>
          <cell r="J120">
            <v>99.562124923786214</v>
          </cell>
          <cell r="K120">
            <v>100.28641509237997</v>
          </cell>
          <cell r="L120">
            <v>100.76030153525274</v>
          </cell>
          <cell r="M120">
            <v>99.896154352909889</v>
          </cell>
          <cell r="N120">
            <v>99.564527432558606</v>
          </cell>
          <cell r="O120">
            <v>100.21638685241689</v>
          </cell>
          <cell r="P120">
            <v>99.685038665683138</v>
          </cell>
          <cell r="Q120">
            <v>100.07785834191259</v>
          </cell>
          <cell r="R120">
            <v>214.61012500000004</v>
          </cell>
          <cell r="S120">
            <v>84.236812500000028</v>
          </cell>
          <cell r="T120">
            <v>86.829249999999959</v>
          </cell>
          <cell r="U120">
            <v>95.391000000000048</v>
          </cell>
          <cell r="V120">
            <v>82.971750000000071</v>
          </cell>
        </row>
        <row r="121">
          <cell r="A121" t="str">
            <v>2009Q4</v>
          </cell>
          <cell r="B121">
            <v>100.17549929414788</v>
          </cell>
          <cell r="C121">
            <v>99.793592555503253</v>
          </cell>
          <cell r="D121">
            <v>100.33118393963049</v>
          </cell>
          <cell r="E121">
            <v>99.64010997484165</v>
          </cell>
          <cell r="F121">
            <v>105.3816972571139</v>
          </cell>
          <cell r="G121">
            <v>103.57169958569864</v>
          </cell>
          <cell r="H121">
            <v>103.46579830383486</v>
          </cell>
          <cell r="I121">
            <v>103.66970941777228</v>
          </cell>
          <cell r="J121">
            <v>99.953208206310322</v>
          </cell>
          <cell r="K121">
            <v>101.61152515396658</v>
          </cell>
          <cell r="L121">
            <v>102.3508358920879</v>
          </cell>
          <cell r="M121">
            <v>100.30442392151645</v>
          </cell>
          <cell r="N121">
            <v>99.971712387597634</v>
          </cell>
          <cell r="O121">
            <v>101.36714475402812</v>
          </cell>
          <cell r="P121">
            <v>99.698564442805221</v>
          </cell>
          <cell r="Q121">
            <v>100.39993056985428</v>
          </cell>
          <cell r="R121">
            <v>215.22537500000004</v>
          </cell>
          <cell r="S121">
            <v>84.699687500000039</v>
          </cell>
          <cell r="T121">
            <v>87.479249999999951</v>
          </cell>
          <cell r="U121">
            <v>95.177500000000052</v>
          </cell>
          <cell r="V121">
            <v>85.148750000000064</v>
          </cell>
        </row>
        <row r="122">
          <cell r="A122" t="str">
            <v>2010Q1</v>
          </cell>
          <cell r="B122">
            <v>101.86765789062503</v>
          </cell>
          <cell r="C122">
            <v>101.72750743749998</v>
          </cell>
          <cell r="D122">
            <v>102.19515357031251</v>
          </cell>
          <cell r="E122">
            <v>106.73105569062503</v>
          </cell>
          <cell r="F122">
            <v>112.72243820156254</v>
          </cell>
          <cell r="G122">
            <v>107.08623692187498</v>
          </cell>
          <cell r="H122">
            <v>106.87202206250001</v>
          </cell>
          <cell r="I122">
            <v>106.63914740468749</v>
          </cell>
          <cell r="J122">
            <v>103.19765882500002</v>
          </cell>
          <cell r="K122">
            <v>104.70127620312502</v>
          </cell>
          <cell r="L122">
            <v>103.84542916562498</v>
          </cell>
          <cell r="M122">
            <v>101.96601045312502</v>
          </cell>
          <cell r="N122">
            <v>102.63237485937501</v>
          </cell>
          <cell r="O122">
            <v>103.87446164218751</v>
          </cell>
          <cell r="P122">
            <v>100.80222101562498</v>
          </cell>
          <cell r="Q122">
            <v>100.83546969687498</v>
          </cell>
          <cell r="R122">
            <v>216.23812500000003</v>
          </cell>
          <cell r="S122">
            <v>85.548812499999997</v>
          </cell>
          <cell r="T122">
            <v>88.174718750000011</v>
          </cell>
          <cell r="U122">
            <v>95.021187500000039</v>
          </cell>
          <cell r="V122">
            <v>87.25162499999999</v>
          </cell>
        </row>
        <row r="123">
          <cell r="A123" t="str">
            <v>2010Q2</v>
          </cell>
          <cell r="B123">
            <v>102.47509473437502</v>
          </cell>
          <cell r="C123">
            <v>102.25150446249998</v>
          </cell>
          <cell r="D123">
            <v>102.91859214218751</v>
          </cell>
          <cell r="E123">
            <v>109.09963341437503</v>
          </cell>
          <cell r="F123">
            <v>117.47496292093756</v>
          </cell>
          <cell r="G123">
            <v>109.40074215312497</v>
          </cell>
          <cell r="H123">
            <v>109.25321323749999</v>
          </cell>
          <cell r="I123">
            <v>109.2889884428125</v>
          </cell>
          <cell r="J123">
            <v>103.96759529500004</v>
          </cell>
          <cell r="K123">
            <v>106.22326572187501</v>
          </cell>
          <cell r="L123">
            <v>105.55825749937497</v>
          </cell>
          <cell r="M123">
            <v>102.61210627187504</v>
          </cell>
          <cell r="N123">
            <v>103.67192491562501</v>
          </cell>
          <cell r="O123">
            <v>105.34417698531252</v>
          </cell>
          <cell r="P123">
            <v>101.15183260937496</v>
          </cell>
          <cell r="Q123">
            <v>101.31178181812497</v>
          </cell>
          <cell r="R123">
            <v>217.324375</v>
          </cell>
          <cell r="S123">
            <v>86.350687499999992</v>
          </cell>
          <cell r="T123">
            <v>88.959531250000026</v>
          </cell>
          <cell r="U123">
            <v>94.871812500000047</v>
          </cell>
          <cell r="V123">
            <v>89.40487499999999</v>
          </cell>
        </row>
        <row r="124">
          <cell r="A124" t="str">
            <v>2010Q3</v>
          </cell>
          <cell r="B124">
            <v>103.01271842187502</v>
          </cell>
          <cell r="C124">
            <v>102.69199851249998</v>
          </cell>
          <cell r="D124">
            <v>103.56471928593751</v>
          </cell>
          <cell r="E124">
            <v>111.30628886187503</v>
          </cell>
          <cell r="F124">
            <v>122.05926235968755</v>
          </cell>
          <cell r="G124">
            <v>111.45525261562494</v>
          </cell>
          <cell r="H124">
            <v>111.45059558749999</v>
          </cell>
          <cell r="I124">
            <v>111.93592051906248</v>
          </cell>
          <cell r="J124">
            <v>104.48296823500003</v>
          </cell>
          <cell r="K124">
            <v>107.56599475937502</v>
          </cell>
          <cell r="L124">
            <v>107.35841416687498</v>
          </cell>
          <cell r="M124">
            <v>103.18804790937503</v>
          </cell>
          <cell r="N124">
            <v>104.70477502812501</v>
          </cell>
          <cell r="O124">
            <v>106.77385767156251</v>
          </cell>
          <cell r="P124">
            <v>101.51580579687497</v>
          </cell>
          <cell r="Q124">
            <v>101.85915606062497</v>
          </cell>
          <cell r="R124">
            <v>218.619125</v>
          </cell>
          <cell r="S124">
            <v>87.285937499999989</v>
          </cell>
          <cell r="T124">
            <v>89.815406250000024</v>
          </cell>
          <cell r="U124">
            <v>94.750312500000049</v>
          </cell>
          <cell r="V124">
            <v>91.556624999999983</v>
          </cell>
        </row>
        <row r="125">
          <cell r="A125" t="str">
            <v>2010Q4</v>
          </cell>
          <cell r="B125">
            <v>103.48052895312503</v>
          </cell>
          <cell r="C125">
            <v>103.04898958749997</v>
          </cell>
          <cell r="D125">
            <v>104.13353500156251</v>
          </cell>
          <cell r="E125">
            <v>113.35102203312503</v>
          </cell>
          <cell r="F125">
            <v>126.47533651781256</v>
          </cell>
          <cell r="G125">
            <v>113.24976830937494</v>
          </cell>
          <cell r="H125">
            <v>113.46416911249997</v>
          </cell>
          <cell r="I125">
            <v>114.57994363343747</v>
          </cell>
          <cell r="J125">
            <v>104.74377764500004</v>
          </cell>
          <cell r="K125">
            <v>108.729463315625</v>
          </cell>
          <cell r="L125">
            <v>109.24589916812495</v>
          </cell>
          <cell r="M125">
            <v>103.69383536562503</v>
          </cell>
          <cell r="N125">
            <v>105.73092519687502</v>
          </cell>
          <cell r="O125">
            <v>108.16350370093751</v>
          </cell>
          <cell r="P125">
            <v>101.89414057812496</v>
          </cell>
          <cell r="Q125">
            <v>102.47759242437496</v>
          </cell>
          <cell r="R125">
            <v>220.12237499999998</v>
          </cell>
          <cell r="S125">
            <v>88.354562499999986</v>
          </cell>
          <cell r="T125">
            <v>90.742343750000018</v>
          </cell>
          <cell r="U125">
            <v>94.656687500000046</v>
          </cell>
          <cell r="V125">
            <v>93.706874999999968</v>
          </cell>
        </row>
        <row r="126">
          <cell r="A126" t="str">
            <v>2011Q1</v>
          </cell>
          <cell r="B126">
            <v>103.5810065514852</v>
          </cell>
          <cell r="C126">
            <v>103.05042737019501</v>
          </cell>
          <cell r="D126">
            <v>104.54110168492406</v>
          </cell>
          <cell r="E126">
            <v>116.03721952289408</v>
          </cell>
          <cell r="F126">
            <v>129.4001494915538</v>
          </cell>
          <cell r="G126">
            <v>113.71106325944913</v>
          </cell>
          <cell r="H126">
            <v>114.97565321123005</v>
          </cell>
          <cell r="I126">
            <v>117.37856768988237</v>
          </cell>
          <cell r="J126">
            <v>103.89381665259377</v>
          </cell>
          <cell r="K126">
            <v>109.46484926091105</v>
          </cell>
          <cell r="L126">
            <v>111.37590995821611</v>
          </cell>
          <cell r="M126">
            <v>104.10556497349863</v>
          </cell>
          <cell r="N126">
            <v>107.29855036564955</v>
          </cell>
          <cell r="O126">
            <v>109.37513499364</v>
          </cell>
          <cell r="P126">
            <v>102.73396062632892</v>
          </cell>
          <cell r="Q126">
            <v>103.36827850490296</v>
          </cell>
          <cell r="R126">
            <v>222.69662500000004</v>
          </cell>
          <cell r="S126">
            <v>90.267343749999995</v>
          </cell>
          <cell r="T126">
            <v>92.128937500000035</v>
          </cell>
          <cell r="U126">
            <v>94.626718750000038</v>
          </cell>
          <cell r="V126">
            <v>95.646718750000048</v>
          </cell>
        </row>
        <row r="127">
          <cell r="A127" t="str">
            <v>2011Q2</v>
          </cell>
          <cell r="B127">
            <v>104.02819868089115</v>
          </cell>
          <cell r="C127">
            <v>103.34923262211701</v>
          </cell>
          <cell r="D127">
            <v>104.98886958595445</v>
          </cell>
          <cell r="E127">
            <v>117.43675350373645</v>
          </cell>
          <cell r="F127">
            <v>134.00898744993231</v>
          </cell>
          <cell r="G127">
            <v>115.41487980566951</v>
          </cell>
          <cell r="H127">
            <v>116.74892132673807</v>
          </cell>
          <cell r="I127">
            <v>119.95376891892943</v>
          </cell>
          <cell r="J127">
            <v>103.98798175155628</v>
          </cell>
          <cell r="K127">
            <v>110.3693257065466</v>
          </cell>
          <cell r="L127">
            <v>113.37597264492969</v>
          </cell>
          <cell r="M127">
            <v>104.4806055340992</v>
          </cell>
          <cell r="N127">
            <v>108.09203066938973</v>
          </cell>
          <cell r="O127">
            <v>110.73990374118399</v>
          </cell>
          <cell r="P127">
            <v>102.96216912579735</v>
          </cell>
          <cell r="Q127">
            <v>104.04836407294179</v>
          </cell>
          <cell r="R127">
            <v>224.27187500000005</v>
          </cell>
          <cell r="S127">
            <v>91.318406249999981</v>
          </cell>
          <cell r="T127">
            <v>93.042562500000031</v>
          </cell>
          <cell r="U127">
            <v>94.574531250000035</v>
          </cell>
          <cell r="V127">
            <v>97.877531250000075</v>
          </cell>
        </row>
        <row r="128">
          <cell r="A128" t="str">
            <v>2011Q3</v>
          </cell>
          <cell r="B128">
            <v>104.52458556470303</v>
          </cell>
          <cell r="C128">
            <v>103.673355025961</v>
          </cell>
          <cell r="D128">
            <v>105.39290110051519</v>
          </cell>
          <cell r="E128">
            <v>118.35301057042123</v>
          </cell>
          <cell r="F128">
            <v>138.97881448918923</v>
          </cell>
          <cell r="G128">
            <v>117.28799197311029</v>
          </cell>
          <cell r="H128">
            <v>118.46569285775408</v>
          </cell>
          <cell r="I128">
            <v>122.46305722452352</v>
          </cell>
          <cell r="J128">
            <v>104.17006606948127</v>
          </cell>
          <cell r="K128">
            <v>111.1940705228177</v>
          </cell>
          <cell r="L128">
            <v>115.40128468335685</v>
          </cell>
          <cell r="M128">
            <v>104.79505338030032</v>
          </cell>
          <cell r="N128">
            <v>108.65954105187012</v>
          </cell>
          <cell r="O128">
            <v>112.11982986377194</v>
          </cell>
          <cell r="P128">
            <v>103.02588974973422</v>
          </cell>
          <cell r="Q128">
            <v>104.71903672401943</v>
          </cell>
          <cell r="R128">
            <v>225.71062500000005</v>
          </cell>
          <cell r="S128">
            <v>92.218531249999984</v>
          </cell>
          <cell r="T128">
            <v>93.871812500000033</v>
          </cell>
          <cell r="U128">
            <v>94.535906250000053</v>
          </cell>
          <cell r="V128">
            <v>100.19040625000007</v>
          </cell>
        </row>
        <row r="129">
          <cell r="A129" t="str">
            <v>2011Q4</v>
          </cell>
          <cell r="B129">
            <v>105.07016720292084</v>
          </cell>
          <cell r="C129">
            <v>104.02279458172701</v>
          </cell>
          <cell r="D129">
            <v>105.75319622860631</v>
          </cell>
          <cell r="E129">
            <v>118.78599072294843</v>
          </cell>
          <cell r="F129">
            <v>144.3096306093247</v>
          </cell>
          <cell r="G129">
            <v>119.33039976177143</v>
          </cell>
          <cell r="H129">
            <v>120.1259678042781</v>
          </cell>
          <cell r="I129">
            <v>124.90643260666468</v>
          </cell>
          <cell r="J129">
            <v>104.44006960636878</v>
          </cell>
          <cell r="K129">
            <v>111.93908370972437</v>
          </cell>
          <cell r="L129">
            <v>117.45184607349759</v>
          </cell>
          <cell r="M129">
            <v>105.048908512102</v>
          </cell>
          <cell r="N129">
            <v>109.0010815130907</v>
          </cell>
          <cell r="O129">
            <v>113.5149133614039</v>
          </cell>
          <cell r="P129">
            <v>102.92512249813953</v>
          </cell>
          <cell r="Q129">
            <v>105.38029645813592</v>
          </cell>
          <cell r="R129">
            <v>227.01287500000004</v>
          </cell>
          <cell r="S129">
            <v>92.967718749999989</v>
          </cell>
          <cell r="T129">
            <v>94.616687500000026</v>
          </cell>
          <cell r="U129">
            <v>94.510843750000063</v>
          </cell>
          <cell r="V129">
            <v>102.58534375000006</v>
          </cell>
        </row>
        <row r="130">
          <cell r="A130" t="str">
            <v>2012Q1</v>
          </cell>
          <cell r="B130">
            <v>105.85262707832445</v>
          </cell>
          <cell r="C130">
            <v>104.39640801433757</v>
          </cell>
          <cell r="D130">
            <v>105.85226186773234</v>
          </cell>
          <cell r="E130">
            <v>115.45845653788739</v>
          </cell>
          <cell r="F130">
            <v>153.96925990032443</v>
          </cell>
          <cell r="G130">
            <v>122.35772621237035</v>
          </cell>
          <cell r="H130">
            <v>121.35363683138669</v>
          </cell>
          <cell r="I130">
            <v>127.01822129905345</v>
          </cell>
          <cell r="J130">
            <v>104.91080912818829</v>
          </cell>
          <cell r="K130">
            <v>112.26002409896336</v>
          </cell>
          <cell r="L130">
            <v>119.55298360784963</v>
          </cell>
          <cell r="M130">
            <v>105.13590051767699</v>
          </cell>
          <cell r="N130">
            <v>108.55056940631192</v>
          </cell>
          <cell r="O130">
            <v>114.81726811332069</v>
          </cell>
          <cell r="P130">
            <v>102.10307423890852</v>
          </cell>
          <cell r="Q130">
            <v>106.19017367952773</v>
          </cell>
          <cell r="R130">
            <v>228.04003125000006</v>
          </cell>
          <cell r="S130">
            <v>93.185031249999994</v>
          </cell>
          <cell r="T130">
            <v>95.094062499999993</v>
          </cell>
          <cell r="U130">
            <v>94.477156250000021</v>
          </cell>
          <cell r="V130">
            <v>105.21499999999999</v>
          </cell>
        </row>
        <row r="131">
          <cell r="A131" t="str">
            <v>2012Q2</v>
          </cell>
          <cell r="B131">
            <v>106.42152483224217</v>
          </cell>
          <cell r="C131">
            <v>104.79693918397854</v>
          </cell>
          <cell r="D131">
            <v>106.21208146388241</v>
          </cell>
          <cell r="E131">
            <v>116.23577783147157</v>
          </cell>
          <cell r="F131">
            <v>158.43492454622253</v>
          </cell>
          <cell r="G131">
            <v>124.41247602718522</v>
          </cell>
          <cell r="H131">
            <v>123.05136234289604</v>
          </cell>
          <cell r="I131">
            <v>129.43604034080843</v>
          </cell>
          <cell r="J131">
            <v>105.311524396613</v>
          </cell>
          <cell r="K131">
            <v>112.98331049446253</v>
          </cell>
          <cell r="L131">
            <v>121.64391298441839</v>
          </cell>
          <cell r="M131">
            <v>105.31107838541072</v>
          </cell>
          <cell r="N131">
            <v>108.66660308370865</v>
          </cell>
          <cell r="O131">
            <v>116.2858208093443</v>
          </cell>
          <cell r="P131">
            <v>101.89604848909264</v>
          </cell>
          <cell r="Q131">
            <v>106.76939541802724</v>
          </cell>
          <cell r="R131">
            <v>229.12471875000006</v>
          </cell>
          <cell r="S131">
            <v>93.784718749999996</v>
          </cell>
          <cell r="T131">
            <v>95.743437499999999</v>
          </cell>
          <cell r="U131">
            <v>94.488093750000019</v>
          </cell>
          <cell r="V131">
            <v>107.71299999999998</v>
          </cell>
        </row>
        <row r="132">
          <cell r="A132" t="str">
            <v>2012Q3</v>
          </cell>
          <cell r="B132">
            <v>106.96454394745385</v>
          </cell>
          <cell r="C132">
            <v>105.2232448155725</v>
          </cell>
          <cell r="D132">
            <v>106.6151619145611</v>
          </cell>
          <cell r="E132">
            <v>117.84071718027033</v>
          </cell>
          <cell r="F132">
            <v>161.67444863700484</v>
          </cell>
          <cell r="G132">
            <v>126.31027224693344</v>
          </cell>
          <cell r="H132">
            <v>124.84303500388273</v>
          </cell>
          <cell r="I132">
            <v>131.89421596563025</v>
          </cell>
          <cell r="J132">
            <v>105.75503217761239</v>
          </cell>
          <cell r="K132">
            <v>113.76460172791865</v>
          </cell>
          <cell r="L132">
            <v>123.7499609957016</v>
          </cell>
          <cell r="M132">
            <v>105.4681717034759</v>
          </cell>
          <cell r="N132">
            <v>108.78309989854132</v>
          </cell>
          <cell r="O132">
            <v>117.81268532871559</v>
          </cell>
          <cell r="P132">
            <v>101.74725211658712</v>
          </cell>
          <cell r="Q132">
            <v>107.27599207787094</v>
          </cell>
          <cell r="R132">
            <v>230.12834375000006</v>
          </cell>
          <cell r="S132">
            <v>94.385843749999992</v>
          </cell>
          <cell r="T132">
            <v>96.381687499999984</v>
          </cell>
          <cell r="U132">
            <v>94.521468750000025</v>
          </cell>
          <cell r="V132">
            <v>110.23199999999997</v>
          </cell>
        </row>
        <row r="133">
          <cell r="A133" t="str">
            <v>2012Q4</v>
          </cell>
          <cell r="B133">
            <v>107.48168442395949</v>
          </cell>
          <cell r="C133">
            <v>105.67532490911944</v>
          </cell>
          <cell r="D133">
            <v>107.06150321976835</v>
          </cell>
          <cell r="E133">
            <v>120.27327458428374</v>
          </cell>
          <cell r="F133">
            <v>163.68783217267131</v>
          </cell>
          <cell r="G133">
            <v>128.05111487161506</v>
          </cell>
          <cell r="H133">
            <v>126.72865481434674</v>
          </cell>
          <cell r="I133">
            <v>134.39274817351887</v>
          </cell>
          <cell r="J133">
            <v>106.24133247118648</v>
          </cell>
          <cell r="K133">
            <v>114.60389779933169</v>
          </cell>
          <cell r="L133">
            <v>125.87112764169927</v>
          </cell>
          <cell r="M133">
            <v>105.60718047187257</v>
          </cell>
          <cell r="N133">
            <v>108.90005985080998</v>
          </cell>
          <cell r="O133">
            <v>119.39786167143454</v>
          </cell>
          <cell r="P133">
            <v>101.65668512139197</v>
          </cell>
          <cell r="Q133">
            <v>107.70996365905883</v>
          </cell>
          <cell r="R133">
            <v>231.05090625000003</v>
          </cell>
          <cell r="S133">
            <v>94.988406249999983</v>
          </cell>
          <cell r="T133">
            <v>97.008812499999976</v>
          </cell>
          <cell r="U133">
            <v>94.577281250000013</v>
          </cell>
          <cell r="V133">
            <v>112.77199999999996</v>
          </cell>
        </row>
        <row r="134">
          <cell r="A134" t="str">
            <v>2013Q1</v>
          </cell>
          <cell r="B134">
            <v>107.82688192946135</v>
          </cell>
          <cell r="C134">
            <v>105.98160272942549</v>
          </cell>
          <cell r="D134">
            <v>107.57233184542206</v>
          </cell>
          <cell r="E134">
            <v>126.47851539913435</v>
          </cell>
          <cell r="F134">
            <v>161.29356020915537</v>
          </cell>
          <cell r="G134">
            <v>129.26638884715771</v>
          </cell>
          <cell r="H134">
            <v>128.65302027755217</v>
          </cell>
          <cell r="I134">
            <v>136.99284202875572</v>
          </cell>
          <cell r="J134">
            <v>107.15829170394731</v>
          </cell>
          <cell r="K134">
            <v>115.62169746060513</v>
          </cell>
          <cell r="L134">
            <v>127.86301895441373</v>
          </cell>
          <cell r="M134">
            <v>105.49728392569897</v>
          </cell>
          <cell r="N134">
            <v>108.71377268844631</v>
          </cell>
          <cell r="O134">
            <v>121.03710037543885</v>
          </cell>
          <cell r="P134">
            <v>101.52337978829812</v>
          </cell>
          <cell r="Q134">
            <v>108.0423975861614</v>
          </cell>
          <cell r="R134">
            <v>231.62771875000004</v>
          </cell>
          <cell r="S134">
            <v>95.664125000000013</v>
          </cell>
          <cell r="T134">
            <v>97.757156250000023</v>
          </cell>
          <cell r="U134">
            <v>94.351781250000045</v>
          </cell>
          <cell r="V134">
            <v>115.90565625000001</v>
          </cell>
        </row>
        <row r="135">
          <cell r="A135" t="str">
            <v>2013Q2</v>
          </cell>
          <cell r="B135">
            <v>108.35069086147409</v>
          </cell>
          <cell r="C135">
            <v>106.55386244095594</v>
          </cell>
          <cell r="D135">
            <v>108.09670427331929</v>
          </cell>
          <cell r="E135">
            <v>129.38828277132797</v>
          </cell>
          <cell r="F135">
            <v>162.12726861221688</v>
          </cell>
          <cell r="G135">
            <v>130.84077030333495</v>
          </cell>
          <cell r="H135">
            <v>130.74861498566528</v>
          </cell>
          <cell r="I135">
            <v>139.54760537706542</v>
          </cell>
          <cell r="J135">
            <v>107.575030452026</v>
          </cell>
          <cell r="K135">
            <v>116.52880370717062</v>
          </cell>
          <cell r="L135">
            <v>130.07218045703942</v>
          </cell>
          <cell r="M135">
            <v>105.69245190071926</v>
          </cell>
          <cell r="N135">
            <v>108.95314301641427</v>
          </cell>
          <cell r="O135">
            <v>122.74060014967807</v>
          </cell>
          <cell r="P135">
            <v>101.58965863380728</v>
          </cell>
          <cell r="Q135">
            <v>108.34268404020956</v>
          </cell>
          <cell r="R135">
            <v>232.49403125000001</v>
          </cell>
          <cell r="S135">
            <v>96.240875000000017</v>
          </cell>
          <cell r="T135">
            <v>98.309093750000031</v>
          </cell>
          <cell r="U135">
            <v>94.573968750000034</v>
          </cell>
          <cell r="V135">
            <v>118.25859375</v>
          </cell>
        </row>
        <row r="136">
          <cell r="A136" t="str">
            <v>2013Q3</v>
          </cell>
          <cell r="B136">
            <v>108.90704688769996</v>
          </cell>
          <cell r="C136">
            <v>107.22052730851689</v>
          </cell>
          <cell r="D136">
            <v>108.65584696937796</v>
          </cell>
          <cell r="E136">
            <v>131.9476420564871</v>
          </cell>
          <cell r="F136">
            <v>163.00744243778922</v>
          </cell>
          <cell r="G136">
            <v>132.40564418607445</v>
          </cell>
          <cell r="H136">
            <v>132.96023744195006</v>
          </cell>
          <cell r="I136">
            <v>142.11824328272934</v>
          </cell>
          <cell r="J136">
            <v>107.87941514203455</v>
          </cell>
          <cell r="K136">
            <v>117.44571529093162</v>
          </cell>
          <cell r="L136">
            <v>132.35421818157869</v>
          </cell>
          <cell r="M136">
            <v>105.96186363203171</v>
          </cell>
          <cell r="N136">
            <v>109.31446058264557</v>
          </cell>
          <cell r="O136">
            <v>124.50411153208988</v>
          </cell>
          <cell r="P136">
            <v>101.75455394271039</v>
          </cell>
          <cell r="Q136">
            <v>108.58191044577373</v>
          </cell>
          <cell r="R136">
            <v>233.38515625000002</v>
          </cell>
          <cell r="S136">
            <v>96.790375000000012</v>
          </cell>
          <cell r="T136">
            <v>98.796968750000033</v>
          </cell>
          <cell r="U136">
            <v>94.940093750000045</v>
          </cell>
          <cell r="V136">
            <v>120.40346875</v>
          </cell>
        </row>
        <row r="137">
          <cell r="A137" t="str">
            <v>2013Q4</v>
          </cell>
          <cell r="B137">
            <v>109.49595000813893</v>
          </cell>
          <cell r="C137">
            <v>107.98159733210836</v>
          </cell>
          <cell r="D137">
            <v>109.24975993359804</v>
          </cell>
          <cell r="E137">
            <v>134.15659325461181</v>
          </cell>
          <cell r="F137">
            <v>163.93408168587237</v>
          </cell>
          <cell r="G137">
            <v>133.96101049537623</v>
          </cell>
          <cell r="H137">
            <v>135.28788764640657</v>
          </cell>
          <cell r="I137">
            <v>144.70475574574752</v>
          </cell>
          <cell r="J137">
            <v>108.071445773973</v>
          </cell>
          <cell r="K137">
            <v>118.37243221188812</v>
          </cell>
          <cell r="L137">
            <v>134.70913212803148</v>
          </cell>
          <cell r="M137">
            <v>106.30551911963632</v>
          </cell>
          <cell r="N137">
            <v>109.79772538714018</v>
          </cell>
          <cell r="O137">
            <v>126.32763452267427</v>
          </cell>
          <cell r="P137">
            <v>102.01806571500747</v>
          </cell>
          <cell r="Q137">
            <v>108.76007680285394</v>
          </cell>
          <cell r="R137">
            <v>234.30109375000006</v>
          </cell>
          <cell r="S137">
            <v>97.312625000000011</v>
          </cell>
          <cell r="T137">
            <v>99.220781250000016</v>
          </cell>
          <cell r="U137">
            <v>95.450156250000049</v>
          </cell>
          <cell r="V137">
            <v>122.34028124999999</v>
          </cell>
        </row>
        <row r="138">
          <cell r="A138" t="str">
            <v>2014Q1</v>
          </cell>
          <cell r="B138">
            <v>110.11712518082541</v>
          </cell>
          <cell r="C138">
            <v>109.19512829293961</v>
          </cell>
          <cell r="D138">
            <v>110.0851839371723</v>
          </cell>
          <cell r="E138">
            <v>137.3461486259574</v>
          </cell>
          <cell r="F138">
            <v>165.16486765309594</v>
          </cell>
          <cell r="G138">
            <v>135.82054089172937</v>
          </cell>
          <cell r="H138">
            <v>137.77872983582597</v>
          </cell>
          <cell r="I138">
            <v>147.31476577348073</v>
          </cell>
          <cell r="J138">
            <v>107.65664130669137</v>
          </cell>
          <cell r="K138">
            <v>119.38886649371531</v>
          </cell>
          <cell r="L138">
            <v>137.35573257258034</v>
          </cell>
          <cell r="M138">
            <v>106.82727615016505</v>
          </cell>
          <cell r="N138">
            <v>110.82673112684589</v>
          </cell>
          <cell r="O138">
            <v>128.66437720956949</v>
          </cell>
          <cell r="P138">
            <v>102.53742975965906</v>
          </cell>
          <cell r="Q138">
            <v>108.76488421882632</v>
          </cell>
          <cell r="R138">
            <v>235.84700000000004</v>
          </cell>
          <cell r="S138">
            <v>97.811687500000005</v>
          </cell>
          <cell r="T138">
            <v>99.638968750000032</v>
          </cell>
          <cell r="U138">
            <v>96.751187499999972</v>
          </cell>
          <cell r="V138">
            <v>123.66356249999998</v>
          </cell>
        </row>
        <row r="139">
          <cell r="A139" t="str">
            <v>2014Q2</v>
          </cell>
          <cell r="B139">
            <v>110.77123250647684</v>
          </cell>
          <cell r="C139">
            <v>110.00178631610848</v>
          </cell>
          <cell r="D139">
            <v>110.66594112923811</v>
          </cell>
          <cell r="E139">
            <v>138.32187874591114</v>
          </cell>
          <cell r="F139">
            <v>166.08136522754896</v>
          </cell>
          <cell r="G139">
            <v>137.23142338996004</v>
          </cell>
          <cell r="H139">
            <v>140.31956984190944</v>
          </cell>
          <cell r="I139">
            <v>149.92997814826307</v>
          </cell>
          <cell r="J139">
            <v>107.82175623894955</v>
          </cell>
          <cell r="K139">
            <v>120.30322927959277</v>
          </cell>
          <cell r="L139">
            <v>139.7688748523872</v>
          </cell>
          <cell r="M139">
            <v>107.27787603570114</v>
          </cell>
          <cell r="N139">
            <v>111.38437292908802</v>
          </cell>
          <cell r="O139">
            <v>130.42664018124384</v>
          </cell>
          <cell r="P139">
            <v>102.93528013515984</v>
          </cell>
          <cell r="Q139">
            <v>108.86585003598817</v>
          </cell>
          <cell r="R139">
            <v>236.57050000000004</v>
          </cell>
          <cell r="S139">
            <v>98.27781250000001</v>
          </cell>
          <cell r="T139">
            <v>99.91128125000003</v>
          </cell>
          <cell r="U139">
            <v>97.29031249999997</v>
          </cell>
          <cell r="V139">
            <v>125.34643749999998</v>
          </cell>
        </row>
        <row r="140">
          <cell r="A140" t="str">
            <v>2014Q3</v>
          </cell>
          <cell r="B140">
            <v>111.45799694312758</v>
          </cell>
          <cell r="C140">
            <v>110.7596271828242</v>
          </cell>
          <cell r="D140">
            <v>111.19877228098821</v>
          </cell>
          <cell r="E140">
            <v>138.41479587472833</v>
          </cell>
          <cell r="F140">
            <v>166.94125570586104</v>
          </cell>
          <cell r="G140">
            <v>138.50732965055732</v>
          </cell>
          <cell r="H140">
            <v>142.95757190144815</v>
          </cell>
          <cell r="I140">
            <v>152.55801587745538</v>
          </cell>
          <cell r="J140">
            <v>108.07230952959756</v>
          </cell>
          <cell r="K140">
            <v>121.19543259319568</v>
          </cell>
          <cell r="L140">
            <v>142.16736924363462</v>
          </cell>
          <cell r="M140">
            <v>107.76117656287656</v>
          </cell>
          <cell r="N140">
            <v>111.89444449081432</v>
          </cell>
          <cell r="O140">
            <v>132.06763152583557</v>
          </cell>
          <cell r="P140">
            <v>103.36885265047037</v>
          </cell>
          <cell r="Q140">
            <v>108.95067536171561</v>
          </cell>
          <cell r="R140">
            <v>237.07675000000006</v>
          </cell>
          <cell r="S140">
            <v>98.715062500000002</v>
          </cell>
          <cell r="T140">
            <v>100.09615625000004</v>
          </cell>
          <cell r="U140">
            <v>97.714562499999957</v>
          </cell>
          <cell r="V140">
            <v>126.98343749999998</v>
          </cell>
        </row>
        <row r="141">
          <cell r="A141" t="str">
            <v>2014Q4</v>
          </cell>
          <cell r="B141">
            <v>112.17741849077767</v>
          </cell>
          <cell r="C141">
            <v>111.46865089308679</v>
          </cell>
          <cell r="D141">
            <v>111.68367739242262</v>
          </cell>
          <cell r="E141">
            <v>137.62490001240894</v>
          </cell>
          <cell r="F141">
            <v>167.7445390880321</v>
          </cell>
          <cell r="G141">
            <v>139.64825967352124</v>
          </cell>
          <cell r="H141">
            <v>145.69273601444203</v>
          </cell>
          <cell r="I141">
            <v>155.1988789610576</v>
          </cell>
          <cell r="J141">
            <v>108.4083011786354</v>
          </cell>
          <cell r="K141">
            <v>122.06547643452403</v>
          </cell>
          <cell r="L141">
            <v>144.55121574632253</v>
          </cell>
          <cell r="M141">
            <v>108.27717773169134</v>
          </cell>
          <cell r="N141">
            <v>112.3569458120248</v>
          </cell>
          <cell r="O141">
            <v>133.58735124334459</v>
          </cell>
          <cell r="P141">
            <v>103.83814730559064</v>
          </cell>
          <cell r="Q141">
            <v>109.01936019600866</v>
          </cell>
          <cell r="R141">
            <v>237.36575000000008</v>
          </cell>
          <cell r="S141">
            <v>99.123437499999994</v>
          </cell>
          <cell r="T141">
            <v>100.19359375000003</v>
          </cell>
          <cell r="U141">
            <v>98.023937499999931</v>
          </cell>
          <cell r="V141">
            <v>128.57456249999996</v>
          </cell>
        </row>
        <row r="142">
          <cell r="A142" t="str">
            <v>2015Q1</v>
          </cell>
          <cell r="B142">
            <v>113.1837136476407</v>
          </cell>
          <cell r="C142">
            <v>112.03719556705566</v>
          </cell>
          <cell r="D142">
            <v>111.9072921983477</v>
          </cell>
          <cell r="E142">
            <v>131.22289946164324</v>
          </cell>
          <cell r="F142">
            <v>168.61618421510437</v>
          </cell>
          <cell r="G142">
            <v>140.10850072703579</v>
          </cell>
          <cell r="H142">
            <v>148.56425887888173</v>
          </cell>
          <cell r="I142">
            <v>157.81047006706814</v>
          </cell>
          <cell r="J142">
            <v>109.17750942112021</v>
          </cell>
          <cell r="K142">
            <v>122.81631096725386</v>
          </cell>
          <cell r="L142">
            <v>147.46567915733516</v>
          </cell>
          <cell r="M142">
            <v>109.03333731456968</v>
          </cell>
          <cell r="N142">
            <v>112.51758942648165</v>
          </cell>
          <cell r="O142">
            <v>135.549383869547</v>
          </cell>
          <cell r="P142">
            <v>104.38782921522593</v>
          </cell>
          <cell r="Q142">
            <v>109.02432956064796</v>
          </cell>
          <cell r="R142">
            <v>236.47000000000008</v>
          </cell>
          <cell r="S142">
            <v>99.336218750000029</v>
          </cell>
          <cell r="T142">
            <v>99.888125000000031</v>
          </cell>
          <cell r="U142">
            <v>98.071718750000045</v>
          </cell>
          <cell r="V142">
            <v>130.04043750000005</v>
          </cell>
        </row>
        <row r="143">
          <cell r="A143" t="str">
            <v>2015Q2</v>
          </cell>
          <cell r="B143">
            <v>113.86676281800408</v>
          </cell>
          <cell r="C143">
            <v>112.6852497163482</v>
          </cell>
          <cell r="D143">
            <v>112.38169093522819</v>
          </cell>
          <cell r="E143">
            <v>130.55909429597475</v>
          </cell>
          <cell r="F143">
            <v>169.25626586857658</v>
          </cell>
          <cell r="G143">
            <v>141.19776336745934</v>
          </cell>
          <cell r="H143">
            <v>151.47806841958987</v>
          </cell>
          <cell r="I143">
            <v>160.49382279229096</v>
          </cell>
          <cell r="J143">
            <v>109.54526649291489</v>
          </cell>
          <cell r="K143">
            <v>123.68085579856269</v>
          </cell>
          <cell r="L143">
            <v>149.60212396415048</v>
          </cell>
          <cell r="M143">
            <v>109.53175665769344</v>
          </cell>
          <cell r="N143">
            <v>112.98666525315568</v>
          </cell>
          <cell r="O143">
            <v>136.60112651858032</v>
          </cell>
          <cell r="P143">
            <v>104.91070210408358</v>
          </cell>
          <cell r="Q143">
            <v>109.07976340335992</v>
          </cell>
          <cell r="R143">
            <v>236.71150000000009</v>
          </cell>
          <cell r="S143">
            <v>99.753531250000023</v>
          </cell>
          <cell r="T143">
            <v>99.936875000000029</v>
          </cell>
          <cell r="U143">
            <v>98.210031250000057</v>
          </cell>
          <cell r="V143">
            <v>131.57156250000008</v>
          </cell>
        </row>
        <row r="144">
          <cell r="A144" t="str">
            <v>2015Q3</v>
          </cell>
          <cell r="B144">
            <v>114.48078250008136</v>
          </cell>
          <cell r="C144">
            <v>113.32115146112383</v>
          </cell>
          <cell r="D144">
            <v>112.89350933787046</v>
          </cell>
          <cell r="E144">
            <v>130.90419281809363</v>
          </cell>
          <cell r="F144">
            <v>169.78975288949093</v>
          </cell>
          <cell r="G144">
            <v>142.37033486297585</v>
          </cell>
          <cell r="H144">
            <v>154.47336133455701</v>
          </cell>
          <cell r="I144">
            <v>163.20683980472447</v>
          </cell>
          <cell r="J144">
            <v>109.85935062907656</v>
          </cell>
          <cell r="K144">
            <v>124.56206109212653</v>
          </cell>
          <cell r="L144">
            <v>151.50581496365271</v>
          </cell>
          <cell r="M144">
            <v>109.97989353348682</v>
          </cell>
          <cell r="N144">
            <v>113.50988582580904</v>
          </cell>
          <cell r="O144">
            <v>137.3061637262206</v>
          </cell>
          <cell r="P144">
            <v>105.45143108686888</v>
          </cell>
          <cell r="Q144">
            <v>109.13808674592519</v>
          </cell>
          <cell r="R144">
            <v>237.12275000000008</v>
          </cell>
          <cell r="S144">
            <v>100.20865625000003</v>
          </cell>
          <cell r="T144">
            <v>100.02437500000005</v>
          </cell>
          <cell r="U144">
            <v>98.292156250000062</v>
          </cell>
          <cell r="V144">
            <v>133.08856250000005</v>
          </cell>
        </row>
        <row r="145">
          <cell r="A145" t="str">
            <v>2015Q4</v>
          </cell>
          <cell r="B145">
            <v>115.0257726938726</v>
          </cell>
          <cell r="C145">
            <v>113.94490080138256</v>
          </cell>
          <cell r="D145">
            <v>113.44274740627449</v>
          </cell>
          <cell r="E145">
            <v>132.25819502799996</v>
          </cell>
          <cell r="F145">
            <v>170.21664527784739</v>
          </cell>
          <cell r="G145">
            <v>143.6262152135854</v>
          </cell>
          <cell r="H145">
            <v>157.55013762378317</v>
          </cell>
          <cell r="I145">
            <v>165.94952110436864</v>
          </cell>
          <cell r="J145">
            <v>110.11976182960521</v>
          </cell>
          <cell r="K145">
            <v>125.4599268479454</v>
          </cell>
          <cell r="L145">
            <v>153.1767521558418</v>
          </cell>
          <cell r="M145">
            <v>110.37774794194981</v>
          </cell>
          <cell r="N145">
            <v>114.08725114444174</v>
          </cell>
          <cell r="O145">
            <v>137.66449549246781</v>
          </cell>
          <cell r="P145">
            <v>106.01001616358181</v>
          </cell>
          <cell r="Q145">
            <v>109.19929958834381</v>
          </cell>
          <cell r="R145">
            <v>237.70375000000007</v>
          </cell>
          <cell r="S145">
            <v>100.70159375000001</v>
          </cell>
          <cell r="T145">
            <v>100.15062500000006</v>
          </cell>
          <cell r="U145">
            <v>98.318093750000074</v>
          </cell>
          <cell r="V145">
            <v>134.59143750000007</v>
          </cell>
        </row>
        <row r="146">
          <cell r="A146" t="str">
            <v>2016Q1</v>
          </cell>
          <cell r="B146">
            <v>115.22012163233421</v>
          </cell>
          <cell r="C146">
            <v>114.46751489872641</v>
          </cell>
          <cell r="D146">
            <v>114.23175723213552</v>
          </cell>
          <cell r="E146">
            <v>137.71603791213806</v>
          </cell>
          <cell r="F146">
            <v>169.08969462091781</v>
          </cell>
          <cell r="G146">
            <v>145.20484584008307</v>
          </cell>
          <cell r="H146">
            <v>161.12728626258271</v>
          </cell>
          <cell r="I146">
            <v>168.65137585478442</v>
          </cell>
          <cell r="J146">
            <v>110.03232360514856</v>
          </cell>
          <cell r="K146">
            <v>126.35673038355611</v>
          </cell>
          <cell r="L146">
            <v>154.01893437245232</v>
          </cell>
          <cell r="M146">
            <v>110.53557121853495</v>
          </cell>
          <cell r="N146">
            <v>114.76389855141889</v>
          </cell>
          <cell r="O146">
            <v>137.03618891880913</v>
          </cell>
          <cell r="P146">
            <v>106.50243555788697</v>
          </cell>
          <cell r="Q146">
            <v>109.0478676029193</v>
          </cell>
          <cell r="R146">
            <v>238.54871874999998</v>
          </cell>
          <cell r="S146">
            <v>101.41593750000004</v>
          </cell>
          <cell r="T146">
            <v>100.09359375000003</v>
          </cell>
          <cell r="U146">
            <v>98.053937500000018</v>
          </cell>
          <cell r="V146">
            <v>136.19706249999999</v>
          </cell>
        </row>
        <row r="147">
          <cell r="A147" t="str">
            <v>2016Q2</v>
          </cell>
          <cell r="B147">
            <v>115.73969755637069</v>
          </cell>
          <cell r="C147">
            <v>115.1025525653105</v>
          </cell>
          <cell r="D147">
            <v>114.77489379538504</v>
          </cell>
          <cell r="E147">
            <v>139.84987270304137</v>
          </cell>
          <cell r="F147">
            <v>169.88229710924983</v>
          </cell>
          <cell r="G147">
            <v>146.5315673325606</v>
          </cell>
          <cell r="H147">
            <v>164.19947371020115</v>
          </cell>
          <cell r="I147">
            <v>171.48158206342544</v>
          </cell>
          <cell r="J147">
            <v>110.30305953015208</v>
          </cell>
          <cell r="K147">
            <v>127.29500613687037</v>
          </cell>
          <cell r="L147">
            <v>155.46276441732127</v>
          </cell>
          <cell r="M147">
            <v>110.90876015815623</v>
          </cell>
          <cell r="N147">
            <v>115.43149842506421</v>
          </cell>
          <cell r="O147">
            <v>136.95708296167533</v>
          </cell>
          <cell r="P147">
            <v>107.13034153298933</v>
          </cell>
          <cell r="Q147">
            <v>109.20107317612315</v>
          </cell>
          <cell r="R147">
            <v>239.43153124999998</v>
          </cell>
          <cell r="S147">
            <v>101.91106250000004</v>
          </cell>
          <cell r="T147">
            <v>100.38615625000003</v>
          </cell>
          <cell r="U147">
            <v>98.06106250000002</v>
          </cell>
          <cell r="V147">
            <v>137.62493749999999</v>
          </cell>
        </row>
        <row r="148">
          <cell r="A148" t="str">
            <v>2016Q3</v>
          </cell>
          <cell r="B148">
            <v>116.30288869893847</v>
          </cell>
          <cell r="C148">
            <v>115.76103096273685</v>
          </cell>
          <cell r="D148">
            <v>115.27450918771824</v>
          </cell>
          <cell r="E148">
            <v>141.75463638715428</v>
          </cell>
          <cell r="F148">
            <v>171.14720433011519</v>
          </cell>
          <cell r="G148">
            <v>147.84582111181311</v>
          </cell>
          <cell r="H148">
            <v>167.18558894195283</v>
          </cell>
          <cell r="I148">
            <v>174.36964889385268</v>
          </cell>
          <cell r="J148">
            <v>110.63779311526349</v>
          </cell>
          <cell r="K148">
            <v>128.25703142542494</v>
          </cell>
          <cell r="L148">
            <v>156.91224112218316</v>
          </cell>
          <cell r="M148">
            <v>111.3075660962661</v>
          </cell>
          <cell r="N148">
            <v>116.13518810774282</v>
          </cell>
          <cell r="O148">
            <v>136.7872447225536</v>
          </cell>
          <cell r="P148">
            <v>107.80971231255344</v>
          </cell>
          <cell r="Q148">
            <v>109.44338198025892</v>
          </cell>
          <cell r="R148">
            <v>240.44640624999997</v>
          </cell>
          <cell r="S148">
            <v>102.37056250000003</v>
          </cell>
          <cell r="T148">
            <v>100.80628125000004</v>
          </cell>
          <cell r="U148">
            <v>98.105562500000019</v>
          </cell>
          <cell r="V148">
            <v>138.99193749999998</v>
          </cell>
        </row>
        <row r="149">
          <cell r="A149" t="str">
            <v>2016Q4</v>
          </cell>
          <cell r="B149">
            <v>116.90969506003759</v>
          </cell>
          <cell r="C149">
            <v>116.4429500910055</v>
          </cell>
          <cell r="D149">
            <v>115.73060340913516</v>
          </cell>
          <cell r="E149">
            <v>143.43032896447684</v>
          </cell>
          <cell r="F149">
            <v>172.88441628351399</v>
          </cell>
          <cell r="G149">
            <v>149.14760717784057</v>
          </cell>
          <cell r="H149">
            <v>170.08563195783782</v>
          </cell>
          <cell r="I149">
            <v>177.31557634606619</v>
          </cell>
          <cell r="J149">
            <v>111.03652436048279</v>
          </cell>
          <cell r="K149">
            <v>129.24280624921985</v>
          </cell>
          <cell r="L149">
            <v>158.36736448703803</v>
          </cell>
          <cell r="M149">
            <v>111.7319890328646</v>
          </cell>
          <cell r="N149">
            <v>116.87496759945471</v>
          </cell>
          <cell r="O149">
            <v>136.52667420144391</v>
          </cell>
          <cell r="P149">
            <v>108.54054789657937</v>
          </cell>
          <cell r="Q149">
            <v>109.77479401532662</v>
          </cell>
          <cell r="R149">
            <v>241.59334374999995</v>
          </cell>
          <cell r="S149">
            <v>102.79443750000004</v>
          </cell>
          <cell r="T149">
            <v>101.35396875000005</v>
          </cell>
          <cell r="U149">
            <v>98.18743750000003</v>
          </cell>
          <cell r="V149">
            <v>140.29806249999996</v>
          </cell>
        </row>
        <row r="150">
          <cell r="A150" t="str">
            <v>2017Q1</v>
          </cell>
          <cell r="B150">
            <v>117.52971677033057</v>
          </cell>
          <cell r="C150">
            <v>117.33269646663535</v>
          </cell>
          <cell r="D150">
            <v>115.77166663616302</v>
          </cell>
          <cell r="E150">
            <v>144.24946277708244</v>
          </cell>
          <cell r="F150">
            <v>176.25625180364267</v>
          </cell>
          <cell r="G150">
            <v>150.25112580278608</v>
          </cell>
          <cell r="H150">
            <v>172.65917379271423</v>
          </cell>
          <cell r="I150">
            <v>180.39024222113198</v>
          </cell>
          <cell r="J150">
            <v>111.8355729848503</v>
          </cell>
          <cell r="K150">
            <v>130.34387880232623</v>
          </cell>
          <cell r="L150">
            <v>159.88329016028931</v>
          </cell>
          <cell r="M150">
            <v>112.21099081650807</v>
          </cell>
          <cell r="N150">
            <v>118.04316350523638</v>
          </cell>
          <cell r="O150">
            <v>135.50468443881843</v>
          </cell>
          <cell r="P150">
            <v>109.53234564428384</v>
          </cell>
          <cell r="Q150">
            <v>110.37637265826172</v>
          </cell>
          <cell r="R150">
            <v>243.06765625000003</v>
          </cell>
          <cell r="S150">
            <v>103.02440625</v>
          </cell>
          <cell r="T150">
            <v>102.37000000000003</v>
          </cell>
          <cell r="U150">
            <v>98.322312500000024</v>
          </cell>
          <cell r="V150">
            <v>141.40190625000002</v>
          </cell>
        </row>
        <row r="151">
          <cell r="A151" t="str">
            <v>2017Q2</v>
          </cell>
          <cell r="B151">
            <v>118.23591351622731</v>
          </cell>
          <cell r="C151">
            <v>117.98774244998093</v>
          </cell>
          <cell r="D151">
            <v>116.28932244513643</v>
          </cell>
          <cell r="E151">
            <v>145.71800820399497</v>
          </cell>
          <cell r="F151">
            <v>178.47314568842967</v>
          </cell>
          <cell r="G151">
            <v>151.60229633350625</v>
          </cell>
          <cell r="H151">
            <v>175.48324396292236</v>
          </cell>
          <cell r="I151">
            <v>183.42353979649141</v>
          </cell>
          <cell r="J151">
            <v>112.22777166266928</v>
          </cell>
          <cell r="K151">
            <v>131.34053341897339</v>
          </cell>
          <cell r="L151">
            <v>161.32764458576889</v>
          </cell>
          <cell r="M151">
            <v>112.67506301066136</v>
          </cell>
          <cell r="N151">
            <v>118.69819197300021</v>
          </cell>
          <cell r="O151">
            <v>135.330924137544</v>
          </cell>
          <cell r="P151">
            <v>110.28231189354661</v>
          </cell>
          <cell r="Q151">
            <v>110.81356580441906</v>
          </cell>
          <cell r="R151">
            <v>244.40059375000004</v>
          </cell>
          <cell r="S151">
            <v>103.44034375</v>
          </cell>
          <cell r="T151">
            <v>103.03650000000003</v>
          </cell>
          <cell r="U151">
            <v>98.472687500000021</v>
          </cell>
          <cell r="V151">
            <v>142.64284375000003</v>
          </cell>
        </row>
        <row r="152">
          <cell r="A152" t="str">
            <v>2017Q3</v>
          </cell>
          <cell r="B152">
            <v>118.9978854283904</v>
          </cell>
          <cell r="C152">
            <v>118.59247455756118</v>
          </cell>
          <cell r="D152">
            <v>116.91206101258263</v>
          </cell>
          <cell r="E152">
            <v>147.20847758728777</v>
          </cell>
          <cell r="F152">
            <v>180.69741677207151</v>
          </cell>
          <cell r="G152">
            <v>153.01531904214409</v>
          </cell>
          <cell r="H152">
            <v>178.31741350332044</v>
          </cell>
          <cell r="I152">
            <v>186.48634687321052</v>
          </cell>
          <cell r="J152">
            <v>112.54944011298004</v>
          </cell>
          <cell r="K152">
            <v>132.32431829323241</v>
          </cell>
          <cell r="L152">
            <v>162.75558341188014</v>
          </cell>
          <cell r="M152">
            <v>113.15316746388081</v>
          </cell>
          <cell r="N152">
            <v>119.23237960778268</v>
          </cell>
          <cell r="O152">
            <v>135.3347063380927</v>
          </cell>
          <cell r="P152">
            <v>110.99994400358445</v>
          </cell>
          <cell r="Q152">
            <v>111.26743683073408</v>
          </cell>
          <cell r="R152">
            <v>245.78746875000007</v>
          </cell>
          <cell r="S152">
            <v>103.88396874999999</v>
          </cell>
          <cell r="T152">
            <v>103.69425000000005</v>
          </cell>
          <cell r="U152">
            <v>98.654187500000035</v>
          </cell>
          <cell r="V152">
            <v>143.87946875</v>
          </cell>
        </row>
        <row r="153">
          <cell r="A153" t="str">
            <v>2017Q4</v>
          </cell>
          <cell r="B153">
            <v>119.81563250681978</v>
          </cell>
          <cell r="C153">
            <v>119.14689278937611</v>
          </cell>
          <cell r="D153">
            <v>117.63988233850164</v>
          </cell>
          <cell r="E153">
            <v>148.72087092696083</v>
          </cell>
          <cell r="F153">
            <v>182.92906505456821</v>
          </cell>
          <cell r="G153">
            <v>154.49019392869968</v>
          </cell>
          <cell r="H153">
            <v>181.16168241390844</v>
          </cell>
          <cell r="I153">
            <v>189.57866345128934</v>
          </cell>
          <cell r="J153">
            <v>112.80057833578257</v>
          </cell>
          <cell r="K153">
            <v>133.29523342510336</v>
          </cell>
          <cell r="L153">
            <v>164.1671066386231</v>
          </cell>
          <cell r="M153">
            <v>113.64530417616636</v>
          </cell>
          <cell r="N153">
            <v>119.64572640958382</v>
          </cell>
          <cell r="O153">
            <v>135.51603104046467</v>
          </cell>
          <cell r="P153">
            <v>111.68524197439737</v>
          </cell>
          <cell r="Q153">
            <v>111.73798573720681</v>
          </cell>
          <cell r="R153">
            <v>247.22828125000004</v>
          </cell>
          <cell r="S153">
            <v>104.35528125</v>
          </cell>
          <cell r="T153">
            <v>104.34325000000005</v>
          </cell>
          <cell r="U153">
            <v>98.866812500000037</v>
          </cell>
          <cell r="V153">
            <v>145.11178124999998</v>
          </cell>
        </row>
        <row r="154">
          <cell r="A154" t="str">
            <v>2018Q1</v>
          </cell>
          <cell r="B154">
            <v>120.936561694337</v>
          </cell>
          <cell r="C154">
            <v>119.53882249751197</v>
          </cell>
          <cell r="D154">
            <v>119.0387733085273</v>
          </cell>
          <cell r="E154">
            <v>150.54571111022005</v>
          </cell>
          <cell r="F154">
            <v>188.4439772207129</v>
          </cell>
          <cell r="G154">
            <v>156.78516327330692</v>
          </cell>
          <cell r="H154">
            <v>184.68622029827799</v>
          </cell>
          <cell r="I154">
            <v>192.88936298799209</v>
          </cell>
          <cell r="J154">
            <v>112.98876647912712</v>
          </cell>
          <cell r="K154">
            <v>134.34423135956433</v>
          </cell>
          <cell r="L154">
            <v>165.78682685971643</v>
          </cell>
          <cell r="M154">
            <v>114.09664781477113</v>
          </cell>
          <cell r="N154">
            <v>119.6180087039847</v>
          </cell>
          <cell r="O154">
            <v>136.72245754777941</v>
          </cell>
          <cell r="P154">
            <v>112.31939283313824</v>
          </cell>
          <cell r="Q154">
            <v>112.36025942541403</v>
          </cell>
          <cell r="R154">
            <v>249.08084375000007</v>
          </cell>
          <cell r="S154">
            <v>104.75615625</v>
          </cell>
          <cell r="T154">
            <v>105.06537499999999</v>
          </cell>
          <cell r="U154">
            <v>99.267906250000024</v>
          </cell>
          <cell r="V154">
            <v>145.99400000000003</v>
          </cell>
        </row>
        <row r="155">
          <cell r="A155" t="str">
            <v>2018Q2</v>
          </cell>
          <cell r="B155">
            <v>121.76689632817036</v>
          </cell>
          <cell r="C155">
            <v>120.03748283696173</v>
          </cell>
          <cell r="D155">
            <v>119.75036539713835</v>
          </cell>
          <cell r="E155">
            <v>151.98574320777135</v>
          </cell>
          <cell r="F155">
            <v>189.38002522700197</v>
          </cell>
          <cell r="G155">
            <v>158.08044560364436</v>
          </cell>
          <cell r="H155">
            <v>187.28262010780924</v>
          </cell>
          <cell r="I155">
            <v>195.96514918588474</v>
          </cell>
          <cell r="J155">
            <v>113.0958121876931</v>
          </cell>
          <cell r="K155">
            <v>135.25302598866776</v>
          </cell>
          <cell r="L155">
            <v>167.07567385023518</v>
          </cell>
          <cell r="M155">
            <v>114.63877917828772</v>
          </cell>
          <cell r="N155">
            <v>119.91776330959073</v>
          </cell>
          <cell r="O155">
            <v>136.91984353254989</v>
          </cell>
          <cell r="P155">
            <v>112.94754771464024</v>
          </cell>
          <cell r="Q155">
            <v>112.81014533157149</v>
          </cell>
          <cell r="R155">
            <v>250.48640625000007</v>
          </cell>
          <cell r="S155">
            <v>105.32209374999999</v>
          </cell>
          <cell r="T155">
            <v>105.66412499999998</v>
          </cell>
          <cell r="U155">
            <v>99.479843750000029</v>
          </cell>
          <cell r="V155">
            <v>147.35600000000005</v>
          </cell>
        </row>
        <row r="156">
          <cell r="A156" t="str">
            <v>2018Q3</v>
          </cell>
          <cell r="B156">
            <v>122.55404335114136</v>
          </cell>
          <cell r="C156">
            <v>120.53069915981165</v>
          </cell>
          <cell r="D156">
            <v>120.34064548996865</v>
          </cell>
          <cell r="E156">
            <v>153.33149010682061</v>
          </cell>
          <cell r="F156">
            <v>189.01309575822859</v>
          </cell>
          <cell r="G156">
            <v>159.13428319984595</v>
          </cell>
          <cell r="H156">
            <v>189.62105144609382</v>
          </cell>
          <cell r="I156">
            <v>198.99489550223146</v>
          </cell>
          <cell r="J156">
            <v>113.12929560953073</v>
          </cell>
          <cell r="K156">
            <v>136.11256985739186</v>
          </cell>
          <cell r="L156">
            <v>168.25826020389812</v>
          </cell>
          <cell r="M156">
            <v>115.2168729339692</v>
          </cell>
          <cell r="N156">
            <v>120.22476655198295</v>
          </cell>
          <cell r="O156">
            <v>136.95574829789581</v>
          </cell>
          <cell r="P156">
            <v>113.55089364605622</v>
          </cell>
          <cell r="Q156">
            <v>113.22269035725597</v>
          </cell>
          <cell r="R156">
            <v>251.80278125000009</v>
          </cell>
          <cell r="S156">
            <v>105.95496875000001</v>
          </cell>
          <cell r="T156">
            <v>106.22137499999998</v>
          </cell>
          <cell r="U156">
            <v>99.659968750000033</v>
          </cell>
          <cell r="V156">
            <v>148.85200000000006</v>
          </cell>
        </row>
        <row r="157">
          <cell r="A157" t="str">
            <v>2018Q4</v>
          </cell>
          <cell r="B157">
            <v>123.29800276325005</v>
          </cell>
          <cell r="C157">
            <v>121.01847146606174</v>
          </cell>
          <cell r="D157">
            <v>120.80961358701822</v>
          </cell>
          <cell r="E157">
            <v>154.58295180736778</v>
          </cell>
          <cell r="F157">
            <v>187.34318881439276</v>
          </cell>
          <cell r="G157">
            <v>159.94667606191169</v>
          </cell>
          <cell r="H157">
            <v>191.70151431313172</v>
          </cell>
          <cell r="I157">
            <v>201.97860193703224</v>
          </cell>
          <cell r="J157">
            <v>113.08921674464003</v>
          </cell>
          <cell r="K157">
            <v>136.92286296573656</v>
          </cell>
          <cell r="L157">
            <v>169.33458592070517</v>
          </cell>
          <cell r="M157">
            <v>115.83092908181555</v>
          </cell>
          <cell r="N157">
            <v>120.5390184311614</v>
          </cell>
          <cell r="O157">
            <v>136.83017184381714</v>
          </cell>
          <cell r="P157">
            <v>114.1294306273862</v>
          </cell>
          <cell r="Q157">
            <v>113.59789450246745</v>
          </cell>
          <cell r="R157">
            <v>253.02996875000011</v>
          </cell>
          <cell r="S157">
            <v>106.65478125</v>
          </cell>
          <cell r="T157">
            <v>106.73712499999999</v>
          </cell>
          <cell r="U157">
            <v>99.808281250000036</v>
          </cell>
          <cell r="V157">
            <v>150.48200000000006</v>
          </cell>
        </row>
        <row r="158">
          <cell r="A158" t="str">
            <v>2019Q1</v>
          </cell>
          <cell r="B158">
            <v>124.86916190412923</v>
          </cell>
          <cell r="C158">
            <v>123.89506057459099</v>
          </cell>
          <cell r="D158">
            <v>121.50291629100985</v>
          </cell>
          <cell r="E158">
            <v>158.37152220702637</v>
          </cell>
          <cell r="F158">
            <v>181.40280451197469</v>
          </cell>
          <cell r="G158">
            <v>160.97045752853916</v>
          </cell>
          <cell r="H158">
            <v>195.80036278852708</v>
          </cell>
          <cell r="I158">
            <v>205.90432976808506</v>
          </cell>
          <cell r="J158">
            <v>113.46711160169943</v>
          </cell>
          <cell r="K158">
            <v>138.19008606840634</v>
          </cell>
          <cell r="L158">
            <v>170.96630559636145</v>
          </cell>
          <cell r="M158">
            <v>117.96211294289282</v>
          </cell>
          <cell r="N158">
            <v>121.80565781912834</v>
          </cell>
          <cell r="O158">
            <v>137.67777693234041</v>
          </cell>
          <cell r="P158">
            <v>115.66804437257247</v>
          </cell>
          <cell r="Q158">
            <v>114.00854510880265</v>
          </cell>
          <cell r="R158">
            <v>254.15640625000012</v>
          </cell>
          <cell r="S158">
            <v>107.64559375000002</v>
          </cell>
          <cell r="T158">
            <v>107.26075000000003</v>
          </cell>
          <cell r="U158">
            <v>99.922124999999994</v>
          </cell>
          <cell r="V158">
            <v>152.18584375</v>
          </cell>
        </row>
        <row r="159">
          <cell r="A159" t="str">
            <v>2019Q2</v>
          </cell>
          <cell r="B159">
            <v>125.17859115866017</v>
          </cell>
          <cell r="C159">
            <v>123.41424052008982</v>
          </cell>
          <cell r="D159">
            <v>121.5910017554088</v>
          </cell>
          <cell r="E159">
            <v>158.38185595152407</v>
          </cell>
          <cell r="F159">
            <v>178.31394257142185</v>
          </cell>
          <cell r="G159">
            <v>161.11882758685428</v>
          </cell>
          <cell r="H159">
            <v>196.45434708122991</v>
          </cell>
          <cell r="I159">
            <v>208.40073192867482</v>
          </cell>
          <cell r="J159">
            <v>113.08329375988072</v>
          </cell>
          <cell r="K159">
            <v>138.69940535411055</v>
          </cell>
          <cell r="L159">
            <v>171.56544820117483</v>
          </cell>
          <cell r="M159">
            <v>118.05562774664256</v>
          </cell>
          <cell r="N159">
            <v>121.75635142307834</v>
          </cell>
          <cell r="O159">
            <v>136.77537293460185</v>
          </cell>
          <cell r="P159">
            <v>115.80300916815347</v>
          </cell>
          <cell r="Q159">
            <v>114.27995255642946</v>
          </cell>
          <cell r="R159">
            <v>255.20984375000012</v>
          </cell>
          <cell r="S159">
            <v>108.38965625000002</v>
          </cell>
          <cell r="T159">
            <v>107.67375000000004</v>
          </cell>
          <cell r="U159">
            <v>100.00787499999998</v>
          </cell>
          <cell r="V159">
            <v>154.10790624999998</v>
          </cell>
        </row>
        <row r="160">
          <cell r="A160" t="str">
            <v>2019Q3</v>
          </cell>
          <cell r="B160">
            <v>125.09667786647569</v>
          </cell>
          <cell r="C160">
            <v>121.97027212143722</v>
          </cell>
          <cell r="D160">
            <v>121.41951658293786</v>
          </cell>
          <cell r="E160">
            <v>157.24534693847426</v>
          </cell>
          <cell r="F160">
            <v>175.10910310921443</v>
          </cell>
          <cell r="G160">
            <v>160.84461957555462</v>
          </cell>
          <cell r="H160">
            <v>195.93982127084436</v>
          </cell>
          <cell r="I160">
            <v>210.45586969659948</v>
          </cell>
          <cell r="J160">
            <v>112.42929922786234</v>
          </cell>
          <cell r="K160">
            <v>138.95700157755357</v>
          </cell>
          <cell r="L160">
            <v>171.79366833085038</v>
          </cell>
          <cell r="M160">
            <v>117.59263881413078</v>
          </cell>
          <cell r="N160">
            <v>121.33623811501363</v>
          </cell>
          <cell r="O160">
            <v>135.25762261262801</v>
          </cell>
          <cell r="P160">
            <v>115.51921072807151</v>
          </cell>
          <cell r="Q160">
            <v>114.48490418694459</v>
          </cell>
          <cell r="R160">
            <v>256.17871875000014</v>
          </cell>
          <cell r="S160">
            <v>109.11103125</v>
          </cell>
          <cell r="T160">
            <v>108.02550000000004</v>
          </cell>
          <cell r="U160">
            <v>100.06287499999999</v>
          </cell>
          <cell r="V160">
            <v>156.18803124999997</v>
          </cell>
        </row>
        <row r="161">
          <cell r="A161" t="str">
            <v>2019Q4</v>
          </cell>
          <cell r="B161">
            <v>124.62342202757578</v>
          </cell>
          <cell r="C161">
            <v>119.56315537863321</v>
          </cell>
          <cell r="D161">
            <v>120.98846077359704</v>
          </cell>
          <cell r="E161">
            <v>154.96199516787698</v>
          </cell>
          <cell r="F161">
            <v>171.7882861253525</v>
          </cell>
          <cell r="G161">
            <v>160.14783349464014</v>
          </cell>
          <cell r="H161">
            <v>194.25678535737043</v>
          </cell>
          <cell r="I161">
            <v>212.06974307185902</v>
          </cell>
          <cell r="J161">
            <v>111.50512800564431</v>
          </cell>
          <cell r="K161">
            <v>138.96287473873548</v>
          </cell>
          <cell r="L161">
            <v>171.65096598538807</v>
          </cell>
          <cell r="M161">
            <v>116.57314614535748</v>
          </cell>
          <cell r="N161">
            <v>120.54531789493424</v>
          </cell>
          <cell r="O161">
            <v>133.1245259664189</v>
          </cell>
          <cell r="P161">
            <v>114.81664905232662</v>
          </cell>
          <cell r="Q161">
            <v>114.62340000034804</v>
          </cell>
          <cell r="R161">
            <v>257.06303125000022</v>
          </cell>
          <cell r="S161">
            <v>109.80971874999999</v>
          </cell>
          <cell r="T161">
            <v>108.31600000000006</v>
          </cell>
          <cell r="U161">
            <v>100.08712499999997</v>
          </cell>
          <cell r="V161">
            <v>158.42621874999995</v>
          </cell>
        </row>
        <row r="162">
          <cell r="A162" t="str">
            <v>2020Q1</v>
          </cell>
          <cell r="B162">
            <v>121.11124517637073</v>
          </cell>
          <cell r="C162">
            <v>110.387949163169</v>
          </cell>
          <cell r="D162">
            <v>118.21776661761211</v>
          </cell>
          <cell r="E162">
            <v>143.85965850486093</v>
          </cell>
          <cell r="F162">
            <v>163.76853271460197</v>
          </cell>
          <cell r="G162">
            <v>156.14931000479649</v>
          </cell>
          <cell r="H162">
            <v>184.09695073245911</v>
          </cell>
          <cell r="I162">
            <v>210.04794827531907</v>
          </cell>
          <cell r="J162">
            <v>108.51310262435226</v>
          </cell>
          <cell r="K162">
            <v>137.00768592080965</v>
          </cell>
          <cell r="L162">
            <v>169.26447569675111</v>
          </cell>
          <cell r="M162">
            <v>111.52828865128888</v>
          </cell>
          <cell r="N162">
            <v>117.15257744486257</v>
          </cell>
          <cell r="O162">
            <v>126.43303320249585</v>
          </cell>
          <cell r="P162">
            <v>110.87398778460744</v>
          </cell>
          <cell r="Q162">
            <v>114.1107606252302</v>
          </cell>
          <cell r="R162">
            <v>256.25746874999993</v>
          </cell>
          <cell r="S162">
            <v>110.70306249999999</v>
          </cell>
          <cell r="T162">
            <v>108.09556250000006</v>
          </cell>
          <cell r="U162">
            <v>100.03640625</v>
          </cell>
          <cell r="V162">
            <v>161.29715625000006</v>
          </cell>
        </row>
        <row r="163">
          <cell r="A163" t="str">
            <v>2020Q2</v>
          </cell>
          <cell r="B163">
            <v>120.91433563027583</v>
          </cell>
          <cell r="C163">
            <v>108.37651218346565</v>
          </cell>
          <cell r="D163">
            <v>118.0995966184412</v>
          </cell>
          <cell r="E163">
            <v>142.35147807311733</v>
          </cell>
          <cell r="F163">
            <v>162.04894424952454</v>
          </cell>
          <cell r="G163">
            <v>155.75903152037813</v>
          </cell>
          <cell r="H163">
            <v>183.00021005614806</v>
          </cell>
          <cell r="I163">
            <v>212.05705437690204</v>
          </cell>
          <cell r="J163">
            <v>107.7676490092846</v>
          </cell>
          <cell r="K163">
            <v>137.19384852420788</v>
          </cell>
          <cell r="L163">
            <v>169.12907458822778</v>
          </cell>
          <cell r="M163">
            <v>110.78333294560603</v>
          </cell>
          <cell r="N163">
            <v>116.5124487279449</v>
          </cell>
          <cell r="O163">
            <v>124.64646382520775</v>
          </cell>
          <cell r="P163">
            <v>110.46243418006114</v>
          </cell>
          <cell r="Q163">
            <v>114.35021655297415</v>
          </cell>
          <cell r="R163">
            <v>257.61478124999996</v>
          </cell>
          <cell r="S163">
            <v>111.2694375</v>
          </cell>
          <cell r="T163">
            <v>108.44343750000006</v>
          </cell>
          <cell r="U163">
            <v>100.01684375000001</v>
          </cell>
          <cell r="V163">
            <v>163.66159375000009</v>
          </cell>
        </row>
        <row r="164">
          <cell r="A164" t="str">
            <v>2020Q3</v>
          </cell>
          <cell r="B164">
            <v>121.38511492370137</v>
          </cell>
          <cell r="C164">
            <v>107.72390331101441</v>
          </cell>
          <cell r="D164">
            <v>118.55388306631006</v>
          </cell>
          <cell r="E164">
            <v>142.76531173777488</v>
          </cell>
          <cell r="F164">
            <v>162.04656182488623</v>
          </cell>
          <cell r="G164">
            <v>156.09783870207062</v>
          </cell>
          <cell r="H164">
            <v>183.65827472008831</v>
          </cell>
          <cell r="I164">
            <v>214.90265759747354</v>
          </cell>
          <cell r="J164">
            <v>107.47108969156697</v>
          </cell>
          <cell r="K164">
            <v>137.81202363208365</v>
          </cell>
          <cell r="L164">
            <v>169.37189719178136</v>
          </cell>
          <cell r="M164">
            <v>110.86941793927517</v>
          </cell>
          <cell r="N164">
            <v>116.39391842620361</v>
          </cell>
          <cell r="O164">
            <v>123.82176804107593</v>
          </cell>
          <cell r="P164">
            <v>110.76065188237639</v>
          </cell>
          <cell r="Q164">
            <v>114.75708841217028</v>
          </cell>
          <cell r="R164">
            <v>259.52965624999996</v>
          </cell>
          <cell r="S164">
            <v>111.72618749999998</v>
          </cell>
          <cell r="T164">
            <v>108.90993750000008</v>
          </cell>
          <cell r="U164">
            <v>99.984218749999997</v>
          </cell>
          <cell r="V164">
            <v>165.9942187500001</v>
          </cell>
        </row>
        <row r="165">
          <cell r="A165" t="str">
            <v>2020Q4</v>
          </cell>
          <cell r="B165">
            <v>122.52358305664734</v>
          </cell>
          <cell r="C165">
            <v>108.43012254581527</v>
          </cell>
          <cell r="D165">
            <v>119.58062596121871</v>
          </cell>
          <cell r="E165">
            <v>145.10115949883357</v>
          </cell>
          <cell r="F165">
            <v>163.76138544068692</v>
          </cell>
          <cell r="G165">
            <v>157.16573154987404</v>
          </cell>
          <cell r="H165">
            <v>186.07114472427986</v>
          </cell>
          <cell r="I165">
            <v>218.58475793703363</v>
          </cell>
          <cell r="J165">
            <v>107.6234246711994</v>
          </cell>
          <cell r="K165">
            <v>138.86221124443691</v>
          </cell>
          <cell r="L165">
            <v>169.99294350741175</v>
          </cell>
          <cell r="M165">
            <v>111.78654363229627</v>
          </cell>
          <cell r="N165">
            <v>116.79698653963872</v>
          </cell>
          <cell r="O165">
            <v>123.95894585010032</v>
          </cell>
          <cell r="P165">
            <v>111.76864089155322</v>
          </cell>
          <cell r="Q165">
            <v>115.33137620281857</v>
          </cell>
          <cell r="R165">
            <v>262.00209374999991</v>
          </cell>
          <cell r="S165">
            <v>112.07331249999996</v>
          </cell>
          <cell r="T165">
            <v>109.49506250000009</v>
          </cell>
          <cell r="U165">
            <v>99.938531250000011</v>
          </cell>
          <cell r="V165">
            <v>168.29503125000011</v>
          </cell>
        </row>
        <row r="166">
          <cell r="A166" t="str">
            <v>2021Q1</v>
          </cell>
          <cell r="B166">
            <v>126.713128511607</v>
          </cell>
          <cell r="C166">
            <v>114.43306317381968</v>
          </cell>
          <cell r="D166">
            <v>123.08991753310818</v>
          </cell>
          <cell r="E166">
            <v>155.37474367830967</v>
          </cell>
          <cell r="F166">
            <v>171.91340247552142</v>
          </cell>
          <cell r="G166">
            <v>160.69852176056892</v>
          </cell>
          <cell r="H166">
            <v>194.95820552806998</v>
          </cell>
          <cell r="I166">
            <v>226.93533756448349</v>
          </cell>
          <cell r="J166">
            <v>109.54229795203582</v>
          </cell>
          <cell r="K166">
            <v>141.76433089558932</v>
          </cell>
          <cell r="L166">
            <v>171.4265773374749</v>
          </cell>
          <cell r="M166">
            <v>116.10487536937242</v>
          </cell>
          <cell r="N166">
            <v>119.26415253248894</v>
          </cell>
          <cell r="O166">
            <v>127.22967064587306</v>
          </cell>
          <cell r="P166">
            <v>115.53792202383426</v>
          </cell>
          <cell r="Q166">
            <v>115.4145698829516</v>
          </cell>
          <cell r="R166">
            <v>264.93818750000003</v>
          </cell>
          <cell r="S166">
            <v>111.85534375000003</v>
          </cell>
          <cell r="T166">
            <v>109.35490625000003</v>
          </cell>
          <cell r="U166">
            <v>99.421031250000041</v>
          </cell>
          <cell r="V166">
            <v>170.09278125</v>
          </cell>
        </row>
        <row r="167">
          <cell r="A167" t="str">
            <v>2021Q2</v>
          </cell>
          <cell r="B167">
            <v>128.23361893059655</v>
          </cell>
          <cell r="C167">
            <v>116.28178130874412</v>
          </cell>
          <cell r="D167">
            <v>124.49753643011999</v>
          </cell>
          <cell r="E167">
            <v>159.14833070336411</v>
          </cell>
          <cell r="F167">
            <v>175.17464322076245</v>
          </cell>
          <cell r="G167">
            <v>162.530261261882</v>
          </cell>
          <cell r="H167">
            <v>198.99293202902501</v>
          </cell>
          <cell r="I167">
            <v>230.75763927446025</v>
          </cell>
          <cell r="J167">
            <v>110.06536392482678</v>
          </cell>
          <cell r="K167">
            <v>143.11057570316891</v>
          </cell>
          <cell r="L167">
            <v>172.63032555631673</v>
          </cell>
          <cell r="M167">
            <v>117.65601632321632</v>
          </cell>
          <cell r="N167">
            <v>120.09341769058128</v>
          </cell>
          <cell r="O167">
            <v>128.4219262837731</v>
          </cell>
          <cell r="P167">
            <v>117.1448453202371</v>
          </cell>
          <cell r="Q167">
            <v>116.58709355329128</v>
          </cell>
          <cell r="R167">
            <v>268.56331250000005</v>
          </cell>
          <cell r="S167">
            <v>112.16540625000003</v>
          </cell>
          <cell r="T167">
            <v>110.51484375000003</v>
          </cell>
          <cell r="U167">
            <v>99.532718750000043</v>
          </cell>
          <cell r="V167">
            <v>172.51846874999998</v>
          </cell>
        </row>
        <row r="168">
          <cell r="A168" t="str">
            <v>2021Q3</v>
          </cell>
          <cell r="B168">
            <v>129.46844279610923</v>
          </cell>
          <cell r="C168">
            <v>117.91417023654006</v>
          </cell>
          <cell r="D168">
            <v>125.71357488219519</v>
          </cell>
          <cell r="E168">
            <v>162.43764289601319</v>
          </cell>
          <cell r="F168">
            <v>178.26509505500465</v>
          </cell>
          <cell r="G168">
            <v>164.39676175059381</v>
          </cell>
          <cell r="H168">
            <v>202.89470968649232</v>
          </cell>
          <cell r="I168">
            <v>233.88364523586515</v>
          </cell>
          <cell r="J168">
            <v>110.51026659342622</v>
          </cell>
          <cell r="K168">
            <v>144.3208652014973</v>
          </cell>
          <cell r="L168">
            <v>174.03855196629308</v>
          </cell>
          <cell r="M168">
            <v>119.01013183853102</v>
          </cell>
          <cell r="N168">
            <v>120.82728147815452</v>
          </cell>
          <cell r="O168">
            <v>129.70738615739256</v>
          </cell>
          <cell r="P168">
            <v>118.64093159700442</v>
          </cell>
          <cell r="Q168">
            <v>118.19043717187014</v>
          </cell>
          <cell r="R168">
            <v>272.78356250000007</v>
          </cell>
          <cell r="S168">
            <v>112.54803125000005</v>
          </cell>
          <cell r="T168">
            <v>112.13096875000001</v>
          </cell>
          <cell r="U168">
            <v>99.814843750000037</v>
          </cell>
          <cell r="V168">
            <v>175.10084375</v>
          </cell>
        </row>
        <row r="169">
          <cell r="A169" t="str">
            <v>2021Q4</v>
          </cell>
          <cell r="B169">
            <v>130.41760010814511</v>
          </cell>
          <cell r="C169">
            <v>119.33022995720748</v>
          </cell>
          <cell r="D169">
            <v>126.73803288933375</v>
          </cell>
          <cell r="E169">
            <v>165.24268025625688</v>
          </cell>
          <cell r="F169">
            <v>181.18475797824803</v>
          </cell>
          <cell r="G169">
            <v>166.29802322670434</v>
          </cell>
          <cell r="H169">
            <v>206.66353850047193</v>
          </cell>
          <cell r="I169">
            <v>236.31335544869813</v>
          </cell>
          <cell r="J169">
            <v>110.87700595783413</v>
          </cell>
          <cell r="K169">
            <v>145.39519939057453</v>
          </cell>
          <cell r="L169">
            <v>175.65125656740392</v>
          </cell>
          <cell r="M169">
            <v>120.1672219153165</v>
          </cell>
          <cell r="N169">
            <v>121.46574389520862</v>
          </cell>
          <cell r="O169">
            <v>131.08605026673141</v>
          </cell>
          <cell r="P169">
            <v>120.02618085413626</v>
          </cell>
          <cell r="Q169">
            <v>120.22460073868818</v>
          </cell>
          <cell r="R169">
            <v>277.59893750000009</v>
          </cell>
          <cell r="S169">
            <v>113.00321875000004</v>
          </cell>
          <cell r="T169">
            <v>114.20328125</v>
          </cell>
          <cell r="U169">
            <v>100.26740625000005</v>
          </cell>
          <cell r="V169">
            <v>177.83990624999998</v>
          </cell>
        </row>
        <row r="170">
          <cell r="A170" t="str">
            <v>2022Q1</v>
          </cell>
          <cell r="B170">
            <v>130.35365291821375</v>
          </cell>
          <cell r="C170">
            <v>120.64762747396944</v>
          </cell>
          <cell r="D170">
            <v>127.43884602691251</v>
          </cell>
          <cell r="E170">
            <v>166.78396352054358</v>
          </cell>
          <cell r="F170">
            <v>184.01126776930931</v>
          </cell>
          <cell r="G170">
            <v>168.58012847104584</v>
          </cell>
          <cell r="H170">
            <v>210.10815114766834</v>
          </cell>
          <cell r="I170">
            <v>235.51922735870528</v>
          </cell>
          <cell r="J170">
            <v>110.80988419353777</v>
          </cell>
          <cell r="K170">
            <v>146.24737239361997</v>
          </cell>
          <cell r="L170">
            <v>177.1448380676523</v>
          </cell>
          <cell r="M170">
            <v>121.04383070813715</v>
          </cell>
          <cell r="N170">
            <v>122.21218797859362</v>
          </cell>
          <cell r="O170">
            <v>133.11643062615076</v>
          </cell>
          <cell r="P170">
            <v>121.7139766509288</v>
          </cell>
          <cell r="Q170">
            <v>124.2016968349067</v>
          </cell>
          <cell r="R170">
            <v>286.01146875000006</v>
          </cell>
          <cell r="S170">
            <v>113.92440625</v>
          </cell>
          <cell r="T170">
            <v>117.99724999999999</v>
          </cell>
          <cell r="U170">
            <v>101.19243750000001</v>
          </cell>
          <cell r="V170">
            <v>181.35393750000003</v>
          </cell>
        </row>
        <row r="171">
          <cell r="A171" t="str">
            <v>2022Q2</v>
          </cell>
          <cell r="B171">
            <v>131.02245230269205</v>
          </cell>
          <cell r="C171">
            <v>121.58396197909059</v>
          </cell>
          <cell r="D171">
            <v>128.13296891402712</v>
          </cell>
          <cell r="E171">
            <v>168.93224292139706</v>
          </cell>
          <cell r="F171">
            <v>186.55829855902846</v>
          </cell>
          <cell r="G171">
            <v>170.41247880962092</v>
          </cell>
          <cell r="H171">
            <v>213.68758920399063</v>
          </cell>
          <cell r="I171">
            <v>237.5673630960961</v>
          </cell>
          <cell r="J171">
            <v>111.16257607936778</v>
          </cell>
          <cell r="K171">
            <v>147.08427831490704</v>
          </cell>
          <cell r="L171">
            <v>179.29593956783094</v>
          </cell>
          <cell r="M171">
            <v>121.84025224603843</v>
          </cell>
          <cell r="N171">
            <v>122.57849443986947</v>
          </cell>
          <cell r="O171">
            <v>134.45809840118395</v>
          </cell>
          <cell r="P171">
            <v>122.71219844507111</v>
          </cell>
          <cell r="Q171">
            <v>126.49265526573859</v>
          </cell>
          <cell r="R171">
            <v>290.81628125000009</v>
          </cell>
          <cell r="S171">
            <v>114.36734375000002</v>
          </cell>
          <cell r="T171">
            <v>120.47574999999999</v>
          </cell>
          <cell r="U171">
            <v>101.86506250000002</v>
          </cell>
          <cell r="V171">
            <v>184.1590625</v>
          </cell>
        </row>
        <row r="172">
          <cell r="A172" t="str">
            <v>2022Q3</v>
          </cell>
          <cell r="B172">
            <v>131.69656031308963</v>
          </cell>
          <cell r="C172">
            <v>122.25690047579396</v>
          </cell>
          <cell r="D172">
            <v>128.68833712605439</v>
          </cell>
          <cell r="E172">
            <v>170.90803919526584</v>
          </cell>
          <cell r="F172">
            <v>188.90348612622216</v>
          </cell>
          <cell r="G172">
            <v>172.14115702326183</v>
          </cell>
          <cell r="H172">
            <v>217.2105853461434</v>
          </cell>
          <cell r="I172">
            <v>239.93022010661667</v>
          </cell>
          <cell r="J172">
            <v>111.57938379081141</v>
          </cell>
          <cell r="K172">
            <v>147.81971127765516</v>
          </cell>
          <cell r="L172">
            <v>181.78095977594296</v>
          </cell>
          <cell r="M172">
            <v>122.47303068358474</v>
          </cell>
          <cell r="N172">
            <v>122.76804631588618</v>
          </cell>
          <cell r="O172">
            <v>135.66956560619209</v>
          </cell>
          <cell r="P172">
            <v>123.43422979585942</v>
          </cell>
          <cell r="Q172">
            <v>128.60958861234516</v>
          </cell>
          <cell r="R172">
            <v>295.01540625000013</v>
          </cell>
          <cell r="S172">
            <v>114.72546875000002</v>
          </cell>
          <cell r="T172">
            <v>122.90425</v>
          </cell>
          <cell r="U172">
            <v>102.58731250000002</v>
          </cell>
          <cell r="V172">
            <v>186.87356250000002</v>
          </cell>
        </row>
        <row r="173">
          <cell r="A173" t="str">
            <v>2022Q4</v>
          </cell>
          <cell r="B173">
            <v>132.37597694940652</v>
          </cell>
          <cell r="C173">
            <v>122.66644296407959</v>
          </cell>
          <cell r="D173">
            <v>129.10495066299433</v>
          </cell>
          <cell r="E173">
            <v>172.71135234214984</v>
          </cell>
          <cell r="F173">
            <v>191.04683047089037</v>
          </cell>
          <cell r="G173">
            <v>173.76616311196855</v>
          </cell>
          <cell r="H173">
            <v>220.67713957412658</v>
          </cell>
          <cell r="I173">
            <v>242.60779839026694</v>
          </cell>
          <cell r="J173">
            <v>112.06030732786863</v>
          </cell>
          <cell r="K173">
            <v>148.4536712818643</v>
          </cell>
          <cell r="L173">
            <v>184.59989869198822</v>
          </cell>
          <cell r="M173">
            <v>122.9421660207761</v>
          </cell>
          <cell r="N173">
            <v>122.78084360664378</v>
          </cell>
          <cell r="O173">
            <v>136.7508322411752</v>
          </cell>
          <cell r="P173">
            <v>123.88007070329374</v>
          </cell>
          <cell r="Q173">
            <v>130.55249687472639</v>
          </cell>
          <cell r="R173">
            <v>298.60884375000012</v>
          </cell>
          <cell r="S173">
            <v>114.99878125000001</v>
          </cell>
          <cell r="T173">
            <v>125.28275000000001</v>
          </cell>
          <cell r="U173">
            <v>103.35918750000002</v>
          </cell>
          <cell r="V173">
            <v>189.49743750000005</v>
          </cell>
        </row>
        <row r="174">
          <cell r="A174" t="str">
            <v>2023Q1</v>
          </cell>
          <cell r="B174">
            <v>133.19286602477143</v>
          </cell>
          <cell r="C174">
            <v>122.12383248692245</v>
          </cell>
          <cell r="D174">
            <v>128.84570114559477</v>
          </cell>
          <cell r="E174">
            <v>173.79769928756946</v>
          </cell>
          <cell r="F174">
            <v>192.59653284639012</v>
          </cell>
          <cell r="G174">
            <v>174.78396813045589</v>
          </cell>
          <cell r="H174">
            <v>223.82515033161502</v>
          </cell>
          <cell r="I174">
            <v>246.62639857483583</v>
          </cell>
          <cell r="J174">
            <v>112.92295548008111</v>
          </cell>
          <cell r="K174">
            <v>148.54729488971566</v>
          </cell>
          <cell r="L174">
            <v>189.05988359449293</v>
          </cell>
          <cell r="M174">
            <v>122.86534430457532</v>
          </cell>
          <cell r="N174">
            <v>121.89820608137616</v>
          </cell>
          <cell r="O174">
            <v>137.38393675429788</v>
          </cell>
          <cell r="P174">
            <v>123.24315819455747</v>
          </cell>
          <cell r="Q174">
            <v>132.30844999038794</v>
          </cell>
          <cell r="R174">
            <v>300.63675000000012</v>
          </cell>
          <cell r="S174">
            <v>114.78853125000001</v>
          </cell>
          <cell r="T174">
            <v>128.19453125000007</v>
          </cell>
          <cell r="U174">
            <v>104.34256250000004</v>
          </cell>
          <cell r="V174">
            <v>191.99553125000011</v>
          </cell>
        </row>
        <row r="175">
          <cell r="A175" t="str">
            <v>2023Q2</v>
          </cell>
          <cell r="B175">
            <v>133.83003438767543</v>
          </cell>
          <cell r="C175">
            <v>122.28208574118258</v>
          </cell>
          <cell r="D175">
            <v>129.19964868406092</v>
          </cell>
          <cell r="E175">
            <v>175.47383941027567</v>
          </cell>
          <cell r="F175">
            <v>194.49291024466459</v>
          </cell>
          <cell r="G175">
            <v>176.40304154740838</v>
          </cell>
          <cell r="H175">
            <v>227.28366135378928</v>
          </cell>
          <cell r="I175">
            <v>249.52289915362991</v>
          </cell>
          <cell r="J175">
            <v>113.40506715254888</v>
          </cell>
          <cell r="K175">
            <v>149.15385435197445</v>
          </cell>
          <cell r="L175">
            <v>192.02380901499436</v>
          </cell>
          <cell r="M175">
            <v>123.1601190222716</v>
          </cell>
          <cell r="N175">
            <v>121.84496629392197</v>
          </cell>
          <cell r="O175">
            <v>138.33198686996511</v>
          </cell>
          <cell r="P175">
            <v>123.45924340441044</v>
          </cell>
          <cell r="Q175">
            <v>133.9084801093162</v>
          </cell>
          <cell r="R175">
            <v>303.40275000000008</v>
          </cell>
          <cell r="S175">
            <v>115.05171874999999</v>
          </cell>
          <cell r="T175">
            <v>130.23971875000007</v>
          </cell>
          <cell r="U175">
            <v>105.14893750000003</v>
          </cell>
          <cell r="V175">
            <v>194.45221875000013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ED9C-945E-44A8-A846-1F7C267D3580}">
  <dimension ref="A1:AK222"/>
  <sheetViews>
    <sheetView showGridLines="0" tabSelected="1" workbookViewId="0">
      <pane xSplit="1" ySplit="5" topLeftCell="B99" activePane="bottomRight" state="frozen"/>
      <selection pane="topRight" activeCell="B1" sqref="B1"/>
      <selection pane="bottomLeft" activeCell="A6" sqref="A6"/>
      <selection pane="bottomRight" activeCell="A4" sqref="A4:XFD4"/>
    </sheetView>
  </sheetViews>
  <sheetFormatPr defaultRowHeight="12" x14ac:dyDescent="0.2"/>
  <cols>
    <col min="1" max="1" width="11.85546875" bestFit="1" customWidth="1"/>
    <col min="2" max="2" width="12.28515625" customWidth="1"/>
    <col min="3" max="3" width="15.28515625" bestFit="1" customWidth="1"/>
    <col min="4" max="4" width="16.140625" customWidth="1"/>
    <col min="5" max="8" width="22.7109375" customWidth="1"/>
    <col min="9" max="11" width="27.5703125" customWidth="1"/>
    <col min="12" max="13" width="29.7109375" customWidth="1"/>
    <col min="14" max="25" width="27.5703125" customWidth="1"/>
    <col min="26" max="30" width="21.85546875" bestFit="1" customWidth="1"/>
    <col min="31" max="33" width="24" customWidth="1"/>
    <col min="34" max="35" width="27.42578125" customWidth="1"/>
    <col min="36" max="37" width="24" customWidth="1"/>
  </cols>
  <sheetData>
    <row r="1" spans="1:37" x14ac:dyDescent="0.2">
      <c r="A1" s="15"/>
      <c r="B1" s="16">
        <v>1</v>
      </c>
      <c r="C1" s="16">
        <f t="shared" ref="C1:H1" si="0">B1+1</f>
        <v>2</v>
      </c>
      <c r="D1" s="16">
        <f t="shared" si="0"/>
        <v>3</v>
      </c>
      <c r="E1" s="16">
        <f t="shared" si="0"/>
        <v>4</v>
      </c>
      <c r="F1" s="16">
        <f t="shared" si="0"/>
        <v>5</v>
      </c>
      <c r="G1" s="16">
        <f t="shared" si="0"/>
        <v>6</v>
      </c>
      <c r="H1" s="16">
        <f t="shared" si="0"/>
        <v>7</v>
      </c>
      <c r="I1" s="16">
        <f>F1+1</f>
        <v>6</v>
      </c>
      <c r="J1" s="16">
        <f>I1+1</f>
        <v>7</v>
      </c>
      <c r="K1" s="16">
        <f>J1+1</f>
        <v>8</v>
      </c>
      <c r="L1" s="16">
        <f t="shared" ref="L1:W1" si="1">K1+1</f>
        <v>9</v>
      </c>
      <c r="M1" s="16">
        <f t="shared" si="1"/>
        <v>10</v>
      </c>
      <c r="N1" s="16">
        <f t="shared" si="1"/>
        <v>11</v>
      </c>
      <c r="O1" s="16">
        <f t="shared" si="1"/>
        <v>12</v>
      </c>
      <c r="P1" s="16">
        <f t="shared" si="1"/>
        <v>13</v>
      </c>
      <c r="Q1" s="16">
        <f t="shared" si="1"/>
        <v>14</v>
      </c>
      <c r="R1" s="16">
        <f t="shared" si="1"/>
        <v>15</v>
      </c>
      <c r="S1" s="16">
        <f t="shared" si="1"/>
        <v>16</v>
      </c>
      <c r="T1" s="16">
        <f t="shared" si="1"/>
        <v>17</v>
      </c>
      <c r="U1" s="16">
        <f t="shared" si="1"/>
        <v>18</v>
      </c>
      <c r="V1" s="16">
        <f t="shared" si="1"/>
        <v>19</v>
      </c>
      <c r="W1" s="16">
        <f t="shared" si="1"/>
        <v>20</v>
      </c>
      <c r="X1" s="16">
        <f t="shared" ref="X1:AE1" si="2">W1+1</f>
        <v>21</v>
      </c>
      <c r="Y1" s="16">
        <f t="shared" si="2"/>
        <v>22</v>
      </c>
      <c r="Z1" s="16">
        <f t="shared" si="2"/>
        <v>23</v>
      </c>
      <c r="AA1" s="16">
        <f t="shared" si="2"/>
        <v>24</v>
      </c>
      <c r="AB1" s="16">
        <f t="shared" si="2"/>
        <v>25</v>
      </c>
      <c r="AC1" s="16">
        <f t="shared" si="2"/>
        <v>26</v>
      </c>
      <c r="AD1" s="16">
        <f t="shared" si="2"/>
        <v>27</v>
      </c>
      <c r="AE1" s="16">
        <f t="shared" si="2"/>
        <v>28</v>
      </c>
      <c r="AF1" s="16">
        <f t="shared" ref="AF1:AG1" si="3">AE1+1</f>
        <v>29</v>
      </c>
      <c r="AG1" s="16">
        <f t="shared" si="3"/>
        <v>30</v>
      </c>
      <c r="AH1" s="16">
        <f t="shared" ref="AH1:AK1" si="4">AG1+1</f>
        <v>31</v>
      </c>
      <c r="AI1" s="16">
        <f t="shared" si="4"/>
        <v>32</v>
      </c>
      <c r="AJ1" s="16">
        <f t="shared" si="4"/>
        <v>33</v>
      </c>
      <c r="AK1" s="16">
        <f t="shared" si="4"/>
        <v>34</v>
      </c>
    </row>
    <row r="2" spans="1:37" x14ac:dyDescent="0.2">
      <c r="A2" s="13" t="s">
        <v>146</v>
      </c>
      <c r="B2" s="16" t="s">
        <v>161</v>
      </c>
      <c r="C2" s="16" t="s">
        <v>409</v>
      </c>
      <c r="D2" s="16" t="s">
        <v>258</v>
      </c>
      <c r="E2" s="16" t="s">
        <v>383</v>
      </c>
      <c r="F2" s="16" t="s">
        <v>470</v>
      </c>
      <c r="G2" s="16" t="s">
        <v>470</v>
      </c>
      <c r="H2" s="16" t="s">
        <v>470</v>
      </c>
      <c r="I2" s="16" t="s">
        <v>260</v>
      </c>
      <c r="J2" s="16" t="s">
        <v>262</v>
      </c>
      <c r="K2" s="16" t="s">
        <v>264</v>
      </c>
      <c r="L2" s="16" t="s">
        <v>266</v>
      </c>
      <c r="M2" s="16" t="s">
        <v>472</v>
      </c>
      <c r="N2" s="16" t="s">
        <v>268</v>
      </c>
      <c r="O2" s="16" t="s">
        <v>349</v>
      </c>
      <c r="P2" s="16" t="s">
        <v>356</v>
      </c>
      <c r="Q2" s="16" t="s">
        <v>474</v>
      </c>
      <c r="R2" s="16" t="s">
        <v>475</v>
      </c>
      <c r="S2" s="16" t="s">
        <v>388</v>
      </c>
      <c r="T2" s="16" t="s">
        <v>162</v>
      </c>
      <c r="U2" s="16" t="s">
        <v>392</v>
      </c>
      <c r="V2" s="16" t="s">
        <v>410</v>
      </c>
      <c r="W2" s="16" t="s">
        <v>390</v>
      </c>
      <c r="X2" s="16" t="s">
        <v>190</v>
      </c>
      <c r="Y2" s="16" t="s">
        <v>407</v>
      </c>
      <c r="Z2" s="16" t="s">
        <v>408</v>
      </c>
      <c r="AA2" s="16" t="s">
        <v>322</v>
      </c>
      <c r="AB2" s="16" t="s">
        <v>331</v>
      </c>
      <c r="AC2" s="16" t="s">
        <v>322</v>
      </c>
      <c r="AD2" s="16" t="s">
        <v>331</v>
      </c>
      <c r="AE2" s="16" t="s">
        <v>496</v>
      </c>
      <c r="AF2" s="16" t="s">
        <v>505</v>
      </c>
      <c r="AG2" s="16" t="s">
        <v>504</v>
      </c>
      <c r="AH2" s="16" t="s">
        <v>506</v>
      </c>
      <c r="AI2" s="16" t="s">
        <v>531</v>
      </c>
      <c r="AJ2" s="16" t="s">
        <v>524</v>
      </c>
      <c r="AK2" s="16" t="s">
        <v>525</v>
      </c>
    </row>
    <row r="3" spans="1:37" x14ac:dyDescent="0.2">
      <c r="A3" s="13" t="s">
        <v>147</v>
      </c>
      <c r="B3" s="13" t="s">
        <v>0</v>
      </c>
      <c r="C3" s="13" t="s">
        <v>412</v>
      </c>
      <c r="D3" s="13" t="s">
        <v>2</v>
      </c>
      <c r="E3" s="13" t="s">
        <v>384</v>
      </c>
      <c r="F3" s="13"/>
      <c r="G3" s="13"/>
      <c r="H3" s="13"/>
      <c r="I3" s="13" t="s">
        <v>4</v>
      </c>
      <c r="J3" s="13" t="s">
        <v>26</v>
      </c>
      <c r="K3" s="13" t="s">
        <v>22</v>
      </c>
      <c r="L3" s="13" t="s">
        <v>24</v>
      </c>
      <c r="M3" s="13" t="s">
        <v>308</v>
      </c>
      <c r="N3" s="13" t="s">
        <v>270</v>
      </c>
      <c r="O3" s="13" t="s">
        <v>348</v>
      </c>
      <c r="P3" s="13" t="s">
        <v>357</v>
      </c>
      <c r="Q3" s="13" t="s">
        <v>325</v>
      </c>
      <c r="R3" s="13" t="s">
        <v>476</v>
      </c>
      <c r="S3" s="13" t="s">
        <v>389</v>
      </c>
      <c r="T3" s="13" t="s">
        <v>162</v>
      </c>
      <c r="U3" s="13" t="s">
        <v>16</v>
      </c>
      <c r="V3" s="13" t="s">
        <v>413</v>
      </c>
      <c r="W3" s="13" t="s">
        <v>14</v>
      </c>
      <c r="X3" s="13" t="s">
        <v>191</v>
      </c>
      <c r="Y3" s="13" t="s">
        <v>403</v>
      </c>
      <c r="Z3" s="13" t="s">
        <v>404</v>
      </c>
      <c r="AA3" s="13" t="s">
        <v>323</v>
      </c>
      <c r="AB3" s="13" t="s">
        <v>332</v>
      </c>
      <c r="AC3" s="13" t="s">
        <v>323</v>
      </c>
      <c r="AD3" s="13" t="s">
        <v>332</v>
      </c>
      <c r="AE3" s="13"/>
      <c r="AF3" s="13"/>
      <c r="AG3" s="13"/>
      <c r="AH3" s="13"/>
      <c r="AI3" s="13"/>
      <c r="AJ3" s="13"/>
      <c r="AK3" s="13"/>
    </row>
    <row r="4" spans="1:37" s="150" customFormat="1" x14ac:dyDescent="0.2">
      <c r="A4" s="59" t="s">
        <v>46</v>
      </c>
      <c r="B4" s="59" t="s">
        <v>70</v>
      </c>
      <c r="C4" s="59" t="s">
        <v>70</v>
      </c>
      <c r="D4" s="59" t="s">
        <v>70</v>
      </c>
      <c r="E4" s="59" t="s">
        <v>70</v>
      </c>
      <c r="F4" s="59" t="s">
        <v>70</v>
      </c>
      <c r="G4" s="59" t="s">
        <v>70</v>
      </c>
      <c r="H4" s="59" t="s">
        <v>70</v>
      </c>
      <c r="I4" s="59" t="s">
        <v>70</v>
      </c>
      <c r="J4" s="59" t="s">
        <v>70</v>
      </c>
      <c r="K4" s="59" t="s">
        <v>70</v>
      </c>
      <c r="L4" s="59" t="s">
        <v>70</v>
      </c>
      <c r="M4" s="59" t="s">
        <v>48</v>
      </c>
      <c r="N4" s="59" t="s">
        <v>70</v>
      </c>
      <c r="O4" s="59" t="s">
        <v>70</v>
      </c>
      <c r="P4" s="59" t="s">
        <v>48</v>
      </c>
      <c r="Q4" s="59" t="s">
        <v>70</v>
      </c>
      <c r="R4" s="59" t="s">
        <v>70</v>
      </c>
      <c r="S4" s="59" t="s">
        <v>70</v>
      </c>
      <c r="T4" s="59" t="s">
        <v>70</v>
      </c>
      <c r="U4" s="59" t="s">
        <v>70</v>
      </c>
      <c r="V4" s="59" t="s">
        <v>70</v>
      </c>
      <c r="W4" s="59" t="s">
        <v>70</v>
      </c>
      <c r="X4" s="59" t="s">
        <v>70</v>
      </c>
      <c r="Y4" s="59" t="s">
        <v>70</v>
      </c>
      <c r="Z4" s="59" t="s">
        <v>70</v>
      </c>
      <c r="AA4" s="59" t="s">
        <v>70</v>
      </c>
      <c r="AB4" s="59" t="s">
        <v>70</v>
      </c>
      <c r="AC4" s="59" t="s">
        <v>70</v>
      </c>
      <c r="AD4" s="59" t="s">
        <v>70</v>
      </c>
      <c r="AE4" s="59" t="s">
        <v>70</v>
      </c>
      <c r="AF4" s="59" t="s">
        <v>70</v>
      </c>
      <c r="AG4" s="59" t="s">
        <v>70</v>
      </c>
      <c r="AH4" s="59" t="s">
        <v>70</v>
      </c>
      <c r="AI4" s="59" t="s">
        <v>70</v>
      </c>
      <c r="AJ4" s="59" t="s">
        <v>70</v>
      </c>
      <c r="AK4" s="59" t="s">
        <v>70</v>
      </c>
    </row>
    <row r="5" spans="1:37" ht="45" x14ac:dyDescent="0.2">
      <c r="A5" s="14" t="s">
        <v>81</v>
      </c>
      <c r="B5" s="14" t="s">
        <v>430</v>
      </c>
      <c r="C5" s="14" t="s">
        <v>415</v>
      </c>
      <c r="D5" s="14" t="s">
        <v>433</v>
      </c>
      <c r="E5" s="14" t="s">
        <v>382</v>
      </c>
      <c r="F5" s="14" t="s">
        <v>482</v>
      </c>
      <c r="G5" s="91" t="s">
        <v>483</v>
      </c>
      <c r="H5" s="91" t="s">
        <v>484</v>
      </c>
      <c r="I5" s="14" t="s">
        <v>435</v>
      </c>
      <c r="J5" s="14" t="s">
        <v>437</v>
      </c>
      <c r="K5" s="14" t="s">
        <v>439</v>
      </c>
      <c r="L5" s="14" t="s">
        <v>441</v>
      </c>
      <c r="M5" s="14" t="s">
        <v>471</v>
      </c>
      <c r="N5" s="14" t="s">
        <v>443</v>
      </c>
      <c r="O5" s="14" t="s">
        <v>48</v>
      </c>
      <c r="P5" s="14" t="s">
        <v>358</v>
      </c>
      <c r="Q5" s="14" t="s">
        <v>48</v>
      </c>
      <c r="R5" s="14" t="s">
        <v>48</v>
      </c>
      <c r="S5" s="14" t="s">
        <v>48</v>
      </c>
      <c r="T5" s="59" t="s">
        <v>48</v>
      </c>
      <c r="U5" s="59" t="s">
        <v>48</v>
      </c>
      <c r="V5" s="59" t="s">
        <v>48</v>
      </c>
      <c r="W5" s="59" t="s">
        <v>48</v>
      </c>
      <c r="X5" s="59" t="s">
        <v>48</v>
      </c>
      <c r="Y5" s="59" t="s">
        <v>48</v>
      </c>
      <c r="Z5" s="59" t="s">
        <v>48</v>
      </c>
      <c r="AA5" s="59" t="s">
        <v>489</v>
      </c>
      <c r="AB5" s="59" t="s">
        <v>489</v>
      </c>
      <c r="AC5" s="138" t="s">
        <v>490</v>
      </c>
      <c r="AD5" s="138" t="s">
        <v>490</v>
      </c>
      <c r="AE5" s="138" t="s">
        <v>490</v>
      </c>
      <c r="AF5" s="138" t="s">
        <v>48</v>
      </c>
      <c r="AG5" s="138" t="s">
        <v>48</v>
      </c>
      <c r="AH5" s="138" t="s">
        <v>48</v>
      </c>
      <c r="AI5" s="138" t="s">
        <v>48</v>
      </c>
      <c r="AJ5" s="138" t="s">
        <v>48</v>
      </c>
      <c r="AK5" s="138" t="s">
        <v>48</v>
      </c>
    </row>
    <row r="6" spans="1:37" x14ac:dyDescent="0.2">
      <c r="A6" s="18">
        <v>25658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x14ac:dyDescent="0.2">
      <c r="A7" s="18">
        <v>25749</v>
      </c>
      <c r="B7" s="135">
        <f>(LN(DSGE_data!B7)-LN(DSGE_data!B6))*100</f>
        <v>2.0200278398746718</v>
      </c>
      <c r="C7" s="135">
        <f>(LN(DSGE_data!BK7)-LN(DSGE_data!BK6))*100</f>
        <v>2.2565741469887026</v>
      </c>
      <c r="D7" s="135">
        <f>(LN(DSGE_data!U7)-LN(DSGE_data!U6))*100</f>
        <v>3.9286426869209023</v>
      </c>
      <c r="E7" s="135">
        <v>1.01697343417095</v>
      </c>
      <c r="F7" s="135">
        <v>1.01697343417095</v>
      </c>
      <c r="G7" s="135"/>
      <c r="H7" s="135">
        <f>F7</f>
        <v>1.01697343417095</v>
      </c>
      <c r="I7" s="135">
        <f>(LN(DSGE_data!W7)-LN(DSGE_data!W6))*100</f>
        <v>7.6437962253393721</v>
      </c>
      <c r="J7" s="135">
        <f>(LN(DSGE_data!Y7)-LN(DSGE_data!Y6))*100</f>
        <v>7.792620499728109</v>
      </c>
      <c r="K7" s="135">
        <f>(LN(DSGE_data!AA7)-LN(DSGE_data!AA6))*100</f>
        <v>12.377686044114355</v>
      </c>
      <c r="L7" s="135">
        <f>(LN(DSGE_data!AC7)-LN(DSGE_data!AC6))*100</f>
        <v>1.6217756283705143</v>
      </c>
      <c r="M7" s="135">
        <f>(LN(DSGE_data!AA7+DSGE_data!AC7)-LN(DSGE_data!AA6+DSGE_data!AC6))*100</f>
        <v>10.913549279498369</v>
      </c>
      <c r="N7" s="135">
        <f>(LN(DSGE_data!AE7)-LN(DSGE_data!AE6))*100</f>
        <v>8.711535647976909</v>
      </c>
      <c r="O7" s="135"/>
      <c r="P7" s="135"/>
      <c r="Q7" s="135">
        <f>(LN(DSGE_data!AL7)-LN(DSGE_data!AL6))*100</f>
        <v>3.8706754932901433</v>
      </c>
      <c r="R7" s="135">
        <f>(LN(DSGE_data!AM7)-LN(DSGE_data!AM6))*100</f>
        <v>4.2051450873664464</v>
      </c>
      <c r="S7" s="135"/>
      <c r="T7" s="135">
        <f>(LN(DSGE_data!J7)-LN(DSGE_data!J6))*100</f>
        <v>1.2712866001694718</v>
      </c>
      <c r="U7" s="135">
        <f>(LN(DSGE_data!BC7)-LN(DSGE_data!BC6))*100</f>
        <v>7.4751700360627282</v>
      </c>
      <c r="V7" s="135">
        <f>(LN(DSGE_data!BL7)-LN(DSGE_data!BL6))*100</f>
        <v>-0.43210141040496075</v>
      </c>
      <c r="W7" s="135">
        <f>(LN(DSGE_data!BA7)-LN(DSGE_data!BA6))*100</f>
        <v>6.4618704448999864</v>
      </c>
      <c r="X7" s="135">
        <f>LN(1+DSGE_data!D7/400)*100</f>
        <v>1.3656326447485556</v>
      </c>
      <c r="Y7" s="135">
        <f>(LN(DSGE_data!BI7)-LN(DSGE_data!BI6))*100</f>
        <v>-0.31524757825982519</v>
      </c>
      <c r="Z7" s="135">
        <f>(LN(DSGE_data!BJ7)-LN(DSGE_data!BJ6))*100</f>
        <v>-0.79266726889715144</v>
      </c>
      <c r="AA7" s="135" t="e">
        <f>(Tax_data!U7-Tax_data!U6)</f>
        <v>#VALUE!</v>
      </c>
      <c r="AB7" s="135">
        <f>(Tax_data!V7-Tax_data!V6)</f>
        <v>-0.21379601514640001</v>
      </c>
      <c r="AC7" s="135">
        <f>(Tax_data!Y7-Tax_data!Y6)</f>
        <v>-0.14147565117532146</v>
      </c>
      <c r="AD7" s="135">
        <f>(Tax_data!Z7-Tax_data!Z6)</f>
        <v>-0.37058862131679149</v>
      </c>
      <c r="AE7" s="135"/>
      <c r="AF7" s="135">
        <f>(LN(Data!T7)-LN(Data!T6))*100</f>
        <v>0.78908911256121428</v>
      </c>
      <c r="AG7" s="135">
        <f>(LN(Data!S7)-LN(Data!S6))*100</f>
        <v>0.9542730666574073</v>
      </c>
      <c r="AH7" s="135">
        <f>(LN(DSGE_data!BQ7)-LN(DSGE_data!BQ6))*100</f>
        <v>-8.9152760784946494</v>
      </c>
      <c r="AI7" s="135"/>
      <c r="AJ7" s="135"/>
      <c r="AK7" s="135"/>
    </row>
    <row r="8" spans="1:37" x14ac:dyDescent="0.2">
      <c r="A8" s="18">
        <v>25841</v>
      </c>
      <c r="B8" s="135">
        <f>(LN(DSGE_data!B8)-LN(DSGE_data!B7))*100</f>
        <v>-1.1611821967941083</v>
      </c>
      <c r="C8" s="135">
        <f>(LN(DSGE_data!BK8)-LN(DSGE_data!BK7))*100</f>
        <v>8.7399757881158335E-2</v>
      </c>
      <c r="D8" s="135">
        <f>(LN(DSGE_data!U8)-LN(DSGE_data!U7))*100</f>
        <v>1.5370213517064357</v>
      </c>
      <c r="E8" s="135">
        <v>1.14578810597653</v>
      </c>
      <c r="F8" s="135">
        <v>1.14578810597653</v>
      </c>
      <c r="G8" s="135"/>
      <c r="H8" s="135">
        <f t="shared" ref="H8:H71" si="5">F8</f>
        <v>1.14578810597653</v>
      </c>
      <c r="I8" s="135">
        <f>(LN(DSGE_data!W8)-LN(DSGE_data!W7))*100</f>
        <v>-0.240459970494733</v>
      </c>
      <c r="J8" s="135">
        <f>(LN(DSGE_data!Y8)-LN(DSGE_data!Y7))*100</f>
        <v>7.9692235926653865</v>
      </c>
      <c r="K8" s="135">
        <f>(LN(DSGE_data!AA8)-LN(DSGE_data!AA7))*100</f>
        <v>-0.79002862427302034</v>
      </c>
      <c r="L8" s="135">
        <f>(LN(DSGE_data!AC8)-LN(DSGE_data!AC7))*100</f>
        <v>-1.0929070532190721</v>
      </c>
      <c r="M8" s="135">
        <f>(LN(DSGE_data!AA8+DSGE_data!AC8)-LN(DSGE_data!AA7+DSGE_data!AC7))*100</f>
        <v>-0.829315574524081</v>
      </c>
      <c r="N8" s="135">
        <f>(LN(DSGE_data!AE8)-LN(DSGE_data!AE7))*100</f>
        <v>3.9344081041807755</v>
      </c>
      <c r="O8" s="135"/>
      <c r="P8" s="135"/>
      <c r="Q8" s="135">
        <f>(LN(DSGE_data!AL8)-LN(DSGE_data!AL7))*100</f>
        <v>3.2253375801388984</v>
      </c>
      <c r="R8" s="135">
        <f>(LN(DSGE_data!AM8)-LN(DSGE_data!AM7))*100</f>
        <v>1.8997287090552817</v>
      </c>
      <c r="S8" s="135"/>
      <c r="T8" s="135">
        <f>(LN(DSGE_data!J8)-LN(DSGE_data!J7))*100</f>
        <v>0.1923722361903718</v>
      </c>
      <c r="U8" s="135">
        <f>(LN(DSGE_data!BC8)-LN(DSGE_data!BC7))*100</f>
        <v>4.0430419771059434</v>
      </c>
      <c r="V8" s="135">
        <f>(LN(DSGE_data!BL8)-LN(DSGE_data!BL7))*100</f>
        <v>3.5773511595312426</v>
      </c>
      <c r="W8" s="135">
        <f>(LN(DSGE_data!BA8)-LN(DSGE_data!BA7))*100</f>
        <v>0.47117981126909569</v>
      </c>
      <c r="X8" s="135">
        <f>LN(1+DSGE_data!D8/400)*100</f>
        <v>1.3656326447485556</v>
      </c>
      <c r="Y8" s="135">
        <f>(LN(DSGE_data!BI8)-LN(DSGE_data!BI7))*100</f>
        <v>-0.59161354845631564</v>
      </c>
      <c r="Z8" s="135">
        <f>(LN(DSGE_data!BJ8)-LN(DSGE_data!BJ7))*100</f>
        <v>1.2020225773912152</v>
      </c>
      <c r="AA8" s="135">
        <f>(Tax_data!U8-Tax_data!U7)</f>
        <v>0.3499734705107036</v>
      </c>
      <c r="AB8" s="135">
        <f>(Tax_data!V8-Tax_data!V7)</f>
        <v>0.65028482474314941</v>
      </c>
      <c r="AC8" s="135">
        <f>(Tax_data!Y8-Tax_data!Y7)</f>
        <v>0.167357926091519</v>
      </c>
      <c r="AD8" s="135">
        <f>(Tax_data!Z8-Tax_data!Z7)</f>
        <v>0.42354975211874901</v>
      </c>
      <c r="AE8" s="135"/>
      <c r="AF8" s="135">
        <f>(LN(Data!T8)-LN(Data!T7))*100</f>
        <v>-0.26082379964194047</v>
      </c>
      <c r="AG8" s="135">
        <f>(LN(Data!S8)-LN(Data!S7))*100</f>
        <v>-3.0689923928051144E-2</v>
      </c>
      <c r="AH8" s="135">
        <f>(LN(DSGE_data!BQ8)-LN(DSGE_data!BQ7))*100</f>
        <v>2.0588250804244979</v>
      </c>
      <c r="AI8" s="135"/>
      <c r="AJ8" s="135"/>
      <c r="AK8" s="135"/>
    </row>
    <row r="9" spans="1:37" x14ac:dyDescent="0.2">
      <c r="A9" s="18">
        <v>25933</v>
      </c>
      <c r="B9" s="135">
        <f>(LN(DSGE_data!B9)-LN(DSGE_data!B8))*100</f>
        <v>3.4580353403448783</v>
      </c>
      <c r="C9" s="135">
        <f>(LN(DSGE_data!BK9)-LN(DSGE_data!BK8))*100</f>
        <v>2.4357245920730985</v>
      </c>
      <c r="D9" s="135">
        <f>(LN(DSGE_data!U9)-LN(DSGE_data!U8))*100</f>
        <v>1.0248408816906363</v>
      </c>
      <c r="E9" s="135">
        <v>1.2737581258894499</v>
      </c>
      <c r="F9" s="135">
        <v>1.2737581258894499</v>
      </c>
      <c r="G9" s="135"/>
      <c r="H9" s="135">
        <f t="shared" si="5"/>
        <v>1.2737581258894499</v>
      </c>
      <c r="I9" s="135">
        <f>(LN(DSGE_data!W9)-LN(DSGE_data!W8))*100</f>
        <v>0.88199670953859055</v>
      </c>
      <c r="J9" s="135">
        <f>(LN(DSGE_data!Y9)-LN(DSGE_data!Y8))*100</f>
        <v>-0.51346609145426214</v>
      </c>
      <c r="K9" s="135">
        <f>(LN(DSGE_data!AA9)-LN(DSGE_data!AA8))*100</f>
        <v>3.0829142975040469</v>
      </c>
      <c r="L9" s="135">
        <f>(LN(DSGE_data!AC9)-LN(DSGE_data!AC8))*100</f>
        <v>-16.42657678418864</v>
      </c>
      <c r="M9" s="135">
        <f>(LN(DSGE_data!AA9+DSGE_data!AC9)-LN(DSGE_data!AA8+DSGE_data!AC8))*100</f>
        <v>0.7601148402120117</v>
      </c>
      <c r="N9" s="135">
        <f>(LN(DSGE_data!AE9)-LN(DSGE_data!AE8))*100</f>
        <v>-0.71556964411900736</v>
      </c>
      <c r="O9" s="135"/>
      <c r="P9" s="135"/>
      <c r="Q9" s="135">
        <f>(LN(DSGE_data!AL9)-LN(DSGE_data!AL8))*100</f>
        <v>4.4873599852119028</v>
      </c>
      <c r="R9" s="135">
        <f>(LN(DSGE_data!AM9)-LN(DSGE_data!AM8))*100</f>
        <v>5.0925426033012755</v>
      </c>
      <c r="S9" s="135"/>
      <c r="T9" s="135">
        <f>(LN(DSGE_data!J9)-LN(DSGE_data!J8))*100</f>
        <v>2.134719588663919</v>
      </c>
      <c r="U9" s="135">
        <f>(LN(DSGE_data!BC9)-LN(DSGE_data!BC8))*100</f>
        <v>7.6297349623438038</v>
      </c>
      <c r="V9" s="135">
        <f>(LN(DSGE_data!BL9)-LN(DSGE_data!BL8))*100</f>
        <v>-3.2025690741358535</v>
      </c>
      <c r="W9" s="135">
        <f>(LN(DSGE_data!BA9)-LN(DSGE_data!BA8))*100</f>
        <v>-2.9327683606878097</v>
      </c>
      <c r="X9" s="135">
        <f>LN(1+DSGE_data!D9/400)*100</f>
        <v>1.3656326447485556</v>
      </c>
      <c r="Y9" s="135">
        <f>(LN(DSGE_data!BI9)-LN(DSGE_data!BI8))*100</f>
        <v>2.8121265146729968E-3</v>
      </c>
      <c r="Z9" s="135">
        <f>(LN(DSGE_data!BJ9)-LN(DSGE_data!BJ8))*100</f>
        <v>-0.1921684350161712</v>
      </c>
      <c r="AA9" s="135">
        <f>(Tax_data!U9-Tax_data!U8)</f>
        <v>0.8137771477787874</v>
      </c>
      <c r="AB9" s="135">
        <f>(Tax_data!V9-Tax_data!V8)</f>
        <v>-2.3358224104292287</v>
      </c>
      <c r="AC9" s="135">
        <f>(Tax_data!Y9-Tax_data!Y8)</f>
        <v>0.2117868848247868</v>
      </c>
      <c r="AD9" s="135">
        <f>(Tax_data!Z9-Tax_data!Z8)</f>
        <v>-2.7752531980430533</v>
      </c>
      <c r="AE9" s="135"/>
      <c r="AF9" s="135">
        <f>(LN(Data!T9)-LN(Data!T8))*100</f>
        <v>1.5430753729635427</v>
      </c>
      <c r="AG9" s="135">
        <f>(LN(Data!S9)-LN(Data!S8))*100</f>
        <v>2.2368671157687814</v>
      </c>
      <c r="AH9" s="135">
        <f>(LN(DSGE_data!BQ9)-LN(DSGE_data!BQ8))*100</f>
        <v>5.6253491814063139</v>
      </c>
      <c r="AI9" s="135"/>
      <c r="AJ9" s="135"/>
      <c r="AK9" s="135"/>
    </row>
    <row r="10" spans="1:37" x14ac:dyDescent="0.2">
      <c r="A10" s="18">
        <v>26023</v>
      </c>
      <c r="B10" s="135">
        <f>(LN(DSGE_data!B10)-LN(DSGE_data!B9))*100</f>
        <v>1.4702785490950276</v>
      </c>
      <c r="C10" s="135">
        <f>(LN(DSGE_data!BK10)-LN(DSGE_data!BK9))*100</f>
        <v>-0.96893012792079114</v>
      </c>
      <c r="D10" s="135">
        <f>(LN(DSGE_data!U10)-LN(DSGE_data!U9))*100</f>
        <v>-0.22324782386053954</v>
      </c>
      <c r="E10" s="135">
        <v>1.4001512299952601</v>
      </c>
      <c r="F10" s="135">
        <v>1.4001512299952601</v>
      </c>
      <c r="G10" s="135"/>
      <c r="H10" s="135">
        <f t="shared" si="5"/>
        <v>1.4001512299952601</v>
      </c>
      <c r="I10" s="135">
        <f>(LN(DSGE_data!W10)-LN(DSGE_data!W9))*100</f>
        <v>2.7116431085083548</v>
      </c>
      <c r="J10" s="135">
        <f>(LN(DSGE_data!Y10)-LN(DSGE_data!Y9))*100</f>
        <v>4.5223073602606689</v>
      </c>
      <c r="K10" s="135">
        <f>(LN(DSGE_data!AA10)-LN(DSGE_data!AA9))*100</f>
        <v>2.6801147331955377</v>
      </c>
      <c r="L10" s="135">
        <f>(LN(DSGE_data!AC10)-LN(DSGE_data!AC9))*100</f>
        <v>6.158785347576945</v>
      </c>
      <c r="M10" s="135">
        <f>(LN(DSGE_data!AA10+DSGE_data!AC10)-LN(DSGE_data!AA9+DSGE_data!AC9))*100</f>
        <v>3.0655207149841601</v>
      </c>
      <c r="N10" s="135">
        <f>(LN(DSGE_data!AE10)-LN(DSGE_data!AE9))*100</f>
        <v>4.0101522543613655</v>
      </c>
      <c r="O10" s="135">
        <f>(LN(DSGE_data!AK10)-LN(DSGE_data!AK9))*100</f>
        <v>0.63294695775000243</v>
      </c>
      <c r="P10" s="135"/>
      <c r="Q10" s="135">
        <f>(LN(DSGE_data!AL10)-LN(DSGE_data!AL9))*100</f>
        <v>1.8815433960615024</v>
      </c>
      <c r="R10" s="135">
        <f>(LN(DSGE_data!AM10)-LN(DSGE_data!AM9))*100</f>
        <v>-2.2005998597968812</v>
      </c>
      <c r="S10" s="135"/>
      <c r="T10" s="135">
        <f>(LN(DSGE_data!J10)-LN(DSGE_data!J9))*100</f>
        <v>0.48382102700182394</v>
      </c>
      <c r="U10" s="135">
        <f>(LN(DSGE_data!BC10)-LN(DSGE_data!BC9))*100</f>
        <v>7.8142182441350627</v>
      </c>
      <c r="V10" s="135">
        <f>(LN(DSGE_data!BL10)-LN(DSGE_data!BL9))*100</f>
        <v>-1.1094781739040771</v>
      </c>
      <c r="W10" s="135">
        <f>(LN(DSGE_data!BA10)-LN(DSGE_data!BA9))*100</f>
        <v>-2.8324566700888454</v>
      </c>
      <c r="X10" s="135">
        <f>LN(1+DSGE_data!D10/400)*100</f>
        <v>1.4478018359297933</v>
      </c>
      <c r="Y10" s="135">
        <f>(LN(DSGE_data!BI10)-LN(DSGE_data!BI9))*100</f>
        <v>0.84349563976937603</v>
      </c>
      <c r="Z10" s="135">
        <f>(LN(DSGE_data!BJ10)-LN(DSGE_data!BJ9))*100</f>
        <v>0.55728004848987212</v>
      </c>
      <c r="AA10" s="135">
        <f>(Tax_data!U10-Tax_data!U9)</f>
        <v>-3.6142244866271156E-2</v>
      </c>
      <c r="AB10" s="135">
        <f>(Tax_data!V10-Tax_data!V9)</f>
        <v>1.050179030512421</v>
      </c>
      <c r="AC10" s="135">
        <f>(Tax_data!Y10-Tax_data!Y9)</f>
        <v>-8.9368097200306806E-2</v>
      </c>
      <c r="AD10" s="135">
        <f>(Tax_data!Z10-Tax_data!Z9)</f>
        <v>2.401403023697199</v>
      </c>
      <c r="AE10" s="135"/>
      <c r="AF10" s="135">
        <f>(LN(Data!T10)-LN(Data!T9))*100</f>
        <v>-1.6635204606343379</v>
      </c>
      <c r="AG10" s="135">
        <f>(LN(Data!S10)-LN(Data!S9))*100</f>
        <v>-2.8540327478449257</v>
      </c>
      <c r="AH10" s="135">
        <f>(LN(DSGE_data!BQ10)-LN(DSGE_data!BQ9))*100</f>
        <v>-4.6816063048998657</v>
      </c>
      <c r="AI10" s="135"/>
      <c r="AJ10" s="135"/>
      <c r="AK10" s="135"/>
    </row>
    <row r="11" spans="1:37" x14ac:dyDescent="0.2">
      <c r="A11" s="18">
        <v>26114</v>
      </c>
      <c r="B11" s="135">
        <f>(LN(DSGE_data!B11)-LN(DSGE_data!B10))*100</f>
        <v>-0.81857127207456415</v>
      </c>
      <c r="C11" s="135">
        <f>(LN(DSGE_data!BK11)-LN(DSGE_data!BK10))*100</f>
        <v>3.3553528831365336</v>
      </c>
      <c r="D11" s="135">
        <f>(LN(DSGE_data!U11)-LN(DSGE_data!U10))*100</f>
        <v>-0.10570385237791413</v>
      </c>
      <c r="E11" s="135">
        <v>1.5230608164145001</v>
      </c>
      <c r="F11" s="135">
        <v>1.5230608164145001</v>
      </c>
      <c r="G11" s="135"/>
      <c r="H11" s="135">
        <f t="shared" si="5"/>
        <v>1.5230608164145001</v>
      </c>
      <c r="I11" s="135">
        <f>(LN(DSGE_data!W11)-LN(DSGE_data!W10))*100</f>
        <v>0.83338992480985752</v>
      </c>
      <c r="J11" s="135">
        <f>(LN(DSGE_data!Y11)-LN(DSGE_data!Y10))*100</f>
        <v>-5.0477474035762526</v>
      </c>
      <c r="K11" s="135">
        <f>(LN(DSGE_data!AA11)-LN(DSGE_data!AA10))*100</f>
        <v>4.699812646433621</v>
      </c>
      <c r="L11" s="135">
        <f>(LN(DSGE_data!AC11)-LN(DSGE_data!AC10))*100</f>
        <v>10.744674517586361</v>
      </c>
      <c r="M11" s="135">
        <f>(LN(DSGE_data!AA11+DSGE_data!AC11)-LN(DSGE_data!AA10+DSGE_data!AC10))*100</f>
        <v>5.3984651452308796</v>
      </c>
      <c r="N11" s="135">
        <f>(LN(DSGE_data!AE11)-LN(DSGE_data!AE10))*100</f>
        <v>-0.32928658719608705</v>
      </c>
      <c r="O11" s="135">
        <f>(LN(DSGE_data!AK11)-LN(DSGE_data!AK10))*100</f>
        <v>0.61172675217364691</v>
      </c>
      <c r="P11" s="135"/>
      <c r="Q11" s="135">
        <f>(LN(DSGE_data!AL11)-LN(DSGE_data!AL10))*100</f>
        <v>2.1198462058695355</v>
      </c>
      <c r="R11" s="135">
        <f>(LN(DSGE_data!AM11)-LN(DSGE_data!AM10))*100</f>
        <v>0.18597628761458651</v>
      </c>
      <c r="S11" s="135"/>
      <c r="T11" s="135">
        <f>(LN(DSGE_data!J11)-LN(DSGE_data!J10))*100</f>
        <v>4.4211533061065014</v>
      </c>
      <c r="U11" s="135">
        <f>(LN(DSGE_data!BC11)-LN(DSGE_data!BC10))*100</f>
        <v>-10.133203859037287</v>
      </c>
      <c r="V11" s="135">
        <f>(LN(DSGE_data!BL11)-LN(DSGE_data!BL10))*100</f>
        <v>4.2740156134753535</v>
      </c>
      <c r="W11" s="135">
        <f>(LN(DSGE_data!BA11)-LN(DSGE_data!BA10))*100</f>
        <v>7.0477058895644262</v>
      </c>
      <c r="X11" s="135">
        <f>LN(1+DSGE_data!D11/400)*100</f>
        <v>1.611938187988339</v>
      </c>
      <c r="Y11" s="135">
        <f>(LN(DSGE_data!BI11)-LN(DSGE_data!BI10))*100</f>
        <v>-0.37031158698557221</v>
      </c>
      <c r="Z11" s="135">
        <f>(LN(DSGE_data!BJ11)-LN(DSGE_data!BJ10))*100</f>
        <v>0.7656212396805806</v>
      </c>
      <c r="AA11" s="135">
        <f>(Tax_data!U11-Tax_data!U10)</f>
        <v>-0.38431393893993171</v>
      </c>
      <c r="AB11" s="135">
        <f>(Tax_data!V11-Tax_data!V10)</f>
        <v>-1.7809990454098621</v>
      </c>
      <c r="AC11" s="135">
        <f>(Tax_data!Y11-Tax_data!Y10)</f>
        <v>0.63975976930164791</v>
      </c>
      <c r="AD11" s="135">
        <f>(Tax_data!Z11-Tax_data!Z10)</f>
        <v>-2.7475988608508857</v>
      </c>
      <c r="AE11" s="135"/>
      <c r="AF11" s="135">
        <f>(LN(Data!T11)-LN(Data!T10))*100</f>
        <v>-0.84994456584635003</v>
      </c>
      <c r="AG11" s="135">
        <f>(LN(Data!S11)-LN(Data!S10))*100</f>
        <v>-0.49122160565371331</v>
      </c>
      <c r="AH11" s="135">
        <f>(LN(DSGE_data!BQ11)-LN(DSGE_data!BQ10))*100</f>
        <v>3.4448583811979461</v>
      </c>
      <c r="AI11" s="135"/>
      <c r="AJ11" s="135"/>
      <c r="AK11" s="135"/>
    </row>
    <row r="12" spans="1:37" x14ac:dyDescent="0.2">
      <c r="A12" s="18">
        <v>26206</v>
      </c>
      <c r="B12" s="135">
        <f>(LN(DSGE_data!B12)-LN(DSGE_data!B11))*100</f>
        <v>1.2942187735216493</v>
      </c>
      <c r="C12" s="135">
        <f>(LN(DSGE_data!BK12)-LN(DSGE_data!BK11))*100</f>
        <v>2.1913727178545841</v>
      </c>
      <c r="D12" s="135">
        <f>(LN(DSGE_data!U12)-LN(DSGE_data!U11))*100</f>
        <v>3.9961464322503915</v>
      </c>
      <c r="E12" s="135">
        <v>1.6422565282838899</v>
      </c>
      <c r="F12" s="135">
        <v>1.6422565282838899</v>
      </c>
      <c r="G12" s="135"/>
      <c r="H12" s="135">
        <f t="shared" si="5"/>
        <v>1.6422565282838899</v>
      </c>
      <c r="I12" s="135">
        <f>(LN(DSGE_data!W12)-LN(DSGE_data!W11))*100</f>
        <v>2.3668491781194234</v>
      </c>
      <c r="J12" s="135">
        <f>(LN(DSGE_data!Y12)-LN(DSGE_data!Y11))*100</f>
        <v>2.9227719733031066</v>
      </c>
      <c r="K12" s="135">
        <f>(LN(DSGE_data!AA12)-LN(DSGE_data!AA11))*100</f>
        <v>7.2396873553421059</v>
      </c>
      <c r="L12" s="135">
        <f>(LN(DSGE_data!AC12)-LN(DSGE_data!AC11))*100</f>
        <v>-7.7694070714418473</v>
      </c>
      <c r="M12" s="135">
        <f>(LN(DSGE_data!AA12+DSGE_data!AC12)-LN(DSGE_data!AA11+DSGE_data!AC11))*100</f>
        <v>5.5716489986089357</v>
      </c>
      <c r="N12" s="135">
        <f>(LN(DSGE_data!AE12)-LN(DSGE_data!AE11))*100</f>
        <v>3.0058119641699577</v>
      </c>
      <c r="O12" s="135">
        <f>(LN(DSGE_data!AK12)-LN(DSGE_data!AK11))*100</f>
        <v>0.57372921990768155</v>
      </c>
      <c r="P12" s="135"/>
      <c r="Q12" s="135">
        <f>(LN(DSGE_data!AL12)-LN(DSGE_data!AL11))*100</f>
        <v>3.2197601213283633</v>
      </c>
      <c r="R12" s="135">
        <f>(LN(DSGE_data!AM12)-LN(DSGE_data!AM11))*100</f>
        <v>1.421433358966695</v>
      </c>
      <c r="S12" s="135"/>
      <c r="T12" s="135">
        <f>(LN(DSGE_data!J12)-LN(DSGE_data!J11))*100</f>
        <v>0.19237223619037458</v>
      </c>
      <c r="U12" s="135">
        <f>(LN(DSGE_data!BC12)-LN(DSGE_data!BC11))*100</f>
        <v>4.1697872728340357</v>
      </c>
      <c r="V12" s="135">
        <f>(LN(DSGE_data!BL12)-LN(DSGE_data!BL11))*100</f>
        <v>0.41074743036848965</v>
      </c>
      <c r="W12" s="135">
        <f>(LN(DSGE_data!BA12)-LN(DSGE_data!BA11))*100</f>
        <v>-0.37706593911526198</v>
      </c>
      <c r="X12" s="135">
        <f>LN(1+DSGE_data!D12/400)*100</f>
        <v>1.611938187988339</v>
      </c>
      <c r="Y12" s="135">
        <f>(LN(DSGE_data!BI12)-LN(DSGE_data!BI11))*100</f>
        <v>-2.2276039575531037</v>
      </c>
      <c r="Z12" s="135">
        <f>(LN(DSGE_data!BJ12)-LN(DSGE_data!BJ11))*100</f>
        <v>-1.0835035690790029</v>
      </c>
      <c r="AA12" s="135">
        <f>(Tax_data!U12-Tax_data!U11)</f>
        <v>0.74597932302987413</v>
      </c>
      <c r="AB12" s="135">
        <f>(Tax_data!V12-Tax_data!V11)</f>
        <v>1.4246747980793728</v>
      </c>
      <c r="AC12" s="135">
        <f>(Tax_data!Y12-Tax_data!Y11)</f>
        <v>0.21084386076920403</v>
      </c>
      <c r="AD12" s="135">
        <f>(Tax_data!Z12-Tax_data!Z11)</f>
        <v>1.1146598634751363</v>
      </c>
      <c r="AE12" s="135"/>
      <c r="AF12" s="135">
        <f>(LN(Data!T12)-LN(Data!T11))*100</f>
        <v>1.0247899088001944</v>
      </c>
      <c r="AG12" s="135">
        <f>(LN(Data!S12)-LN(Data!S11))*100</f>
        <v>1.1027362171139643</v>
      </c>
      <c r="AH12" s="135">
        <f>(LN(DSGE_data!BQ12)-LN(DSGE_data!BQ11))*100</f>
        <v>8.5945209454346028</v>
      </c>
      <c r="AI12" s="135"/>
      <c r="AJ12" s="135"/>
      <c r="AK12" s="135"/>
    </row>
    <row r="13" spans="1:37" x14ac:dyDescent="0.2">
      <c r="A13" s="18">
        <v>26298</v>
      </c>
      <c r="B13" s="135">
        <f>(LN(DSGE_data!B13)-LN(DSGE_data!B12))*100</f>
        <v>0.71622098161476799</v>
      </c>
      <c r="C13" s="135">
        <f>(LN(DSGE_data!BK13)-LN(DSGE_data!BK12))*100</f>
        <v>2.6974746757041714</v>
      </c>
      <c r="D13" s="135">
        <f>(LN(DSGE_data!U13)-LN(DSGE_data!U12))*100</f>
        <v>1.540490135730721</v>
      </c>
      <c r="E13" s="135">
        <v>1.7577647644287999</v>
      </c>
      <c r="F13" s="135">
        <v>1.7577647644287999</v>
      </c>
      <c r="G13" s="135"/>
      <c r="H13" s="135">
        <f t="shared" si="5"/>
        <v>1.7577647644287999</v>
      </c>
      <c r="I13" s="135">
        <f>(LN(DSGE_data!W13)-LN(DSGE_data!W12))*100</f>
        <v>2.8171909731682376</v>
      </c>
      <c r="J13" s="135">
        <f>(LN(DSGE_data!Y13)-LN(DSGE_data!Y12))*100</f>
        <v>-2.8528641710758862</v>
      </c>
      <c r="K13" s="135">
        <f>(LN(DSGE_data!AA13)-LN(DSGE_data!AA12))*100</f>
        <v>16.073455999418407</v>
      </c>
      <c r="L13" s="135">
        <f>(LN(DSGE_data!AC13)-LN(DSGE_data!AC12))*100</f>
        <v>11.610050726114274</v>
      </c>
      <c r="M13" s="135">
        <f>(LN(DSGE_data!AA13+DSGE_data!AC13)-LN(DSGE_data!AA12+DSGE_data!AC12))*100</f>
        <v>15.619016666779295</v>
      </c>
      <c r="N13" s="135">
        <f>(LN(DSGE_data!AE13)-LN(DSGE_data!AE12))*100</f>
        <v>5.808054629600079</v>
      </c>
      <c r="O13" s="135">
        <f>(LN(DSGE_data!AK13)-LN(DSGE_data!AK12))*100</f>
        <v>0.51930970808040655</v>
      </c>
      <c r="P13" s="135"/>
      <c r="Q13" s="135">
        <f>(LN(DSGE_data!AL13)-LN(DSGE_data!AL12))*100</f>
        <v>3.5318914434716575</v>
      </c>
      <c r="R13" s="135">
        <f>(LN(DSGE_data!AM13)-LN(DSGE_data!AM12))*100</f>
        <v>2.8569781090553192</v>
      </c>
      <c r="S13" s="135"/>
      <c r="T13" s="135">
        <f>(LN(DSGE_data!J13)-LN(DSGE_data!J12))*100</f>
        <v>0.48178939354276973</v>
      </c>
      <c r="U13" s="135">
        <f>(LN(DSGE_data!BC13)-LN(DSGE_data!BC12))*100</f>
        <v>-8.8440099016937168</v>
      </c>
      <c r="V13" s="135">
        <f>(LN(DSGE_data!BL13)-LN(DSGE_data!BL12))*100</f>
        <v>7.4129067680348717</v>
      </c>
      <c r="W13" s="135">
        <f>(LN(DSGE_data!BA13)-LN(DSGE_data!BA12))*100</f>
        <v>4.316102251482512</v>
      </c>
      <c r="X13" s="135">
        <f>LN(1+DSGE_data!D13/400)*100</f>
        <v>1.611938187988339</v>
      </c>
      <c r="Y13" s="135">
        <f>(LN(DSGE_data!BI13)-LN(DSGE_data!BI12))*100</f>
        <v>-3.8753131274856578</v>
      </c>
      <c r="Z13" s="135">
        <f>(LN(DSGE_data!BJ13)-LN(DSGE_data!BJ12))*100</f>
        <v>-2.8404440925430485</v>
      </c>
      <c r="AA13" s="135">
        <f>(Tax_data!U13-Tax_data!U12)</f>
        <v>-0.21105815063506217</v>
      </c>
      <c r="AB13" s="135">
        <f>(Tax_data!V13-Tax_data!V12)</f>
        <v>-0.86563958075140945</v>
      </c>
      <c r="AC13" s="135">
        <f>(Tax_data!Y13-Tax_data!Y12)</f>
        <v>-2.111446420734886E-2</v>
      </c>
      <c r="AD13" s="135">
        <f>(Tax_data!Z13-Tax_data!Z12)</f>
        <v>-0.65774726182387511</v>
      </c>
      <c r="AE13" s="135"/>
      <c r="AF13" s="135">
        <f>(LN(Data!T13)-LN(Data!T12))*100</f>
        <v>3.142274255654165</v>
      </c>
      <c r="AG13" s="135">
        <f>(LN(Data!S13)-LN(Data!S12))*100</f>
        <v>3.9889335216205524</v>
      </c>
      <c r="AH13" s="135">
        <f>(LN(DSGE_data!BQ13)-LN(DSGE_data!BQ12))*100</f>
        <v>3.163295815541467</v>
      </c>
      <c r="AI13" s="135"/>
      <c r="AJ13" s="135"/>
      <c r="AK13" s="135"/>
    </row>
    <row r="14" spans="1:37" x14ac:dyDescent="0.2">
      <c r="A14" s="18">
        <v>26389</v>
      </c>
      <c r="B14" s="135">
        <f>(LN(DSGE_data!B14)-LN(DSGE_data!B13))*100</f>
        <v>-0.5912775158668282</v>
      </c>
      <c r="C14" s="135">
        <f>(LN(DSGE_data!BK14)-LN(DSGE_data!BK13))*100</f>
        <v>3.1797828372303383</v>
      </c>
      <c r="D14" s="135">
        <f>(LN(DSGE_data!U14)-LN(DSGE_data!U13))*100</f>
        <v>-0.39409521947852966</v>
      </c>
      <c r="E14" s="135">
        <v>1.8697094675708901</v>
      </c>
      <c r="F14" s="135">
        <v>1.8697094675708901</v>
      </c>
      <c r="G14" s="135"/>
      <c r="H14" s="135">
        <f t="shared" si="5"/>
        <v>1.8697094675708901</v>
      </c>
      <c r="I14" s="135">
        <f>(LN(DSGE_data!W14)-LN(DSGE_data!W13))*100</f>
        <v>-6.0630269762983247</v>
      </c>
      <c r="J14" s="135">
        <f>(LN(DSGE_data!Y14)-LN(DSGE_data!Y13))*100</f>
        <v>2.6572203917428538</v>
      </c>
      <c r="K14" s="135">
        <f>(LN(DSGE_data!AA14)-LN(DSGE_data!AA13))*100</f>
        <v>-1.7761139185799024</v>
      </c>
      <c r="L14" s="135">
        <f>(LN(DSGE_data!AC14)-LN(DSGE_data!AC13))*100</f>
        <v>-2.6123673432181249</v>
      </c>
      <c r="M14" s="135">
        <f>(LN(DSGE_data!AA14+DSGE_data!AC14)-LN(DSGE_data!AA13+DSGE_data!AC13))*100</f>
        <v>-1.859246705155293</v>
      </c>
      <c r="N14" s="135">
        <f>(LN(DSGE_data!AE14)-LN(DSGE_data!AE13))*100</f>
        <v>0.40731236239768265</v>
      </c>
      <c r="O14" s="135">
        <f>(LN(DSGE_data!AK14)-LN(DSGE_data!AK13))*100</f>
        <v>0.50496235213453033</v>
      </c>
      <c r="P14" s="135"/>
      <c r="Q14" s="135">
        <f>(LN(DSGE_data!AL14)-LN(DSGE_data!AL13))*100</f>
        <v>3.2786660572670101</v>
      </c>
      <c r="R14" s="135">
        <f>(LN(DSGE_data!AM14)-LN(DSGE_data!AM13))*100</f>
        <v>-6.9629982666263857E-2</v>
      </c>
      <c r="S14" s="135"/>
      <c r="T14" s="135">
        <f>(LN(DSGE_data!J14)-LN(DSGE_data!J13))*100</f>
        <v>-0.40695634595460106</v>
      </c>
      <c r="U14" s="135">
        <f>(LN(DSGE_data!BC14)-LN(DSGE_data!BC13))*100</f>
        <v>-6.0346084680464429</v>
      </c>
      <c r="V14" s="135">
        <f>(LN(DSGE_data!BL14)-LN(DSGE_data!BL13))*100</f>
        <v>3.1094550973641555</v>
      </c>
      <c r="W14" s="135">
        <f>(LN(DSGE_data!BA14)-LN(DSGE_data!BA13))*100</f>
        <v>-5.6674896869754576</v>
      </c>
      <c r="X14" s="135">
        <f>LN(1+DSGE_data!D14/400)*100</f>
        <v>1.611938187988339</v>
      </c>
      <c r="Y14" s="135">
        <f>(LN(DSGE_data!BI14)-LN(DSGE_data!BI13))*100</f>
        <v>-7.9633461570190356</v>
      </c>
      <c r="Z14" s="135">
        <f>(LN(DSGE_data!BJ14)-LN(DSGE_data!BJ13))*100</f>
        <v>-7.4584861786479273</v>
      </c>
      <c r="AA14" s="135">
        <f>(Tax_data!U14-Tax_data!U13)</f>
        <v>-4.9839641661460377E-2</v>
      </c>
      <c r="AB14" s="135">
        <f>(Tax_data!V14-Tax_data!V13)</f>
        <v>0.70883173978369385</v>
      </c>
      <c r="AC14" s="135">
        <f>(Tax_data!Y14-Tax_data!Y13)</f>
        <v>-0.36763005626342782</v>
      </c>
      <c r="AD14" s="135">
        <f>(Tax_data!Z14-Tax_data!Z13)</f>
        <v>1.8370153386018337</v>
      </c>
      <c r="AE14" s="135"/>
      <c r="AF14" s="135">
        <f>(LN(Data!T14)-LN(Data!T13))*100</f>
        <v>1.3225803942233938</v>
      </c>
      <c r="AG14" s="135">
        <f>(LN(Data!S14)-LN(Data!S13))*100</f>
        <v>-0.16342508087614505</v>
      </c>
      <c r="AH14" s="135">
        <f>(LN(DSGE_data!BQ14)-LN(DSGE_data!BQ13))*100</f>
        <v>-10.836339750022006</v>
      </c>
      <c r="AI14" s="135"/>
      <c r="AJ14" s="135"/>
      <c r="AK14" s="135"/>
    </row>
    <row r="15" spans="1:37" x14ac:dyDescent="0.2">
      <c r="A15" s="18">
        <v>26480</v>
      </c>
      <c r="B15" s="135">
        <f>(LN(DSGE_data!B15)-LN(DSGE_data!B14))*100</f>
        <v>1.0407634688872847</v>
      </c>
      <c r="C15" s="135">
        <f>(LN(DSGE_data!BK15)-LN(DSGE_data!BK14))*100</f>
        <v>0.32452060629004353</v>
      </c>
      <c r="D15" s="135">
        <f>(LN(DSGE_data!U15)-LN(DSGE_data!U14))*100</f>
        <v>0.29398176735035975</v>
      </c>
      <c r="E15" s="135">
        <v>1.97753779828807</v>
      </c>
      <c r="F15" s="135">
        <v>1.97753779828807</v>
      </c>
      <c r="G15" s="135"/>
      <c r="H15" s="135">
        <f t="shared" si="5"/>
        <v>1.97753779828807</v>
      </c>
      <c r="I15" s="135">
        <f>(LN(DSGE_data!W15)-LN(DSGE_data!W14))*100</f>
        <v>4.0968695233015495</v>
      </c>
      <c r="J15" s="135">
        <f>(LN(DSGE_data!Y15)-LN(DSGE_data!Y14))*100</f>
        <v>-0.69425491205752365</v>
      </c>
      <c r="K15" s="135">
        <f>(LN(DSGE_data!AA15)-LN(DSGE_data!AA14))*100</f>
        <v>-3.393287835117853</v>
      </c>
      <c r="L15" s="135">
        <f>(LN(DSGE_data!AC15)-LN(DSGE_data!AC14))*100</f>
        <v>-5.55868277864775</v>
      </c>
      <c r="M15" s="135">
        <f>(LN(DSGE_data!AA15+DSGE_data!AC15)-LN(DSGE_data!AA14+DSGE_data!AC14))*100</f>
        <v>-3.605662343596272</v>
      </c>
      <c r="N15" s="135">
        <f>(LN(DSGE_data!AE15)-LN(DSGE_data!AE14))*100</f>
        <v>-2.7220168492448238</v>
      </c>
      <c r="O15" s="135">
        <f>(LN(DSGE_data!AK15)-LN(DSGE_data!AK14))*100</f>
        <v>0.49942632767687734</v>
      </c>
      <c r="P15" s="135"/>
      <c r="Q15" s="135">
        <f>(LN(DSGE_data!AL15)-LN(DSGE_data!AL14))*100</f>
        <v>2.4273718857122262</v>
      </c>
      <c r="R15" s="135">
        <f>(LN(DSGE_data!AM15)-LN(DSGE_data!AM14))*100</f>
        <v>2.2837976786957981</v>
      </c>
      <c r="S15" s="135"/>
      <c r="T15" s="135">
        <f>(LN(DSGE_data!J15)-LN(DSGE_data!J14))*100</f>
        <v>2.7864671022295395</v>
      </c>
      <c r="U15" s="135">
        <f>(LN(DSGE_data!BC15)-LN(DSGE_data!BC14))*100</f>
        <v>3.3422778459136993</v>
      </c>
      <c r="V15" s="135">
        <f>(LN(DSGE_data!BL15)-LN(DSGE_data!BL14))*100</f>
        <v>-4.8944467248518615</v>
      </c>
      <c r="W15" s="135">
        <f>(LN(DSGE_data!BA15)-LN(DSGE_data!BA14))*100</f>
        <v>4.0412262732495208</v>
      </c>
      <c r="X15" s="135">
        <f>LN(1+DSGE_data!D15/400)*100</f>
        <v>1.611938187988339</v>
      </c>
      <c r="Y15" s="135">
        <f>(LN(DSGE_data!BI15)-LN(DSGE_data!BI14))*100</f>
        <v>-0.16174436637390599</v>
      </c>
      <c r="Z15" s="135">
        <f>(LN(DSGE_data!BJ15)-LN(DSGE_data!BJ14))*100</f>
        <v>1.5337387815922199</v>
      </c>
      <c r="AA15" s="135">
        <f>(Tax_data!U15-Tax_data!U14)</f>
        <v>-0.17292222653729805</v>
      </c>
      <c r="AB15" s="135">
        <f>(Tax_data!V15-Tax_data!V14)</f>
        <v>0.92860738494365869</v>
      </c>
      <c r="AC15" s="135">
        <f>(Tax_data!Y15-Tax_data!Y14)</f>
        <v>0.82415333828482495</v>
      </c>
      <c r="AD15" s="135">
        <f>(Tax_data!Z15-Tax_data!Z14)</f>
        <v>0.51256227232236284</v>
      </c>
      <c r="AE15" s="135"/>
      <c r="AF15" s="135">
        <f>(LN(Data!T15)-LN(Data!T14))*100</f>
        <v>4.8687890588942295</v>
      </c>
      <c r="AG15" s="135">
        <f>(LN(Data!S15)-LN(Data!S14))*100</f>
        <v>5.6096191772690318</v>
      </c>
      <c r="AH15" s="135">
        <f>(LN(DSGE_data!BQ15)-LN(DSGE_data!BQ14))*100</f>
        <v>2.2983365051196358</v>
      </c>
      <c r="AI15" s="135"/>
      <c r="AJ15" s="135"/>
      <c r="AK15" s="135"/>
    </row>
    <row r="16" spans="1:37" x14ac:dyDescent="0.2">
      <c r="A16" s="18">
        <v>26572</v>
      </c>
      <c r="B16" s="135">
        <f>(LN(DSGE_data!B16)-LN(DSGE_data!B15))*100</f>
        <v>6.1734854977579801E-2</v>
      </c>
      <c r="C16" s="135">
        <f>(LN(DSGE_data!BK16)-LN(DSGE_data!BK15))*100</f>
        <v>3.5836213990889156</v>
      </c>
      <c r="D16" s="135">
        <f>(LN(DSGE_data!U16)-LN(DSGE_data!U15))*100</f>
        <v>2.0081496593453707</v>
      </c>
      <c r="E16" s="135">
        <v>2.08162103376596</v>
      </c>
      <c r="F16" s="135">
        <v>2.08162103376596</v>
      </c>
      <c r="G16" s="135"/>
      <c r="H16" s="135">
        <f t="shared" si="5"/>
        <v>2.08162103376596</v>
      </c>
      <c r="I16" s="135">
        <f>(LN(DSGE_data!W16)-LN(DSGE_data!W15))*100</f>
        <v>-0.90495841711497604</v>
      </c>
      <c r="J16" s="135">
        <f>(LN(DSGE_data!Y16)-LN(DSGE_data!Y15))*100</f>
        <v>-0.63855519028681584</v>
      </c>
      <c r="K16" s="135">
        <f>(LN(DSGE_data!AA16)-LN(DSGE_data!AA15))*100</f>
        <v>6.2594809744254576</v>
      </c>
      <c r="L16" s="135">
        <f>(LN(DSGE_data!AC16)-LN(DSGE_data!AC15))*100</f>
        <v>13.987117827018203</v>
      </c>
      <c r="M16" s="135">
        <f>(LN(DSGE_data!AA16+DSGE_data!AC16)-LN(DSGE_data!AA15+DSGE_data!AC15))*100</f>
        <v>7.0367335496186456</v>
      </c>
      <c r="N16" s="135">
        <f>(LN(DSGE_data!AE16)-LN(DSGE_data!AE15))*100</f>
        <v>3.7521055683766846</v>
      </c>
      <c r="O16" s="135">
        <f>(LN(DSGE_data!AK16)-LN(DSGE_data!AK15))*100</f>
        <v>0.55815392892974991</v>
      </c>
      <c r="P16" s="135"/>
      <c r="Q16" s="135">
        <f>(LN(DSGE_data!AL16)-LN(DSGE_data!AL15))*100</f>
        <v>2.0800676646366867</v>
      </c>
      <c r="R16" s="135">
        <f>(LN(DSGE_data!AM16)-LN(DSGE_data!AM15))*100</f>
        <v>-1.0183505835204443</v>
      </c>
      <c r="S16" s="135"/>
      <c r="T16" s="135">
        <f>(LN(DSGE_data!J16)-LN(DSGE_data!J15))*100</f>
        <v>3.8828279297355381</v>
      </c>
      <c r="U16" s="135">
        <f>(LN(DSGE_data!BC16)-LN(DSGE_data!BC15))*100</f>
        <v>-10.213529159530843</v>
      </c>
      <c r="V16" s="135">
        <f>(LN(DSGE_data!BL16)-LN(DSGE_data!BL15))*100</f>
        <v>12.017411218498699</v>
      </c>
      <c r="W16" s="135">
        <f>(LN(DSGE_data!BA16)-LN(DSGE_data!BA15))*100</f>
        <v>1.0090952034055078</v>
      </c>
      <c r="X16" s="135">
        <f>LN(1+DSGE_data!D16/400)*100</f>
        <v>1.5299038109850438</v>
      </c>
      <c r="Y16" s="135">
        <f>(LN(DSGE_data!BI16)-LN(DSGE_data!BI15))*100</f>
        <v>-5.4230265060148497</v>
      </c>
      <c r="Z16" s="135">
        <f>(LN(DSGE_data!BJ16)-LN(DSGE_data!BJ15))*100</f>
        <v>-2.8541736229340309</v>
      </c>
      <c r="AA16" s="135">
        <f>(Tax_data!U16-Tax_data!U15)</f>
        <v>-0.7003488528476467</v>
      </c>
      <c r="AB16" s="135">
        <f>(Tax_data!V16-Tax_data!V15)</f>
        <v>1.2317816646128268</v>
      </c>
      <c r="AC16" s="135">
        <f>(Tax_data!Y16-Tax_data!Y15)</f>
        <v>-0.81418918736739432</v>
      </c>
      <c r="AD16" s="135">
        <f>(Tax_data!Z16-Tax_data!Z15)</f>
        <v>0.59091664169489277</v>
      </c>
      <c r="AE16" s="135"/>
      <c r="AF16" s="135">
        <f>(LN(Data!T16)-LN(Data!T15))*100</f>
        <v>1.361566422927396</v>
      </c>
      <c r="AG16" s="135">
        <f>(LN(Data!S16)-LN(Data!S15))*100</f>
        <v>1.2088097669879616</v>
      </c>
      <c r="AH16" s="135">
        <f>(LN(DSGE_data!BQ16)-LN(DSGE_data!BQ15))*100</f>
        <v>7.4441354383374403</v>
      </c>
      <c r="AI16" s="135"/>
      <c r="AJ16" s="135"/>
      <c r="AK16" s="135"/>
    </row>
    <row r="17" spans="1:37" x14ac:dyDescent="0.2">
      <c r="A17" s="18">
        <v>26664</v>
      </c>
      <c r="B17" s="135">
        <f>(LN(DSGE_data!B17)-LN(DSGE_data!B16))*100</f>
        <v>1.7554789372379531</v>
      </c>
      <c r="C17" s="135">
        <f>(LN(DSGE_data!BK17)-LN(DSGE_data!BK16))*100</f>
        <v>3.9714916835663248</v>
      </c>
      <c r="D17" s="135">
        <f>(LN(DSGE_data!U17)-LN(DSGE_data!U16))*100</f>
        <v>0.99938719003471732</v>
      </c>
      <c r="E17" s="135">
        <v>2.1811842239456598</v>
      </c>
      <c r="F17" s="135">
        <v>2.1811842239456598</v>
      </c>
      <c r="G17" s="135"/>
      <c r="H17" s="135">
        <f t="shared" si="5"/>
        <v>2.1811842239456598</v>
      </c>
      <c r="I17" s="135">
        <f>(LN(DSGE_data!W17)-LN(DSGE_data!W16))*100</f>
        <v>-2.0007618173686126</v>
      </c>
      <c r="J17" s="135">
        <f>(LN(DSGE_data!Y17)-LN(DSGE_data!Y16))*100</f>
        <v>-1.5436182748798544</v>
      </c>
      <c r="K17" s="135">
        <f>(LN(DSGE_data!AA17)-LN(DSGE_data!AA16))*100</f>
        <v>-1.4957189801556581</v>
      </c>
      <c r="L17" s="135">
        <f>(LN(DSGE_data!AC17)-LN(DSGE_data!AC16))*100</f>
        <v>5.3928714400244715</v>
      </c>
      <c r="M17" s="135">
        <f>(LN(DSGE_data!AA17+DSGE_data!AC17)-LN(DSGE_data!AA16+DSGE_data!AC16))*100</f>
        <v>-0.75599719776029417</v>
      </c>
      <c r="N17" s="135">
        <f>(LN(DSGE_data!AE17)-LN(DSGE_data!AE16))*100</f>
        <v>-1.1472734087430325</v>
      </c>
      <c r="O17" s="135">
        <f>(LN(DSGE_data!AK17)-LN(DSGE_data!AK16))*100</f>
        <v>0.67964810522145314</v>
      </c>
      <c r="P17" s="135"/>
      <c r="Q17" s="135">
        <f>(LN(DSGE_data!AL17)-LN(DSGE_data!AL16))*100</f>
        <v>3.0719443866043861</v>
      </c>
      <c r="R17" s="135">
        <f>(LN(DSGE_data!AM17)-LN(DSGE_data!AM16))*100</f>
        <v>1.2429656936861377</v>
      </c>
      <c r="S17" s="135"/>
      <c r="T17" s="135">
        <f>(LN(DSGE_data!J17)-LN(DSGE_data!J16))*100</f>
        <v>1.920663138752815</v>
      </c>
      <c r="U17" s="135">
        <f>(LN(DSGE_data!BC17)-LN(DSGE_data!BC16))*100</f>
        <v>9.4784815923139476</v>
      </c>
      <c r="V17" s="135">
        <f>(LN(DSGE_data!BL17)-LN(DSGE_data!BL16))*100</f>
        <v>-1.096754770742997</v>
      </c>
      <c r="W17" s="135">
        <f>(LN(DSGE_data!BA17)-LN(DSGE_data!BA16))*100</f>
        <v>1.3091296192531132</v>
      </c>
      <c r="X17" s="135">
        <f>LN(1+DSGE_data!D17/400)*100</f>
        <v>1.4888612493750559</v>
      </c>
      <c r="Y17" s="135">
        <f>(LN(DSGE_data!BI17)-LN(DSGE_data!BI16))*100</f>
        <v>2.1719636559323519</v>
      </c>
      <c r="Z17" s="135">
        <f>(LN(DSGE_data!BJ17)-LN(DSGE_data!BJ16))*100</f>
        <v>2.6782880969078882</v>
      </c>
      <c r="AA17" s="135">
        <f>(Tax_data!U17-Tax_data!U16)</f>
        <v>1.5892917074355966</v>
      </c>
      <c r="AB17" s="135">
        <f>(Tax_data!V17-Tax_data!V16)</f>
        <v>-1.3367539088432512</v>
      </c>
      <c r="AC17" s="135">
        <f>(Tax_data!Y17-Tax_data!Y16)</f>
        <v>0.44667251609768233</v>
      </c>
      <c r="AD17" s="135">
        <f>(Tax_data!Z17-Tax_data!Z16)</f>
        <v>-1.490480636051899</v>
      </c>
      <c r="AE17" s="135"/>
      <c r="AF17" s="135">
        <f>(LN(Data!T17)-LN(Data!T16))*100</f>
        <v>3.8150861501051736E-2</v>
      </c>
      <c r="AG17" s="135">
        <f>(LN(Data!S17)-LN(Data!S16))*100</f>
        <v>1.0390746859982869</v>
      </c>
      <c r="AH17" s="135">
        <f>(LN(DSGE_data!BQ17)-LN(DSGE_data!BQ16))*100</f>
        <v>-0.90022974373109577</v>
      </c>
      <c r="AI17" s="135"/>
      <c r="AJ17" s="135"/>
      <c r="AK17" s="135"/>
    </row>
    <row r="18" spans="1:37" x14ac:dyDescent="0.2">
      <c r="A18" s="18">
        <v>26754</v>
      </c>
      <c r="B18" s="135">
        <f>(LN(DSGE_data!B18)-LN(DSGE_data!B17))*100</f>
        <v>1.2814592652462764</v>
      </c>
      <c r="C18" s="135">
        <f>(LN(DSGE_data!BK18)-LN(DSGE_data!BK17))*100</f>
        <v>4.6854854889257922</v>
      </c>
      <c r="D18" s="135">
        <f>(LN(DSGE_data!U18)-LN(DSGE_data!U17))*100</f>
        <v>2.1661826930497341</v>
      </c>
      <c r="E18" s="135">
        <v>2.2760879170272599</v>
      </c>
      <c r="F18" s="135">
        <v>2.2760879170272599</v>
      </c>
      <c r="G18" s="135"/>
      <c r="H18" s="135">
        <f t="shared" si="5"/>
        <v>2.2760879170272599</v>
      </c>
      <c r="I18" s="135">
        <f>(LN(DSGE_data!W18)-LN(DSGE_data!W17))*100</f>
        <v>0.29369153204985565</v>
      </c>
      <c r="J18" s="135">
        <f>(LN(DSGE_data!Y18)-LN(DSGE_data!Y17))*100</f>
        <v>3.5568850909497129</v>
      </c>
      <c r="K18" s="135">
        <f>(LN(DSGE_data!AA18)-LN(DSGE_data!AA17))*100</f>
        <v>-8.0608050973532741</v>
      </c>
      <c r="L18" s="135">
        <f>(LN(DSGE_data!AC18)-LN(DSGE_data!AC17))*100</f>
        <v>13.990306239797157</v>
      </c>
      <c r="M18" s="135">
        <f>(LN(DSGE_data!AA18+DSGE_data!AC18)-LN(DSGE_data!AA17+DSGE_data!AC17))*100</f>
        <v>-5.3659603351603025</v>
      </c>
      <c r="N18" s="135">
        <f>(LN(DSGE_data!AE18)-LN(DSGE_data!AE17))*100</f>
        <v>1.0252615539391385</v>
      </c>
      <c r="O18" s="135">
        <f>(LN(DSGE_data!AK18)-LN(DSGE_data!AK17))*100</f>
        <v>0.84829017973744314</v>
      </c>
      <c r="P18" s="135"/>
      <c r="Q18" s="135">
        <f>(LN(DSGE_data!AL18)-LN(DSGE_data!AL17))*100</f>
        <v>5.3757058339666486</v>
      </c>
      <c r="R18" s="135">
        <f>(LN(DSGE_data!AM18)-LN(DSGE_data!AM17))*100</f>
        <v>3.2012281098625195</v>
      </c>
      <c r="S18" s="135"/>
      <c r="T18" s="135">
        <f>(LN(DSGE_data!J18)-LN(DSGE_data!J17))*100</f>
        <v>0.87163946676693249</v>
      </c>
      <c r="U18" s="135">
        <f>(LN(DSGE_data!BC18)-LN(DSGE_data!BC17))*100</f>
        <v>-2.1876850574342299</v>
      </c>
      <c r="V18" s="135">
        <f>(LN(DSGE_data!BL18)-LN(DSGE_data!BL17))*100</f>
        <v>4.3978601242369573</v>
      </c>
      <c r="W18" s="135">
        <f>(LN(DSGE_data!BA18)-LN(DSGE_data!BA17))*100</f>
        <v>-3.0076875511120704</v>
      </c>
      <c r="X18" s="135">
        <f>LN(1+DSGE_data!D18/400)*100</f>
        <v>1.4478018359297933</v>
      </c>
      <c r="Y18" s="135">
        <f>(LN(DSGE_data!BI18)-LN(DSGE_data!BI17))*100</f>
        <v>2.1874109209064407</v>
      </c>
      <c r="Z18" s="135">
        <f>(LN(DSGE_data!BJ18)-LN(DSGE_data!BJ17))*100</f>
        <v>1.7367900626530819</v>
      </c>
      <c r="AA18" s="135">
        <f>(Tax_data!U18-Tax_data!U17)</f>
        <v>0.42615323116695158</v>
      </c>
      <c r="AB18" s="135">
        <f>(Tax_data!V18-Tax_data!V17)</f>
        <v>-1.4432978507068412</v>
      </c>
      <c r="AC18" s="135">
        <f>(Tax_data!Y18-Tax_data!Y17)</f>
        <v>0.48076886033124833</v>
      </c>
      <c r="AD18" s="135">
        <f>(Tax_data!Z18-Tax_data!Z17)</f>
        <v>-1.1793231924151293</v>
      </c>
      <c r="AE18" s="135"/>
      <c r="AF18" s="135">
        <f>(LN(Data!T18)-LN(Data!T17))*100</f>
        <v>-8.3519582614993482</v>
      </c>
      <c r="AG18" s="135">
        <f>(LN(Data!S18)-LN(Data!S17))*100</f>
        <v>0.55004598183909792</v>
      </c>
      <c r="AH18" s="135">
        <f>(LN(DSGE_data!BQ18)-LN(DSGE_data!BQ17))*100</f>
        <v>3.5957875365669523</v>
      </c>
      <c r="AI18" s="135"/>
      <c r="AJ18" s="135"/>
      <c r="AK18" s="135"/>
    </row>
    <row r="19" spans="1:37" x14ac:dyDescent="0.2">
      <c r="A19" s="18">
        <v>26845</v>
      </c>
      <c r="B19" s="135">
        <f>(LN(DSGE_data!B19)-LN(DSGE_data!B18))*100</f>
        <v>-0.44577438842559047</v>
      </c>
      <c r="C19" s="135">
        <f>(LN(DSGE_data!BK19)-LN(DSGE_data!BK18))*100</f>
        <v>4.2331820806647382</v>
      </c>
      <c r="D19" s="135">
        <f>(LN(DSGE_data!U19)-LN(DSGE_data!U18))*100</f>
        <v>2.2502291107960204</v>
      </c>
      <c r="E19" s="135">
        <v>2.36597253275393</v>
      </c>
      <c r="F19" s="135">
        <v>2.36597253275393</v>
      </c>
      <c r="G19" s="135"/>
      <c r="H19" s="135">
        <f t="shared" si="5"/>
        <v>2.36597253275393</v>
      </c>
      <c r="I19" s="135">
        <f>(LN(DSGE_data!W19)-LN(DSGE_data!W18))*100</f>
        <v>3.4563376490590159</v>
      </c>
      <c r="J19" s="135">
        <f>(LN(DSGE_data!Y19)-LN(DSGE_data!Y18))*100</f>
        <v>-0.32269618239073594</v>
      </c>
      <c r="K19" s="135">
        <f>(LN(DSGE_data!AA19)-LN(DSGE_data!AA18))*100</f>
        <v>-2.2957333421325998</v>
      </c>
      <c r="L19" s="135">
        <f>(LN(DSGE_data!AC19)-LN(DSGE_data!AC18))*100</f>
        <v>16.773659159728993</v>
      </c>
      <c r="M19" s="135">
        <f>(LN(DSGE_data!AA19+DSGE_data!AC19)-LN(DSGE_data!AA18+DSGE_data!AC18))*100</f>
        <v>0.48790746527860307</v>
      </c>
      <c r="N19" s="135">
        <f>(LN(DSGE_data!AE19)-LN(DSGE_data!AE18))*100</f>
        <v>0.66399012118125711</v>
      </c>
      <c r="O19" s="135">
        <f>(LN(DSGE_data!AK19)-LN(DSGE_data!AK18))*100</f>
        <v>0.97053038081864607</v>
      </c>
      <c r="P19" s="135"/>
      <c r="Q19" s="135">
        <f>(LN(DSGE_data!AL19)-LN(DSGE_data!AL18))*100</f>
        <v>3.4967738659251069</v>
      </c>
      <c r="R19" s="135">
        <f>(LN(DSGE_data!AM19)-LN(DSGE_data!AM18))*100</f>
        <v>0.94274326151815302</v>
      </c>
      <c r="S19" s="135"/>
      <c r="T19" s="135">
        <f>(LN(DSGE_data!J19)-LN(DSGE_data!J18))*100</f>
        <v>5.353486052194989</v>
      </c>
      <c r="U19" s="135">
        <f>(LN(DSGE_data!BC19)-LN(DSGE_data!BC18))*100</f>
        <v>5.6902284939141623</v>
      </c>
      <c r="V19" s="135">
        <f>(LN(DSGE_data!BL19)-LN(DSGE_data!BL18))*100</f>
        <v>-0.95489026260718313</v>
      </c>
      <c r="W19" s="135">
        <f>(LN(DSGE_data!BA19)-LN(DSGE_data!BA18))*100</f>
        <v>-9.0252443232753166</v>
      </c>
      <c r="X19" s="135">
        <f>LN(1+DSGE_data!D19/400)*100</f>
        <v>1.3656326447485556</v>
      </c>
      <c r="Y19" s="135">
        <f>(LN(DSGE_data!BI19)-LN(DSGE_data!BI18))*100</f>
        <v>1.4501140851586491</v>
      </c>
      <c r="Z19" s="135">
        <f>(LN(DSGE_data!BJ19)-LN(DSGE_data!BJ18))*100</f>
        <v>1.7356317909432484</v>
      </c>
      <c r="AA19" s="135">
        <f>(Tax_data!U19-Tax_data!U18)</f>
        <v>-1.4010011897887829</v>
      </c>
      <c r="AB19" s="135">
        <f>(Tax_data!V19-Tax_data!V18)</f>
        <v>1.7532078711613561</v>
      </c>
      <c r="AC19" s="135">
        <f>(Tax_data!Y19-Tax_data!Y18)</f>
        <v>-9.018180888320515E-3</v>
      </c>
      <c r="AD19" s="135">
        <f>(Tax_data!Z19-Tax_data!Z18)</f>
        <v>1.5776869287264397</v>
      </c>
      <c r="AE19" s="135"/>
      <c r="AF19" s="135">
        <f>(LN(Data!T19)-LN(Data!T18))*100</f>
        <v>-1.866866534067313</v>
      </c>
      <c r="AG19" s="135">
        <f>(LN(Data!S19)-LN(Data!S18))*100</f>
        <v>0.61177850195299754</v>
      </c>
      <c r="AH19" s="135">
        <f>(LN(DSGE_data!BQ19)-LN(DSGE_data!BQ18))*100</f>
        <v>-1.5464918713986364</v>
      </c>
      <c r="AI19" s="135"/>
      <c r="AJ19" s="135"/>
      <c r="AK19" s="135"/>
    </row>
    <row r="20" spans="1:37" x14ac:dyDescent="0.2">
      <c r="A20" s="18">
        <v>26937</v>
      </c>
      <c r="B20" s="135">
        <f>(LN(DSGE_data!B20)-LN(DSGE_data!B19))*100</f>
        <v>2.8511049595755011</v>
      </c>
      <c r="C20" s="135">
        <f>(LN(DSGE_data!BK20)-LN(DSGE_data!BK19))*100</f>
        <v>4.2136281034959255</v>
      </c>
      <c r="D20" s="135">
        <f>(LN(DSGE_data!U20)-LN(DSGE_data!U19))*100</f>
        <v>1.893449342263942</v>
      </c>
      <c r="E20" s="135">
        <v>2.4504149844983001</v>
      </c>
      <c r="F20" s="135">
        <v>2.4504149844983001</v>
      </c>
      <c r="G20" s="135"/>
      <c r="H20" s="135">
        <f t="shared" si="5"/>
        <v>2.4504149844983001</v>
      </c>
      <c r="I20" s="135">
        <f>(LN(DSGE_data!W20)-LN(DSGE_data!W19))*100</f>
        <v>4.8857396172413914</v>
      </c>
      <c r="J20" s="135">
        <f>(LN(DSGE_data!Y20)-LN(DSGE_data!Y19))*100</f>
        <v>7.5367543474456511</v>
      </c>
      <c r="K20" s="135">
        <f>(LN(DSGE_data!AA20)-LN(DSGE_data!AA19))*100</f>
        <v>-1.6828808287748132</v>
      </c>
      <c r="L20" s="135">
        <f>(LN(DSGE_data!AC20)-LN(DSGE_data!AC19))*100</f>
        <v>6.5523717349067923</v>
      </c>
      <c r="M20" s="135">
        <f>(LN(DSGE_data!AA20+DSGE_data!AC20)-LN(DSGE_data!AA19+DSGE_data!AC19))*100</f>
        <v>-0.33470038339338259</v>
      </c>
      <c r="N20" s="135">
        <f>(LN(DSGE_data!AE20)-LN(DSGE_data!AE19))*100</f>
        <v>4.7706913376933002</v>
      </c>
      <c r="O20" s="135">
        <f>(LN(DSGE_data!AK20)-LN(DSGE_data!AK19))*100</f>
        <v>1.0341936910549521</v>
      </c>
      <c r="P20" s="135"/>
      <c r="Q20" s="135">
        <f>(LN(DSGE_data!AL20)-LN(DSGE_data!AL19))*100</f>
        <v>3.8288609551079489</v>
      </c>
      <c r="R20" s="135">
        <f>(LN(DSGE_data!AM20)-LN(DSGE_data!AM19))*100</f>
        <v>2.6911909574897308</v>
      </c>
      <c r="S20" s="135"/>
      <c r="T20" s="135">
        <f>(LN(DSGE_data!J20)-LN(DSGE_data!J19))*100</f>
        <v>2.8241030679276582</v>
      </c>
      <c r="U20" s="135">
        <f>(LN(DSGE_data!BC20)-LN(DSGE_data!BC19))*100</f>
        <v>9.3019440056821168</v>
      </c>
      <c r="V20" s="135">
        <f>(LN(DSGE_data!BL20)-LN(DSGE_data!BL19))*100</f>
        <v>3.0154157931227998</v>
      </c>
      <c r="W20" s="135">
        <f>(LN(DSGE_data!BA20)-LN(DSGE_data!BA19))*100</f>
        <v>5.5922859376400069</v>
      </c>
      <c r="X20" s="135">
        <f>LN(1+DSGE_data!D20/400)*100</f>
        <v>1.1722687518601853</v>
      </c>
      <c r="Y20" s="135">
        <f>(LN(DSGE_data!BI20)-LN(DSGE_data!BI19))*100</f>
        <v>-0.86408423022392711</v>
      </c>
      <c r="Z20" s="135">
        <f>(LN(DSGE_data!BJ20)-LN(DSGE_data!BJ19))*100</f>
        <v>2.1304874803185214E-2</v>
      </c>
      <c r="AA20" s="135">
        <f>(Tax_data!U20-Tax_data!U19)</f>
        <v>0.9570846603766503</v>
      </c>
      <c r="AB20" s="135">
        <f>(Tax_data!V20-Tax_data!V19)</f>
        <v>-0.82369879441983684</v>
      </c>
      <c r="AC20" s="135">
        <f>(Tax_data!Y20-Tax_data!Y19)</f>
        <v>0.13614733941871293</v>
      </c>
      <c r="AD20" s="135">
        <f>(Tax_data!Z20-Tax_data!Z19)</f>
        <v>-1.9643450963274169</v>
      </c>
      <c r="AE20" s="135"/>
      <c r="AF20" s="135">
        <f>(LN(Data!T20)-LN(Data!T19))*100</f>
        <v>-1.4751527020663957</v>
      </c>
      <c r="AG20" s="135">
        <f>(LN(Data!S20)-LN(Data!S19))*100</f>
        <v>2.1347784383008772</v>
      </c>
      <c r="AH20" s="135">
        <f>(LN(DSGE_data!BQ20)-LN(DSGE_data!BQ19))*100</f>
        <v>4.4758524021762724</v>
      </c>
      <c r="AI20" s="135"/>
      <c r="AJ20" s="135"/>
      <c r="AK20" s="135"/>
    </row>
    <row r="21" spans="1:37" x14ac:dyDescent="0.2">
      <c r="A21" s="18">
        <v>27029</v>
      </c>
      <c r="B21" s="135">
        <f>(LN(DSGE_data!B21)-LN(DSGE_data!B20))*100</f>
        <v>1.9079136859733836</v>
      </c>
      <c r="C21" s="135">
        <f>(LN(DSGE_data!BK21)-LN(DSGE_data!BK20))*100</f>
        <v>3.5654477312546784</v>
      </c>
      <c r="D21" s="135">
        <f>(LN(DSGE_data!U21)-LN(DSGE_data!U20))*100</f>
        <v>2.6320834621074596</v>
      </c>
      <c r="E21" s="135">
        <v>2.5291097219277701</v>
      </c>
      <c r="F21" s="135">
        <v>2.5291097219277701</v>
      </c>
      <c r="G21" s="135"/>
      <c r="H21" s="135">
        <f t="shared" si="5"/>
        <v>2.5291097219277701</v>
      </c>
      <c r="I21" s="135">
        <f>(LN(DSGE_data!W21)-LN(DSGE_data!W20))*100</f>
        <v>-0.54060199855801017</v>
      </c>
      <c r="J21" s="135">
        <f>(LN(DSGE_data!Y21)-LN(DSGE_data!Y20))*100</f>
        <v>7.5812403838323661</v>
      </c>
      <c r="K21" s="135">
        <f>(LN(DSGE_data!AA21)-LN(DSGE_data!AA20))*100</f>
        <v>-3.3711585834796054</v>
      </c>
      <c r="L21" s="135">
        <f>(LN(DSGE_data!AC21)-LN(DSGE_data!AC20))*100</f>
        <v>2.4035079705843287</v>
      </c>
      <c r="M21" s="135">
        <f>(LN(DSGE_data!AA21+DSGE_data!AC21)-LN(DSGE_data!AA20+DSGE_data!AC20))*100</f>
        <v>-2.3691856970010861</v>
      </c>
      <c r="N21" s="135">
        <f>(LN(DSGE_data!AE21)-LN(DSGE_data!AE20))*100</f>
        <v>3.1731523425472474</v>
      </c>
      <c r="O21" s="135">
        <f>(LN(DSGE_data!AK21)-LN(DSGE_data!AK20))*100</f>
        <v>1.0413921592568709</v>
      </c>
      <c r="P21" s="135"/>
      <c r="Q21" s="135">
        <f>(LN(DSGE_data!AL21)-LN(DSGE_data!AL20))*100</f>
        <v>2.9609183238443748</v>
      </c>
      <c r="R21" s="135">
        <f>(LN(DSGE_data!AM21)-LN(DSGE_data!AM20))*100</f>
        <v>0.14510411661436962</v>
      </c>
      <c r="S21" s="135"/>
      <c r="T21" s="135">
        <f>(LN(DSGE_data!J21)-LN(DSGE_data!J20))*100</f>
        <v>4.3039106755625669</v>
      </c>
      <c r="U21" s="135">
        <f>(LN(DSGE_data!BC21)-LN(DSGE_data!BC20))*100</f>
        <v>3.5636966350407917</v>
      </c>
      <c r="V21" s="135">
        <f>(LN(DSGE_data!BL21)-LN(DSGE_data!BL20))*100</f>
        <v>4.1598676125145504</v>
      </c>
      <c r="W21" s="135">
        <f>(LN(DSGE_data!BA21)-LN(DSGE_data!BA20))*100</f>
        <v>-3.4711204906223259</v>
      </c>
      <c r="X21" s="135">
        <f>LN(1+DSGE_data!D21/400)*100</f>
        <v>0.84806052958868428</v>
      </c>
      <c r="Y21" s="135">
        <f>(LN(DSGE_data!BI21)-LN(DSGE_data!BI20))*100</f>
        <v>3.7766278568993172</v>
      </c>
      <c r="Z21" s="135">
        <f>(LN(DSGE_data!BJ21)-LN(DSGE_data!BJ20))*100</f>
        <v>3.0554689921166833</v>
      </c>
      <c r="AA21" s="135">
        <f>(Tax_data!U21-Tax_data!U20)</f>
        <v>0.42747046969892644</v>
      </c>
      <c r="AB21" s="135">
        <f>(Tax_data!V21-Tax_data!V20)</f>
        <v>0.86262915120923367</v>
      </c>
      <c r="AC21" s="135">
        <f>(Tax_data!Y21-Tax_data!Y20)</f>
        <v>5.1601372328484274E-2</v>
      </c>
      <c r="AD21" s="135">
        <f>(Tax_data!Z21-Tax_data!Z20)</f>
        <v>1.2450733027071585</v>
      </c>
      <c r="AE21" s="135"/>
      <c r="AF21" s="135">
        <f>(LN(Data!T21)-LN(Data!T20))*100</f>
        <v>-1.6473627551956582</v>
      </c>
      <c r="AG21" s="135">
        <f>(LN(Data!S21)-LN(Data!S20))*100</f>
        <v>-4.1746819355823916</v>
      </c>
      <c r="AH21" s="135">
        <f>(LN(DSGE_data!BQ21)-LN(DSGE_data!BQ20))*100</f>
        <v>-26.235348347066889</v>
      </c>
      <c r="AI21" s="135"/>
      <c r="AJ21" s="135"/>
      <c r="AK21" s="135"/>
    </row>
    <row r="22" spans="1:37" x14ac:dyDescent="0.2">
      <c r="A22" s="18">
        <v>27119</v>
      </c>
      <c r="B22" s="135">
        <f>(LN(DSGE_data!B22)-LN(DSGE_data!B21))*100</f>
        <v>1.8513444739053142</v>
      </c>
      <c r="C22" s="135">
        <f>(LN(DSGE_data!BK22)-LN(DSGE_data!BK21))*100</f>
        <v>3.5268583499743986</v>
      </c>
      <c r="D22" s="135">
        <f>(LN(DSGE_data!U22)-LN(DSGE_data!U21))*100</f>
        <v>-1.4718984196820273</v>
      </c>
      <c r="E22" s="135">
        <v>2.60093072909293</v>
      </c>
      <c r="F22" s="135">
        <v>2.60093072909293</v>
      </c>
      <c r="G22" s="135"/>
      <c r="H22" s="135">
        <f t="shared" si="5"/>
        <v>2.60093072909293</v>
      </c>
      <c r="I22" s="135">
        <f>(LN(DSGE_data!W22)-LN(DSGE_data!W21))*100</f>
        <v>4.3507452255351353</v>
      </c>
      <c r="J22" s="135">
        <f>(LN(DSGE_data!Y22)-LN(DSGE_data!Y21))*100</f>
        <v>-0.81554532002847679</v>
      </c>
      <c r="K22" s="135">
        <f>(LN(DSGE_data!AA22)-LN(DSGE_data!AA21))*100</f>
        <v>12.007314656738721</v>
      </c>
      <c r="L22" s="135">
        <f>(LN(DSGE_data!AC22)-LN(DSGE_data!AC21))*100</f>
        <v>-10.198261400388375</v>
      </c>
      <c r="M22" s="135">
        <f>(LN(DSGE_data!AA22+DSGE_data!AC22)-LN(DSGE_data!AA21+DSGE_data!AC21))*100</f>
        <v>8.4051126697856304</v>
      </c>
      <c r="N22" s="135">
        <f>(LN(DSGE_data!AE22)-LN(DSGE_data!AE21))*100</f>
        <v>2.513420783378173</v>
      </c>
      <c r="O22" s="135">
        <f>(LN(DSGE_data!AK22)-LN(DSGE_data!AK21))*100</f>
        <v>0.94851804863442801</v>
      </c>
      <c r="P22" s="135"/>
      <c r="Q22" s="135">
        <f>(LN(DSGE_data!AL22)-LN(DSGE_data!AL21))*100</f>
        <v>4.807736108601901</v>
      </c>
      <c r="R22" s="135">
        <f>(LN(DSGE_data!AM22)-LN(DSGE_data!AM21))*100</f>
        <v>1.4896752723011275</v>
      </c>
      <c r="S22" s="135"/>
      <c r="T22" s="135">
        <f>(LN(DSGE_data!J22)-LN(DSGE_data!J21))*100</f>
        <v>2.9335681870406249</v>
      </c>
      <c r="U22" s="135">
        <f>(LN(DSGE_data!BC22)-LN(DSGE_data!BC21))*100</f>
        <v>-6.8918775703961543</v>
      </c>
      <c r="V22" s="135">
        <f>(LN(DSGE_data!BL22)-LN(DSGE_data!BL21))*100</f>
        <v>14.316682153666754</v>
      </c>
      <c r="W22" s="135">
        <f>(LN(DSGE_data!BA22)-LN(DSGE_data!BA21))*100</f>
        <v>-6.6119160935077304</v>
      </c>
      <c r="X22" s="135">
        <f>LN(1+DSGE_data!D22/400)*100</f>
        <v>1.29655823900232</v>
      </c>
      <c r="Y22" s="135">
        <f>(LN(DSGE_data!BI22)-LN(DSGE_data!BI21))*100</f>
        <v>5.1910052987905964</v>
      </c>
      <c r="Z22" s="135">
        <f>(LN(DSGE_data!BJ22)-LN(DSGE_data!BJ21))*100</f>
        <v>0.30132999716663278</v>
      </c>
      <c r="AA22" s="135">
        <f>(Tax_data!U22-Tax_data!U21)</f>
        <v>0.52179121685717256</v>
      </c>
      <c r="AB22" s="135">
        <f>(Tax_data!V22-Tax_data!V21)</f>
        <v>-0.49394794090454752</v>
      </c>
      <c r="AC22" s="135">
        <f>(Tax_data!Y22-Tax_data!Y21)</f>
        <v>0.26938983649923998</v>
      </c>
      <c r="AD22" s="135">
        <f>(Tax_data!Z22-Tax_data!Z21)</f>
        <v>0.50636377066469862</v>
      </c>
      <c r="AE22" s="135"/>
      <c r="AF22" s="135">
        <f>(LN(Data!T22)-LN(Data!T21))*100</f>
        <v>-1.4945004531847772</v>
      </c>
      <c r="AG22" s="135">
        <f>(LN(Data!S22)-LN(Data!S21))*100</f>
        <v>-2.2096673942980871</v>
      </c>
      <c r="AH22" s="135">
        <f>(LN(DSGE_data!BQ22)-LN(DSGE_data!BQ21))*100</f>
        <v>33.955085709982491</v>
      </c>
      <c r="AI22" s="135"/>
      <c r="AJ22" s="135"/>
      <c r="AK22" s="135"/>
    </row>
    <row r="23" spans="1:37" x14ac:dyDescent="0.2">
      <c r="A23" s="18">
        <v>27210</v>
      </c>
      <c r="B23" s="135">
        <f>(LN(DSGE_data!B23)-LN(DSGE_data!B22))*100</f>
        <v>1.365060549505337</v>
      </c>
      <c r="C23" s="135">
        <f>(LN(DSGE_data!BK23)-LN(DSGE_data!BK22))*100</f>
        <v>2.7036984583913624</v>
      </c>
      <c r="D23" s="135">
        <f>(LN(DSGE_data!U23)-LN(DSGE_data!U22))*100</f>
        <v>3.5679703026458398</v>
      </c>
      <c r="E23" s="135">
        <v>2.6649311803476898</v>
      </c>
      <c r="F23" s="135">
        <v>2.6649311803476898</v>
      </c>
      <c r="G23" s="135"/>
      <c r="H23" s="135">
        <f t="shared" si="5"/>
        <v>2.6649311803476898</v>
      </c>
      <c r="I23" s="135">
        <f>(LN(DSGE_data!W23)-LN(DSGE_data!W22))*100</f>
        <v>-3.0299356360947272</v>
      </c>
      <c r="J23" s="135">
        <f>(LN(DSGE_data!Y23)-LN(DSGE_data!Y22))*100</f>
        <v>-3.9330425576233452</v>
      </c>
      <c r="K23" s="135">
        <f>(LN(DSGE_data!AA23)-LN(DSGE_data!AA22))*100</f>
        <v>-13.867968168333888</v>
      </c>
      <c r="L23" s="135">
        <f>(LN(DSGE_data!AC23)-LN(DSGE_data!AC22))*100</f>
        <v>19.062122781531343</v>
      </c>
      <c r="M23" s="135">
        <f>(LN(DSGE_data!AA23+DSGE_data!AC23)-LN(DSGE_data!AA22+DSGE_data!AC22))*100</f>
        <v>-8.2742839665147727</v>
      </c>
      <c r="N23" s="135">
        <f>(LN(DSGE_data!AE23)-LN(DSGE_data!AE22))*100</f>
        <v>-4.2427694910610825</v>
      </c>
      <c r="O23" s="135">
        <f>(LN(DSGE_data!AK23)-LN(DSGE_data!AK22))*100</f>
        <v>0.89712524750895639</v>
      </c>
      <c r="P23" s="135"/>
      <c r="Q23" s="135">
        <f>(LN(DSGE_data!AL23)-LN(DSGE_data!AL22))*100</f>
        <v>4.0793328493794689</v>
      </c>
      <c r="R23" s="135">
        <f>(LN(DSGE_data!AM23)-LN(DSGE_data!AM22))*100</f>
        <v>1.9240070310321045</v>
      </c>
      <c r="S23" s="135"/>
      <c r="T23" s="135">
        <f>(LN(DSGE_data!J23)-LN(DSGE_data!J22))*100</f>
        <v>5.9232881636588131</v>
      </c>
      <c r="U23" s="135">
        <f>(LN(DSGE_data!BC23)-LN(DSGE_data!BC22))*100</f>
        <v>15.036961472455346</v>
      </c>
      <c r="V23" s="135">
        <f>(LN(DSGE_data!BL23)-LN(DSGE_data!BL22))*100</f>
        <v>7.5828262286053665</v>
      </c>
      <c r="W23" s="135">
        <f>(LN(DSGE_data!BA23)-LN(DSGE_data!BA22))*100</f>
        <v>5.2684031414448995</v>
      </c>
      <c r="X23" s="135">
        <f>LN(1+DSGE_data!D23/400)*100</f>
        <v>1.3911122590849616</v>
      </c>
      <c r="Y23" s="135">
        <f>(LN(DSGE_data!BI23)-LN(DSGE_data!BI22))*100</f>
        <v>-4.4997875795458775</v>
      </c>
      <c r="Z23" s="135">
        <f>(LN(DSGE_data!BJ23)-LN(DSGE_data!BJ22))*100</f>
        <v>-3.2177246591515996</v>
      </c>
      <c r="AA23" s="135">
        <f>(Tax_data!U23-Tax_data!U22)</f>
        <v>-1.3311945363444302</v>
      </c>
      <c r="AB23" s="135">
        <f>(Tax_data!V23-Tax_data!V22)</f>
        <v>1.9372627855885298</v>
      </c>
      <c r="AC23" s="135">
        <f>(Tax_data!Y23-Tax_data!Y22)</f>
        <v>8.3997645425627709E-2</v>
      </c>
      <c r="AD23" s="135">
        <f>(Tax_data!Z23-Tax_data!Z22)</f>
        <v>0.80765157994908066</v>
      </c>
      <c r="AE23" s="135"/>
      <c r="AF23" s="135">
        <f>(LN(Data!T23)-LN(Data!T22))*100</f>
        <v>0.86753700870438877</v>
      </c>
      <c r="AG23" s="135">
        <f>(LN(Data!S23)-LN(Data!S22))*100</f>
        <v>-2.0037317134631749</v>
      </c>
      <c r="AH23" s="135">
        <f>(LN(DSGE_data!BQ23)-LN(DSGE_data!BQ22))*100</f>
        <v>11.683308692318839</v>
      </c>
      <c r="AI23" s="135"/>
      <c r="AJ23" s="135"/>
      <c r="AK23" s="135"/>
    </row>
    <row r="24" spans="1:37" x14ac:dyDescent="0.2">
      <c r="A24" s="18">
        <v>27302</v>
      </c>
      <c r="B24" s="135">
        <f>(LN(DSGE_data!B24)-LN(DSGE_data!B23))*100</f>
        <v>1.1262041878987716</v>
      </c>
      <c r="C24" s="135">
        <f>(LN(DSGE_data!BK24)-LN(DSGE_data!BK23))*100</f>
        <v>1.834356278087873</v>
      </c>
      <c r="D24" s="135">
        <f>(LN(DSGE_data!U24)-LN(DSGE_data!U23))*100</f>
        <v>0.14358115066190891</v>
      </c>
      <c r="E24" s="135">
        <v>2.7206124563629701</v>
      </c>
      <c r="F24" s="135">
        <v>2.7206124563629701</v>
      </c>
      <c r="G24" s="135"/>
      <c r="H24" s="135">
        <f t="shared" si="5"/>
        <v>2.7206124563629701</v>
      </c>
      <c r="I24" s="135">
        <f>(LN(DSGE_data!W24)-LN(DSGE_data!W23))*100</f>
        <v>6.6222593787301776</v>
      </c>
      <c r="J24" s="135">
        <f>(LN(DSGE_data!Y24)-LN(DSGE_data!Y23))*100</f>
        <v>4.1613367778760235</v>
      </c>
      <c r="K24" s="135">
        <f>(LN(DSGE_data!AA24)-LN(DSGE_data!AA23))*100</f>
        <v>11.015416997631533</v>
      </c>
      <c r="L24" s="135">
        <f>(LN(DSGE_data!AC24)-LN(DSGE_data!AC23))*100</f>
        <v>-14.969418576095173</v>
      </c>
      <c r="M24" s="135">
        <f>(LN(DSGE_data!AA24+DSGE_data!AC24)-LN(DSGE_data!AA23+DSGE_data!AC23))*100</f>
        <v>6.4771012121703109</v>
      </c>
      <c r="N24" s="135">
        <f>(LN(DSGE_data!AE24)-LN(DSGE_data!AE23))*100</f>
        <v>3.5420830264444092</v>
      </c>
      <c r="O24" s="135">
        <f>(LN(DSGE_data!AK24)-LN(DSGE_data!AK23))*100</f>
        <v>0.84056491520723142</v>
      </c>
      <c r="P24" s="135"/>
      <c r="Q24" s="135">
        <f>(LN(DSGE_data!AL24)-LN(DSGE_data!AL23))*100</f>
        <v>6.092001111537293</v>
      </c>
      <c r="R24" s="135">
        <f>(LN(DSGE_data!AM24)-LN(DSGE_data!AM23))*100</f>
        <v>2.8776695582346079</v>
      </c>
      <c r="S24" s="135"/>
      <c r="T24" s="135">
        <f>(LN(DSGE_data!J24)-LN(DSGE_data!J23))*100</f>
        <v>6.254834417833754</v>
      </c>
      <c r="U24" s="135">
        <f>(LN(DSGE_data!BC24)-LN(DSGE_data!BC23))*100</f>
        <v>10.166038858351278</v>
      </c>
      <c r="V24" s="135">
        <f>(LN(DSGE_data!BL24)-LN(DSGE_data!BL23))*100</f>
        <v>-0.43191620923050955</v>
      </c>
      <c r="W24" s="135">
        <f>(LN(DSGE_data!BA24)-LN(DSGE_data!BA23))*100</f>
        <v>0.83572816626773516</v>
      </c>
      <c r="X24" s="135">
        <f>LN(1+DSGE_data!D24/400)*100</f>
        <v>1.6430937277499114</v>
      </c>
      <c r="Y24" s="135">
        <f>(LN(DSGE_data!BI24)-LN(DSGE_data!BI23))*100</f>
        <v>0.64677581264707129</v>
      </c>
      <c r="Z24" s="135">
        <f>(LN(DSGE_data!BJ24)-LN(DSGE_data!BJ23))*100</f>
        <v>4.3791657535936501</v>
      </c>
      <c r="AA24" s="135">
        <f>(Tax_data!U24-Tax_data!U23)</f>
        <v>0.61282790272248366</v>
      </c>
      <c r="AB24" s="135">
        <f>(Tax_data!V24-Tax_data!V23)</f>
        <v>2.4484083442191107</v>
      </c>
      <c r="AC24" s="135">
        <f>(Tax_data!Y24-Tax_data!Y23)</f>
        <v>-0.28427551683758345</v>
      </c>
      <c r="AD24" s="135">
        <f>(Tax_data!Z24-Tax_data!Z23)</f>
        <v>3.4525782799600364</v>
      </c>
      <c r="AE24" s="135"/>
      <c r="AF24" s="135">
        <f>(LN(Data!T24)-LN(Data!T23))*100</f>
        <v>-5.4844956238170539</v>
      </c>
      <c r="AG24" s="135">
        <f>(LN(Data!S24)-LN(Data!S23))*100</f>
        <v>-3.4714564839470441</v>
      </c>
      <c r="AH24" s="135">
        <f>(LN(DSGE_data!BQ24)-LN(DSGE_data!BQ23))*100</f>
        <v>-7.0970296329750937</v>
      </c>
      <c r="AI24" s="135"/>
      <c r="AJ24" s="135"/>
      <c r="AK24" s="135"/>
    </row>
    <row r="25" spans="1:37" x14ac:dyDescent="0.2">
      <c r="A25" s="18">
        <v>27394</v>
      </c>
      <c r="B25" s="135">
        <f>(LN(DSGE_data!B25)-LN(DSGE_data!B24))*100</f>
        <v>-0.94841870492281544</v>
      </c>
      <c r="C25" s="135">
        <f>(LN(DSGE_data!BK25)-LN(DSGE_data!BK24))*100</f>
        <v>6.3458801492832286</v>
      </c>
      <c r="D25" s="135">
        <f>(LN(DSGE_data!U25)-LN(DSGE_data!U24))*100</f>
        <v>1.464509265635705</v>
      </c>
      <c r="E25" s="135">
        <v>2.76715743445844</v>
      </c>
      <c r="F25" s="135">
        <v>2.76715743445844</v>
      </c>
      <c r="G25" s="135"/>
      <c r="H25" s="135">
        <f t="shared" si="5"/>
        <v>2.76715743445844</v>
      </c>
      <c r="I25" s="135">
        <f>(LN(DSGE_data!W25)-LN(DSGE_data!W24))*100</f>
        <v>-3.2281464697653917</v>
      </c>
      <c r="J25" s="135">
        <f>(LN(DSGE_data!Y25)-LN(DSGE_data!Y24))*100</f>
        <v>-1.8338159321976022</v>
      </c>
      <c r="K25" s="135">
        <f>(LN(DSGE_data!AA25)-LN(DSGE_data!AA24))*100</f>
        <v>-1.4836396407989838</v>
      </c>
      <c r="L25" s="135">
        <f>(LN(DSGE_data!AC25)-LN(DSGE_data!AC24))*100</f>
        <v>18.924431780448714</v>
      </c>
      <c r="M25" s="135">
        <f>(LN(DSGE_data!AA25+DSGE_data!AC25)-LN(DSGE_data!AA24+DSGE_data!AC24))*100</f>
        <v>1.9974109161310594</v>
      </c>
      <c r="N25" s="135">
        <f>(LN(DSGE_data!AE25)-LN(DSGE_data!AE24))*100</f>
        <v>1.3472679635153639</v>
      </c>
      <c r="O25" s="135">
        <f>(LN(DSGE_data!AK25)-LN(DSGE_data!AK24))*100</f>
        <v>0.77894354768730523</v>
      </c>
      <c r="P25" s="135"/>
      <c r="Q25" s="135">
        <f>(LN(DSGE_data!AL25)-LN(DSGE_data!AL24))*100</f>
        <v>4.7037747978842859</v>
      </c>
      <c r="R25" s="135">
        <f>(LN(DSGE_data!AM25)-LN(DSGE_data!AM24))*100</f>
        <v>2.2846692772816368</v>
      </c>
      <c r="S25" s="135"/>
      <c r="T25" s="135">
        <f>(LN(DSGE_data!J25)-LN(DSGE_data!J24))*100</f>
        <v>3.1204649108623306</v>
      </c>
      <c r="U25" s="135">
        <f>(LN(DSGE_data!BC25)-LN(DSGE_data!BC24))*100</f>
        <v>-3.9595518274461838</v>
      </c>
      <c r="V25" s="135">
        <f>(LN(DSGE_data!BL25)-LN(DSGE_data!BL24))*100</f>
        <v>6.0714801455387768</v>
      </c>
      <c r="W25" s="135">
        <f>(LN(DSGE_data!BA25)-LN(DSGE_data!BA24))*100</f>
        <v>-2.7106229998194564</v>
      </c>
      <c r="X25" s="135">
        <f>LN(1+DSGE_data!D25/400)*100</f>
        <v>1.6217778022833966</v>
      </c>
      <c r="Y25" s="135">
        <f>(LN(DSGE_data!BI25)-LN(DSGE_data!BI24))*100</f>
        <v>-3.0733794403714931</v>
      </c>
      <c r="Z25" s="135">
        <f>(LN(DSGE_data!BJ25)-LN(DSGE_data!BJ24))*100</f>
        <v>-2.1179970907191148</v>
      </c>
      <c r="AA25" s="135">
        <f>(Tax_data!U25-Tax_data!U24)</f>
        <v>0.41019945768727784</v>
      </c>
      <c r="AB25" s="135">
        <f>(Tax_data!V25-Tax_data!V24)</f>
        <v>-4.1442301154731815</v>
      </c>
      <c r="AC25" s="135">
        <f>(Tax_data!Y25-Tax_data!Y24)</f>
        <v>-8.9222874027795385E-2</v>
      </c>
      <c r="AD25" s="135">
        <f>(Tax_data!Z25-Tax_data!Z24)</f>
        <v>-5.6045149667851319</v>
      </c>
      <c r="AE25" s="135"/>
      <c r="AF25" s="135">
        <f>(LN(Data!T25)-LN(Data!T24))*100</f>
        <v>1.434153705010921</v>
      </c>
      <c r="AG25" s="135">
        <f>(LN(Data!S25)-LN(Data!S24))*100</f>
        <v>-0.14571598029853305</v>
      </c>
      <c r="AH25" s="135">
        <f>(LN(DSGE_data!BQ25)-LN(DSGE_data!BQ24))*100</f>
        <v>6.6831974844051345</v>
      </c>
      <c r="AI25" s="135"/>
      <c r="AJ25" s="135"/>
      <c r="AK25" s="135"/>
    </row>
    <row r="26" spans="1:37" x14ac:dyDescent="0.2">
      <c r="A26" s="18">
        <v>27484</v>
      </c>
      <c r="B26" s="135">
        <f>(LN(DSGE_data!B26)-LN(DSGE_data!B25))*100</f>
        <v>-0.40125108799582421</v>
      </c>
      <c r="C26" s="135">
        <f>(LN(DSGE_data!BK26)-LN(DSGE_data!BK25))*100</f>
        <v>2.5419400527023073</v>
      </c>
      <c r="D26" s="135">
        <f>(LN(DSGE_data!U26)-LN(DSGE_data!U25))*100</f>
        <v>-2.3596028170654648</v>
      </c>
      <c r="E26" s="135">
        <v>2.8040575663893401</v>
      </c>
      <c r="F26" s="135">
        <v>2.8040575663893401</v>
      </c>
      <c r="G26" s="135"/>
      <c r="H26" s="135">
        <f t="shared" si="5"/>
        <v>2.8040575663893401</v>
      </c>
      <c r="I26" s="135">
        <f>(LN(DSGE_data!W26)-LN(DSGE_data!W25))*100</f>
        <v>3.9063390590333924</v>
      </c>
      <c r="J26" s="135">
        <f>(LN(DSGE_data!Y26)-LN(DSGE_data!Y25))*100</f>
        <v>-7.5013031222503912E-2</v>
      </c>
      <c r="K26" s="135">
        <f>(LN(DSGE_data!AA26)-LN(DSGE_data!AA25))*100</f>
        <v>-2.544356684791893</v>
      </c>
      <c r="L26" s="135">
        <f>(LN(DSGE_data!AC26)-LN(DSGE_data!AC25))*100</f>
        <v>0.31107679790451925</v>
      </c>
      <c r="M26" s="135">
        <f>(LN(DSGE_data!AA26+DSGE_data!AC26)-LN(DSGE_data!AA25+DSGE_data!AC25))*100</f>
        <v>-2.0089821899308191</v>
      </c>
      <c r="N26" s="135">
        <f>(LN(DSGE_data!AE26)-LN(DSGE_data!AE25))*100</f>
        <v>-0.73967818449975908</v>
      </c>
      <c r="O26" s="135">
        <f>(LN(DSGE_data!AK26)-LN(DSGE_data!AK25))*100</f>
        <v>0.73011753723930539</v>
      </c>
      <c r="P26" s="135"/>
      <c r="Q26" s="135">
        <f>(LN(DSGE_data!AL26)-LN(DSGE_data!AL25))*100</f>
        <v>2.404167292395698</v>
      </c>
      <c r="R26" s="135">
        <f>(LN(DSGE_data!AM26)-LN(DSGE_data!AM25))*100</f>
        <v>-4.3372044305819202</v>
      </c>
      <c r="S26" s="135"/>
      <c r="T26" s="135">
        <f>(LN(DSGE_data!J26)-LN(DSGE_data!J25))*100</f>
        <v>2.6355053732268097</v>
      </c>
      <c r="U26" s="135">
        <f>(LN(DSGE_data!BC26)-LN(DSGE_data!BC25))*100</f>
        <v>-8.8240939001799745</v>
      </c>
      <c r="V26" s="135">
        <f>(LN(DSGE_data!BL26)-LN(DSGE_data!BL25))*100</f>
        <v>12.819568450529973</v>
      </c>
      <c r="W26" s="135">
        <f>(LN(DSGE_data!BA26)-LN(DSGE_data!BA25))*100</f>
        <v>-6.1882194866504037</v>
      </c>
      <c r="X26" s="135">
        <f>LN(1+DSGE_data!D26/400)*100</f>
        <v>1.5930761386129402</v>
      </c>
      <c r="Y26" s="135">
        <f>(LN(DSGE_data!BI26)-LN(DSGE_data!BI25))*100</f>
        <v>-2.3650848998343577</v>
      </c>
      <c r="Z26" s="135">
        <f>(LN(DSGE_data!BJ26)-LN(DSGE_data!BJ25))*100</f>
        <v>1.200745387147073</v>
      </c>
      <c r="AA26" s="135">
        <f>(Tax_data!U26-Tax_data!U25)</f>
        <v>-0.1946663339880832</v>
      </c>
      <c r="AB26" s="135">
        <f>(Tax_data!V26-Tax_data!V25)</f>
        <v>1.0680911642588633</v>
      </c>
      <c r="AC26" s="135">
        <f>(Tax_data!Y26-Tax_data!Y25)</f>
        <v>-0.34960755206711447</v>
      </c>
      <c r="AD26" s="135">
        <f>(Tax_data!Z26-Tax_data!Z25)</f>
        <v>4.7232449076893452</v>
      </c>
      <c r="AE26" s="135"/>
      <c r="AF26" s="135">
        <f>(LN(Data!T26)-LN(Data!T25))*100</f>
        <v>-0.14890827639764126</v>
      </c>
      <c r="AG26" s="135">
        <f>(LN(Data!S26)-LN(Data!S25))*100</f>
        <v>0.4897185630486689</v>
      </c>
      <c r="AH26" s="135">
        <f>(LN(DSGE_data!BQ26)-LN(DSGE_data!BQ25))*100</f>
        <v>3.6262670475931458</v>
      </c>
      <c r="AI26" s="135"/>
      <c r="AJ26" s="135"/>
      <c r="AK26" s="135"/>
    </row>
    <row r="27" spans="1:37" x14ac:dyDescent="0.2">
      <c r="A27" s="18">
        <v>27575</v>
      </c>
      <c r="B27" s="135">
        <f>(LN(DSGE_data!B27)-LN(DSGE_data!B26))*100</f>
        <v>1.7090484191228938</v>
      </c>
      <c r="C27" s="135">
        <f>(LN(DSGE_data!BK27)-LN(DSGE_data!BK26))*100</f>
        <v>-0.58301636981262783</v>
      </c>
      <c r="D27" s="135">
        <f>(LN(DSGE_data!U27)-LN(DSGE_data!U26))*100</f>
        <v>2.1721844810606683</v>
      </c>
      <c r="E27" s="135">
        <v>2.8305867714647599</v>
      </c>
      <c r="F27" s="135">
        <v>2.8305867714647599</v>
      </c>
      <c r="G27" s="135"/>
      <c r="H27" s="135">
        <f t="shared" si="5"/>
        <v>2.8305867714647599</v>
      </c>
      <c r="I27" s="135">
        <f>(LN(DSGE_data!W27)-LN(DSGE_data!W26))*100</f>
        <v>10.354791663765894</v>
      </c>
      <c r="J27" s="135">
        <f>(LN(DSGE_data!Y27)-LN(DSGE_data!Y26))*100</f>
        <v>4.7814437659896569</v>
      </c>
      <c r="K27" s="135">
        <f>(LN(DSGE_data!AA27)-LN(DSGE_data!AA26))*100</f>
        <v>15.208527781340742</v>
      </c>
      <c r="L27" s="135">
        <f>(LN(DSGE_data!AC27)-LN(DSGE_data!AC26))*100</f>
        <v>21.639872625184964</v>
      </c>
      <c r="M27" s="135">
        <f>(LN(DSGE_data!AA27+DSGE_data!AC27)-LN(DSGE_data!AA26+DSGE_data!AC26))*100</f>
        <v>16.460601178816781</v>
      </c>
      <c r="N27" s="135">
        <f>(LN(DSGE_data!AE27)-LN(DSGE_data!AE26))*100</f>
        <v>11.265244421943876</v>
      </c>
      <c r="O27" s="135">
        <f>(LN(DSGE_data!AK27)-LN(DSGE_data!AK26))*100</f>
        <v>0.68570670568579573</v>
      </c>
      <c r="P27" s="135"/>
      <c r="Q27" s="135">
        <f>(LN(DSGE_data!AL27)-LN(DSGE_data!AL26))*100</f>
        <v>4.5494529193041089</v>
      </c>
      <c r="R27" s="135">
        <f>(LN(DSGE_data!AM27)-LN(DSGE_data!AM26))*100</f>
        <v>0.55618841811106989</v>
      </c>
      <c r="S27" s="135"/>
      <c r="T27" s="135">
        <f>(LN(DSGE_data!J27)-LN(DSGE_data!J26))*100</f>
        <v>3.2417937081026471</v>
      </c>
      <c r="U27" s="135">
        <f>(LN(DSGE_data!BC27)-LN(DSGE_data!BC26))*100</f>
        <v>-1.0074008759717756</v>
      </c>
      <c r="V27" s="135">
        <f>(LN(DSGE_data!BL27)-LN(DSGE_data!BL26))*100</f>
        <v>-0.64222413496760611</v>
      </c>
      <c r="W27" s="135">
        <f>(LN(DSGE_data!BA27)-LN(DSGE_data!BA26))*100</f>
        <v>4.7003034100541186</v>
      </c>
      <c r="X27" s="135">
        <f>LN(1+DSGE_data!D27/400)*100</f>
        <v>1.5233380640589251</v>
      </c>
      <c r="Y27" s="135">
        <f>(LN(DSGE_data!BI27)-LN(DSGE_data!BI26))*100</f>
        <v>4.5166384693295925E-2</v>
      </c>
      <c r="Z27" s="135">
        <f>(LN(DSGE_data!BJ27)-LN(DSGE_data!BJ26))*100</f>
        <v>1.545832910210887</v>
      </c>
      <c r="AA27" s="135">
        <f>(Tax_data!U27-Tax_data!U26)</f>
        <v>-1.0215844789323425</v>
      </c>
      <c r="AB27" s="135">
        <f>(Tax_data!V27-Tax_data!V26)</f>
        <v>3.8936729727582602</v>
      </c>
      <c r="AC27" s="135">
        <f>(Tax_data!Y27-Tax_data!Y26)</f>
        <v>0.35628495096525192</v>
      </c>
      <c r="AD27" s="135">
        <f>(Tax_data!Z27-Tax_data!Z26)</f>
        <v>1.2761862261988135</v>
      </c>
      <c r="AE27" s="135"/>
      <c r="AF27" s="135">
        <f>(LN(Data!T27)-LN(Data!T26))*100</f>
        <v>2.5976123775283355</v>
      </c>
      <c r="AG27" s="135">
        <f>(LN(Data!S27)-LN(Data!S26))*100</f>
        <v>9.9811873940325313E-2</v>
      </c>
      <c r="AH27" s="135">
        <f>(LN(DSGE_data!BQ27)-LN(DSGE_data!BQ26))*100</f>
        <v>0.83975848053832181</v>
      </c>
      <c r="AI27" s="135"/>
      <c r="AJ27" s="135"/>
      <c r="AK27" s="135"/>
    </row>
    <row r="28" spans="1:37" x14ac:dyDescent="0.2">
      <c r="A28" s="18">
        <v>27667</v>
      </c>
      <c r="B28" s="135">
        <f>(LN(DSGE_data!B28)-LN(DSGE_data!B27))*100</f>
        <v>0.79751814266462162</v>
      </c>
      <c r="C28" s="135">
        <f>(LN(DSGE_data!BK28)-LN(DSGE_data!BK27))*100</f>
        <v>3.6580396061923204</v>
      </c>
      <c r="D28" s="135">
        <f>(LN(DSGE_data!U28)-LN(DSGE_data!U27))*100</f>
        <v>3.6054174864593946</v>
      </c>
      <c r="E28" s="135">
        <v>2.8484797903416799</v>
      </c>
      <c r="F28" s="135">
        <v>2.8484797903416799</v>
      </c>
      <c r="G28" s="135"/>
      <c r="H28" s="135">
        <f t="shared" si="5"/>
        <v>2.8484797903416799</v>
      </c>
      <c r="I28" s="135">
        <f>(LN(DSGE_data!W28)-LN(DSGE_data!W27))*100</f>
        <v>-1.6245926986677262</v>
      </c>
      <c r="J28" s="135">
        <f>(LN(DSGE_data!Y28)-LN(DSGE_data!Y27))*100</f>
        <v>0.73356979151686375</v>
      </c>
      <c r="K28" s="135">
        <f>(LN(DSGE_data!AA28)-LN(DSGE_data!AA27))*100</f>
        <v>-0.73361660157225117</v>
      </c>
      <c r="L28" s="135">
        <f>(LN(DSGE_data!AC28)-LN(DSGE_data!AC27))*100</f>
        <v>-8.5380194264194742</v>
      </c>
      <c r="M28" s="135">
        <f>(LN(DSGE_data!AA28+DSGE_data!AC28)-LN(DSGE_data!AA27+DSGE_data!AC27))*100</f>
        <v>-2.2446796061467822</v>
      </c>
      <c r="N28" s="135">
        <f>(LN(DSGE_data!AE28)-LN(DSGE_data!AE27))*100</f>
        <v>-1.602028016733037</v>
      </c>
      <c r="O28" s="135">
        <f>(LN(DSGE_data!AK28)-LN(DSGE_data!AK27))*100</f>
        <v>0.66308793686271628</v>
      </c>
      <c r="P28" s="135"/>
      <c r="Q28" s="135">
        <f>(LN(DSGE_data!AL28)-LN(DSGE_data!AL27))*100</f>
        <v>3.3926515837707782</v>
      </c>
      <c r="R28" s="135">
        <f>(LN(DSGE_data!AM28)-LN(DSGE_data!AM27))*100</f>
        <v>0.84369632421932295</v>
      </c>
      <c r="S28" s="135"/>
      <c r="T28" s="135">
        <f>(LN(DSGE_data!J28)-LN(DSGE_data!J27))*100</f>
        <v>4.4889758245347018</v>
      </c>
      <c r="U28" s="135">
        <f>(LN(DSGE_data!BC28)-LN(DSGE_data!BC27))*100</f>
        <v>2.4664365068279182</v>
      </c>
      <c r="V28" s="135">
        <f>(LN(DSGE_data!BL28)-LN(DSGE_data!BL27))*100</f>
        <v>0.84262059697626235</v>
      </c>
      <c r="W28" s="135">
        <f>(LN(DSGE_data!BA28)-LN(DSGE_data!BA27))*100</f>
        <v>5.1800714825887439</v>
      </c>
      <c r="X28" s="135">
        <f>LN(1+DSGE_data!D28/400)*100</f>
        <v>1.6611265805196906</v>
      </c>
      <c r="Y28" s="135">
        <f>(LN(DSGE_data!BI28)-LN(DSGE_data!BI27))*100</f>
        <v>-1.2885342524547205</v>
      </c>
      <c r="Z28" s="135">
        <f>(LN(DSGE_data!BJ28)-LN(DSGE_data!BJ27))*100</f>
        <v>3.0688085153053102</v>
      </c>
      <c r="AA28" s="135">
        <f>(Tax_data!U28-Tax_data!U27)</f>
        <v>1.2160883247489478</v>
      </c>
      <c r="AB28" s="135">
        <f>(Tax_data!V28-Tax_data!V27)</f>
        <v>-1.4100810529921404</v>
      </c>
      <c r="AC28" s="135">
        <f>(Tax_data!Y28-Tax_data!Y27)</f>
        <v>0.42506448019650378</v>
      </c>
      <c r="AD28" s="135">
        <f>(Tax_data!Z28-Tax_data!Z27)</f>
        <v>0.40576187898675187</v>
      </c>
      <c r="AE28" s="135"/>
      <c r="AF28" s="135">
        <f>(LN(Data!T28)-LN(Data!T27))*100</f>
        <v>3.4343769383392342</v>
      </c>
      <c r="AG28" s="135">
        <f>(LN(Data!S28)-LN(Data!S27))*100</f>
        <v>3.0855102512513</v>
      </c>
      <c r="AH28" s="135">
        <f>(LN(DSGE_data!BQ28)-LN(DSGE_data!BQ27))*100</f>
        <v>-1.5952737540331441</v>
      </c>
      <c r="AI28" s="135"/>
      <c r="AJ28" s="135"/>
      <c r="AK28" s="135"/>
    </row>
    <row r="29" spans="1:37" x14ac:dyDescent="0.2">
      <c r="A29" s="18">
        <v>27759</v>
      </c>
      <c r="B29" s="135">
        <f>(LN(DSGE_data!B29)-LN(DSGE_data!B28))*100</f>
        <v>0.82109303593540517</v>
      </c>
      <c r="C29" s="135">
        <f>(LN(DSGE_data!BK29)-LN(DSGE_data!BK28))*100</f>
        <v>0.65247272541157919</v>
      </c>
      <c r="D29" s="135">
        <f>(LN(DSGE_data!U29)-LN(DSGE_data!U28))*100</f>
        <v>1.6283865487528359</v>
      </c>
      <c r="E29" s="135">
        <v>2.8601980372581099</v>
      </c>
      <c r="F29" s="135">
        <v>2.8601980372581099</v>
      </c>
      <c r="G29" s="135"/>
      <c r="H29" s="135">
        <f t="shared" si="5"/>
        <v>2.8601980372581099</v>
      </c>
      <c r="I29" s="135">
        <f>(LN(DSGE_data!W29)-LN(DSGE_data!W28))*100</f>
        <v>1.4703113618168118</v>
      </c>
      <c r="J29" s="135">
        <f>(LN(DSGE_data!Y29)-LN(DSGE_data!Y28))*100</f>
        <v>-1.0340987961926729</v>
      </c>
      <c r="K29" s="135">
        <f>(LN(DSGE_data!AA29)-LN(DSGE_data!AA28))*100</f>
        <v>8.9601407177433146</v>
      </c>
      <c r="L29" s="135">
        <f>(LN(DSGE_data!AC29)-LN(DSGE_data!AC28))*100</f>
        <v>-1.3297123915798181</v>
      </c>
      <c r="M29" s="135">
        <f>(LN(DSGE_data!AA29+DSGE_data!AC29)-LN(DSGE_data!AA28+DSGE_data!AC28))*100</f>
        <v>7.1089927216622328</v>
      </c>
      <c r="N29" s="135">
        <f>(LN(DSGE_data!AE29)-LN(DSGE_data!AE28))*100</f>
        <v>2.3377153122039473</v>
      </c>
      <c r="O29" s="135">
        <f>(LN(DSGE_data!AK29)-LN(DSGE_data!AK28))*100</f>
        <v>0.66166741055599942</v>
      </c>
      <c r="P29" s="135"/>
      <c r="Q29" s="135">
        <f>(LN(DSGE_data!AL29)-LN(DSGE_data!AL28))*100</f>
        <v>1.2672056243959062</v>
      </c>
      <c r="R29" s="135">
        <f>(LN(DSGE_data!AM29)-LN(DSGE_data!AM28))*100</f>
        <v>-0.75879441342312504</v>
      </c>
      <c r="S29" s="135"/>
      <c r="T29" s="135">
        <f>(LN(DSGE_data!J29)-LN(DSGE_data!J28))*100</f>
        <v>3.7004580431330147</v>
      </c>
      <c r="U29" s="135">
        <f>(LN(DSGE_data!BC29)-LN(DSGE_data!BC28))*100</f>
        <v>-1.6968694058828504</v>
      </c>
      <c r="V29" s="135">
        <f>(LN(DSGE_data!BL29)-LN(DSGE_data!BL28))*100</f>
        <v>8.1865251788515998</v>
      </c>
      <c r="W29" s="135">
        <f>(LN(DSGE_data!BA29)-LN(DSGE_data!BA28))*100</f>
        <v>-3.3251507954860315</v>
      </c>
      <c r="X29" s="135">
        <f>LN(1+DSGE_data!D29/400)*100</f>
        <v>1.824913448612675</v>
      </c>
      <c r="Y29" s="135">
        <f>(LN(DSGE_data!BI29)-LN(DSGE_data!BI28))*100</f>
        <v>-15.806467960098924</v>
      </c>
      <c r="Z29" s="135">
        <f>(LN(DSGE_data!BJ29)-LN(DSGE_data!BJ28))*100</f>
        <v>-13.20698555279245</v>
      </c>
      <c r="AA29" s="135">
        <f>(Tax_data!U29-Tax_data!U28)</f>
        <v>0.12915660516346783</v>
      </c>
      <c r="AB29" s="135">
        <f>(Tax_data!V29-Tax_data!V28)</f>
        <v>1.2122270967452664E-2</v>
      </c>
      <c r="AC29" s="135">
        <f>(Tax_data!Y29-Tax_data!Y28)</f>
        <v>0.8559896592790377</v>
      </c>
      <c r="AD29" s="135">
        <f>(Tax_data!Z29-Tax_data!Z28)</f>
        <v>-1.7868986004135472</v>
      </c>
      <c r="AE29" s="135"/>
      <c r="AF29" s="135">
        <f>(LN(Data!T29)-LN(Data!T28))*100</f>
        <v>3.641371590213005</v>
      </c>
      <c r="AG29" s="135">
        <f>(LN(Data!S29)-LN(Data!S28))*100</f>
        <v>4.6487053809899592</v>
      </c>
      <c r="AH29" s="135">
        <f>(LN(DSGE_data!BQ29)-LN(DSGE_data!BQ28))*100</f>
        <v>-0.39585745327723743</v>
      </c>
      <c r="AI29" s="135"/>
      <c r="AJ29" s="135"/>
      <c r="AK29" s="135"/>
    </row>
    <row r="30" spans="1:37" x14ac:dyDescent="0.2">
      <c r="A30" s="18">
        <v>27850</v>
      </c>
      <c r="B30" s="135">
        <f>(LN(DSGE_data!B30)-LN(DSGE_data!B29))*100</f>
        <v>1.3057835544808327</v>
      </c>
      <c r="C30" s="135">
        <f>(LN(DSGE_data!BK30)-LN(DSGE_data!BK29))*100</f>
        <v>2.6679728478103515</v>
      </c>
      <c r="D30" s="135">
        <f>(LN(DSGE_data!U30)-LN(DSGE_data!U29))*100</f>
        <v>-1.1253751665709189</v>
      </c>
      <c r="E30" s="135">
        <v>2.8680157236203501</v>
      </c>
      <c r="F30" s="135">
        <v>2.8680157236203501</v>
      </c>
      <c r="G30" s="135"/>
      <c r="H30" s="135">
        <f t="shared" si="5"/>
        <v>2.8680157236203501</v>
      </c>
      <c r="I30" s="135">
        <f>(LN(DSGE_data!W30)-LN(DSGE_data!W29))*100</f>
        <v>2.6449708660715388</v>
      </c>
      <c r="J30" s="135">
        <f>(LN(DSGE_data!Y30)-LN(DSGE_data!Y29))*100</f>
        <v>-5.264270378685687</v>
      </c>
      <c r="K30" s="135">
        <f>(LN(DSGE_data!AA30)-LN(DSGE_data!AA29))*100</f>
        <v>-8.8344117257037169</v>
      </c>
      <c r="L30" s="135">
        <f>(LN(DSGE_data!AC30)-LN(DSGE_data!AC29))*100</f>
        <v>8.3803558609082174</v>
      </c>
      <c r="M30" s="135">
        <f>(LN(DSGE_data!AA30+DSGE_data!AC30)-LN(DSGE_data!AA29+DSGE_data!AC29))*100</f>
        <v>-5.6472677821433948</v>
      </c>
      <c r="N30" s="135">
        <f>(LN(DSGE_data!AE30)-LN(DSGE_data!AE29))*100</f>
        <v>-4.1980960086158703</v>
      </c>
      <c r="O30" s="135">
        <f>(LN(DSGE_data!AK30)-LN(DSGE_data!AK29))*100</f>
        <v>0.66636944231261985</v>
      </c>
      <c r="P30" s="135"/>
      <c r="Q30" s="135">
        <f>(LN(DSGE_data!AL30)-LN(DSGE_data!AL29))*100</f>
        <v>5.2955279949598477</v>
      </c>
      <c r="R30" s="135">
        <f>(LN(DSGE_data!AM30)-LN(DSGE_data!AM29))*100</f>
        <v>2.8328446776699323</v>
      </c>
      <c r="S30" s="135"/>
      <c r="T30" s="135">
        <f>(LN(DSGE_data!J30)-LN(DSGE_data!J29))*100</f>
        <v>-0.15167816123593525</v>
      </c>
      <c r="U30" s="135">
        <f>(LN(DSGE_data!BC30)-LN(DSGE_data!BC29))*100</f>
        <v>-6.3463618064055538</v>
      </c>
      <c r="V30" s="135">
        <f>(LN(DSGE_data!BL30)-LN(DSGE_data!BL29))*100</f>
        <v>12.09583679385997</v>
      </c>
      <c r="W30" s="135">
        <f>(LN(DSGE_data!BA30)-LN(DSGE_data!BA29))*100</f>
        <v>0.62666393352781569</v>
      </c>
      <c r="X30" s="135">
        <f>LN(1+DSGE_data!D30/400)*100</f>
        <v>1.8936239836027799</v>
      </c>
      <c r="Y30" s="135">
        <f>(LN(DSGE_data!BI30)-LN(DSGE_data!BI29))*100</f>
        <v>0.95526743346603382</v>
      </c>
      <c r="Z30" s="135">
        <f>(LN(DSGE_data!BJ30)-LN(DSGE_data!BJ29))*100</f>
        <v>1.0141818904301658</v>
      </c>
      <c r="AA30" s="135">
        <f>(Tax_data!U30-Tax_data!U29)</f>
        <v>0.55620669148488489</v>
      </c>
      <c r="AB30" s="135">
        <f>(Tax_data!V30-Tax_data!V29)</f>
        <v>-1.129306244205825</v>
      </c>
      <c r="AC30" s="135">
        <f>(Tax_data!Y30-Tax_data!Y29)</f>
        <v>-0.14201979385752317</v>
      </c>
      <c r="AD30" s="135">
        <f>(Tax_data!Z30-Tax_data!Z29)</f>
        <v>1.8215597780421895</v>
      </c>
      <c r="AE30" s="135"/>
      <c r="AF30" s="135">
        <f>(LN(Data!T30)-LN(Data!T29))*100</f>
        <v>0.39465086802081828</v>
      </c>
      <c r="AG30" s="135">
        <f>(LN(Data!S30)-LN(Data!S29))*100</f>
        <v>0.94386221213884625</v>
      </c>
      <c r="AH30" s="135">
        <f>(LN(DSGE_data!BQ30)-LN(DSGE_data!BQ29))*100</f>
        <v>-5.0749442114137011</v>
      </c>
      <c r="AI30" s="135"/>
      <c r="AJ30" s="135"/>
      <c r="AK30" s="135"/>
    </row>
    <row r="31" spans="1:37" x14ac:dyDescent="0.2">
      <c r="A31" s="18">
        <v>27941</v>
      </c>
      <c r="B31" s="135">
        <f>(LN(DSGE_data!B31)-LN(DSGE_data!B30))*100</f>
        <v>-2.0153726331091804</v>
      </c>
      <c r="C31" s="135">
        <f>(LN(DSGE_data!BK31)-LN(DSGE_data!BK30))*100</f>
        <v>6.0283407374103319</v>
      </c>
      <c r="D31" s="135">
        <f>(LN(DSGE_data!U31)-LN(DSGE_data!U30))*100</f>
        <v>-0.11117599699037584</v>
      </c>
      <c r="E31" s="135">
        <v>2.8736856870850498</v>
      </c>
      <c r="F31" s="135">
        <v>2.8736856870850498</v>
      </c>
      <c r="G31" s="135"/>
      <c r="H31" s="135">
        <f t="shared" si="5"/>
        <v>2.8736856870850498</v>
      </c>
      <c r="I31" s="135">
        <f>(LN(DSGE_data!W31)-LN(DSGE_data!W30))*100</f>
        <v>2.1704080566074424</v>
      </c>
      <c r="J31" s="135">
        <f>(LN(DSGE_data!Y31)-LN(DSGE_data!Y30))*100</f>
        <v>0.68568800502237792</v>
      </c>
      <c r="K31" s="135">
        <f>(LN(DSGE_data!AA31)-LN(DSGE_data!AA30))*100</f>
        <v>12.608958030493334</v>
      </c>
      <c r="L31" s="135">
        <f>(LN(DSGE_data!AC31)-LN(DSGE_data!AC30))*100</f>
        <v>-10.649214092082815</v>
      </c>
      <c r="M31" s="135">
        <f>(LN(DSGE_data!AA31+DSGE_data!AC31)-LN(DSGE_data!AA30+DSGE_data!AC30))*100</f>
        <v>8.4056789256269582</v>
      </c>
      <c r="N31" s="135">
        <f>(LN(DSGE_data!AE31)-LN(DSGE_data!AE30))*100</f>
        <v>2.7580163774155508</v>
      </c>
      <c r="O31" s="135">
        <f>(LN(DSGE_data!AK31)-LN(DSGE_data!AK30))*100</f>
        <v>0.65767862460424098</v>
      </c>
      <c r="P31" s="135"/>
      <c r="Q31" s="135">
        <f>(LN(DSGE_data!AL31)-LN(DSGE_data!AL30))*100</f>
        <v>2.0390434154665016</v>
      </c>
      <c r="R31" s="135">
        <f>(LN(DSGE_data!AM31)-LN(DSGE_data!AM30))*100</f>
        <v>-1.6239628174920639</v>
      </c>
      <c r="S31" s="135"/>
      <c r="T31" s="135">
        <f>(LN(DSGE_data!J31)-LN(DSGE_data!J30))*100</f>
        <v>5.1933579154975984</v>
      </c>
      <c r="U31" s="135">
        <f>(LN(DSGE_data!BC31)-LN(DSGE_data!BC30))*100</f>
        <v>-1.4659510843298307</v>
      </c>
      <c r="V31" s="135">
        <f>(LN(DSGE_data!BL31)-LN(DSGE_data!BL30))*100</f>
        <v>-0.72594736545017469</v>
      </c>
      <c r="W31" s="135">
        <f>(LN(DSGE_data!BA31)-LN(DSGE_data!BA30))*100</f>
        <v>1.3524241834710793</v>
      </c>
      <c r="X31" s="135">
        <f>LN(1+DSGE_data!D31/400)*100</f>
        <v>1.9230569094240015</v>
      </c>
      <c r="Y31" s="135">
        <f>(LN(DSGE_data!BI31)-LN(DSGE_data!BI30))*100</f>
        <v>2.5028188300354692</v>
      </c>
      <c r="Z31" s="135">
        <f>(LN(DSGE_data!BJ31)-LN(DSGE_data!BJ30))*100</f>
        <v>4.9724156340126058</v>
      </c>
      <c r="AA31" s="135">
        <f>(Tax_data!U31-Tax_data!U30)</f>
        <v>-1.5534342128773986</v>
      </c>
      <c r="AB31" s="135">
        <f>(Tax_data!V31-Tax_data!V30)</f>
        <v>2.8844358773814776</v>
      </c>
      <c r="AC31" s="135">
        <f>(Tax_data!Y31-Tax_data!Y30)</f>
        <v>-0.13633101623408628</v>
      </c>
      <c r="AD31" s="135">
        <f>(Tax_data!Z31-Tax_data!Z30)</f>
        <v>0.8167695584533341</v>
      </c>
      <c r="AE31" s="135"/>
      <c r="AF31" s="135">
        <f>(LN(Data!T31)-LN(Data!T30))*100</f>
        <v>1.8824421606609576</v>
      </c>
      <c r="AG31" s="135">
        <f>(LN(Data!S31)-LN(Data!S30))*100</f>
        <v>-0.17574565816556031</v>
      </c>
      <c r="AH31" s="135">
        <f>(LN(DSGE_data!BQ31)-LN(DSGE_data!BQ30))*100</f>
        <v>2.3491863355401321</v>
      </c>
      <c r="AI31" s="135"/>
      <c r="AJ31" s="135"/>
      <c r="AK31" s="135"/>
    </row>
    <row r="32" spans="1:37" x14ac:dyDescent="0.2">
      <c r="A32" s="18">
        <v>28033</v>
      </c>
      <c r="B32" s="135">
        <f>(LN(DSGE_data!B32)-LN(DSGE_data!B31))*100</f>
        <v>2.3514383680600659</v>
      </c>
      <c r="C32" s="135">
        <f>(LN(DSGE_data!BK32)-LN(DSGE_data!BK31))*100</f>
        <v>-0.3693589415109555</v>
      </c>
      <c r="D32" s="135">
        <f>(LN(DSGE_data!U32)-LN(DSGE_data!U31))*100</f>
        <v>-1.2597471617207034</v>
      </c>
      <c r="E32" s="135">
        <v>2.8787074325548998</v>
      </c>
      <c r="F32" s="135">
        <v>2.8787074325548998</v>
      </c>
      <c r="G32" s="135"/>
      <c r="H32" s="135">
        <f t="shared" si="5"/>
        <v>2.8787074325548998</v>
      </c>
      <c r="I32" s="135">
        <f>(LN(DSGE_data!W32)-LN(DSGE_data!W31))*100</f>
        <v>-1.2995232383836708</v>
      </c>
      <c r="J32" s="135">
        <f>(LN(DSGE_data!Y32)-LN(DSGE_data!Y31))*100</f>
        <v>0.38943726842077808</v>
      </c>
      <c r="K32" s="135">
        <f>(LN(DSGE_data!AA32)-LN(DSGE_data!AA31))*100</f>
        <v>-9.8827211293427197</v>
      </c>
      <c r="L32" s="135">
        <f>(LN(DSGE_data!AC32)-LN(DSGE_data!AC31))*100</f>
        <v>-16.891043919309645</v>
      </c>
      <c r="M32" s="135">
        <f>(LN(DSGE_data!AA32+DSGE_data!AC32)-LN(DSGE_data!AA31+DSGE_data!AC31))*100</f>
        <v>-10.99854161351459</v>
      </c>
      <c r="N32" s="135">
        <f>(LN(DSGE_data!AE32)-LN(DSGE_data!AE31))*100</f>
        <v>-6.3103323976438475</v>
      </c>
      <c r="O32" s="135">
        <f>(LN(DSGE_data!AK32)-LN(DSGE_data!AK31))*100</f>
        <v>0.62161037345282999</v>
      </c>
      <c r="P32" s="135"/>
      <c r="Q32" s="135">
        <f>(LN(DSGE_data!AL32)-LN(DSGE_data!AL31))*100</f>
        <v>4.915508772199928</v>
      </c>
      <c r="R32" s="135">
        <f>(LN(DSGE_data!AM32)-LN(DSGE_data!AM31))*100</f>
        <v>3.1269904894923428</v>
      </c>
      <c r="S32" s="135"/>
      <c r="T32" s="135">
        <f>(LN(DSGE_data!J32)-LN(DSGE_data!J31))*100</f>
        <v>3.9664050344750734</v>
      </c>
      <c r="U32" s="135">
        <f>(LN(DSGE_data!BC32)-LN(DSGE_data!BC31))*100</f>
        <v>-6.4354977505322708</v>
      </c>
      <c r="V32" s="135">
        <f>(LN(DSGE_data!BL32)-LN(DSGE_data!BL31))*100</f>
        <v>0.73003263601849611</v>
      </c>
      <c r="W32" s="135">
        <f>(LN(DSGE_data!BA32)-LN(DSGE_data!BA31))*100</f>
        <v>5.5028054702164653</v>
      </c>
      <c r="X32" s="135">
        <f>LN(1+DSGE_data!D32/400)*100</f>
        <v>2.0423348824391936</v>
      </c>
      <c r="Y32" s="135">
        <f>(LN(DSGE_data!BI32)-LN(DSGE_data!BI31))*100</f>
        <v>-0.16284623955762356</v>
      </c>
      <c r="Z32" s="135">
        <f>(LN(DSGE_data!BJ32)-LN(DSGE_data!BJ31))*100</f>
        <v>2.3467641778221804</v>
      </c>
      <c r="AA32" s="135">
        <f>(Tax_data!U32-Tax_data!U31)</f>
        <v>2.1044224910167912</v>
      </c>
      <c r="AB32" s="135">
        <f>(Tax_data!V32-Tax_data!V31)</f>
        <v>-4.608373211026759</v>
      </c>
      <c r="AC32" s="135">
        <f>(Tax_data!Y32-Tax_data!Y31)</f>
        <v>0.50493222003344584</v>
      </c>
      <c r="AD32" s="135">
        <f>(Tax_data!Z32-Tax_data!Z31)</f>
        <v>-4.1115795708123102</v>
      </c>
      <c r="AE32" s="135"/>
      <c r="AF32" s="135">
        <f>(LN(Data!T32)-LN(Data!T31))*100</f>
        <v>3.6650809029415754</v>
      </c>
      <c r="AG32" s="135">
        <f>(LN(Data!S32)-LN(Data!S31))*100</f>
        <v>1.9130920281142494</v>
      </c>
      <c r="AH32" s="135">
        <f>(LN(DSGE_data!BQ32)-LN(DSGE_data!BQ31))*100</f>
        <v>8.262390374028783</v>
      </c>
      <c r="AI32" s="135"/>
      <c r="AJ32" s="135"/>
      <c r="AK32" s="135"/>
    </row>
    <row r="33" spans="1:37" x14ac:dyDescent="0.2">
      <c r="A33" s="18">
        <v>28125</v>
      </c>
      <c r="B33" s="135">
        <f>(LN(DSGE_data!B33)-LN(DSGE_data!B32))*100</f>
        <v>-0.73353064213037555</v>
      </c>
      <c r="C33" s="135">
        <f>(LN(DSGE_data!BK33)-LN(DSGE_data!BK32))*100</f>
        <v>2.4771183812289488</v>
      </c>
      <c r="D33" s="135">
        <f>(LN(DSGE_data!U33)-LN(DSGE_data!U32))*100</f>
        <v>-0.49822891558779503</v>
      </c>
      <c r="E33" s="135">
        <v>2.88507379027374</v>
      </c>
      <c r="F33" s="135">
        <v>2.88507379027374</v>
      </c>
      <c r="G33" s="135"/>
      <c r="H33" s="135">
        <f t="shared" si="5"/>
        <v>2.88507379027374</v>
      </c>
      <c r="I33" s="135">
        <f>(LN(DSGE_data!W33)-LN(DSGE_data!W32))*100</f>
        <v>-4.3259244170167577</v>
      </c>
      <c r="J33" s="135">
        <f>(LN(DSGE_data!Y33)-LN(DSGE_data!Y32))*100</f>
        <v>-5.7009636713651446</v>
      </c>
      <c r="K33" s="135">
        <f>(LN(DSGE_data!AA33)-LN(DSGE_data!AA32))*100</f>
        <v>1.5528371665068263</v>
      </c>
      <c r="L33" s="135">
        <f>(LN(DSGE_data!AC33)-LN(DSGE_data!AC32))*100</f>
        <v>21.660123673922804</v>
      </c>
      <c r="M33" s="135">
        <f>(LN(DSGE_data!AA33+DSGE_data!AC33)-LN(DSGE_data!AA32+DSGE_data!AC32))*100</f>
        <v>4.9371904908744213</v>
      </c>
      <c r="N33" s="135">
        <f>(LN(DSGE_data!AE33)-LN(DSGE_data!AE32))*100</f>
        <v>1.4366143965135691</v>
      </c>
      <c r="O33" s="135">
        <f>(LN(DSGE_data!AK33)-LN(DSGE_data!AK32))*100</f>
        <v>0.55881908431776317</v>
      </c>
      <c r="P33" s="135"/>
      <c r="Q33" s="135">
        <f>(LN(DSGE_data!AL33)-LN(DSGE_data!AL32))*100</f>
        <v>2.55987083996434</v>
      </c>
      <c r="R33" s="135">
        <f>(LN(DSGE_data!AM33)-LN(DSGE_data!AM32))*100</f>
        <v>0.41169840162336158</v>
      </c>
      <c r="S33" s="135"/>
      <c r="T33" s="135">
        <f>(LN(DSGE_data!J33)-LN(DSGE_data!J32))*100</f>
        <v>3.7209389726663766</v>
      </c>
      <c r="U33" s="135">
        <f>(LN(DSGE_data!BC33)-LN(DSGE_data!BC32))*100</f>
        <v>1.4614797136376367</v>
      </c>
      <c r="V33" s="135">
        <f>(LN(DSGE_data!BL33)-LN(DSGE_data!BL32))*100</f>
        <v>1.5396078276206704</v>
      </c>
      <c r="W33" s="135">
        <f>(LN(DSGE_data!BA33)-LN(DSGE_data!BA32))*100</f>
        <v>-5.704579406779331</v>
      </c>
      <c r="X33" s="135">
        <f>LN(1+DSGE_data!D33/400)*100</f>
        <v>2.0390689647733979</v>
      </c>
      <c r="Y33" s="135">
        <f>(LN(DSGE_data!BI33)-LN(DSGE_data!BI32))*100</f>
        <v>-7.6127262732050838E-2</v>
      </c>
      <c r="Z33" s="135">
        <f>(LN(DSGE_data!BJ33)-LN(DSGE_data!BJ32))*100</f>
        <v>2.4440215987793223</v>
      </c>
      <c r="AA33" s="135">
        <f>(Tax_data!U33-Tax_data!U32)</f>
        <v>-0.88219383794958794</v>
      </c>
      <c r="AB33" s="135">
        <f>(Tax_data!V33-Tax_data!V32)</f>
        <v>4.0898106510464203</v>
      </c>
      <c r="AC33" s="135">
        <f>(Tax_data!Y33-Tax_data!Y32)</f>
        <v>-0.42096680167666634</v>
      </c>
      <c r="AD33" s="135">
        <f>(Tax_data!Z33-Tax_data!Z32)</f>
        <v>4.5726543057036864</v>
      </c>
      <c r="AE33" s="135"/>
      <c r="AF33" s="135">
        <f>(LN(Data!T33)-LN(Data!T32))*100</f>
        <v>1.1522194292762578</v>
      </c>
      <c r="AG33" s="135">
        <f>(LN(Data!S33)-LN(Data!S32))*100</f>
        <v>3.5543749371878874</v>
      </c>
      <c r="AH33" s="135">
        <f>(LN(DSGE_data!BQ33)-LN(DSGE_data!BQ32))*100</f>
        <v>14.220481474808722</v>
      </c>
      <c r="AI33" s="135"/>
      <c r="AJ33" s="135"/>
      <c r="AK33" s="135"/>
    </row>
    <row r="34" spans="1:37" x14ac:dyDescent="0.2">
      <c r="A34" s="18">
        <v>28215</v>
      </c>
      <c r="B34" s="135">
        <f>(LN(DSGE_data!B34)-LN(DSGE_data!B33))*100</f>
        <v>-0.21864987145772119</v>
      </c>
      <c r="C34" s="135">
        <f>(LN(DSGE_data!BK34)-LN(DSGE_data!BK33))*100</f>
        <v>1.3750741185587612</v>
      </c>
      <c r="D34" s="135">
        <f>(LN(DSGE_data!U34)-LN(DSGE_data!U33))*100</f>
        <v>0.96316652602030928</v>
      </c>
      <c r="E34" s="135">
        <v>2.8940962222667999</v>
      </c>
      <c r="F34" s="135">
        <v>2.8940962222667999</v>
      </c>
      <c r="G34" s="135"/>
      <c r="H34" s="135">
        <f t="shared" si="5"/>
        <v>2.8940962222667999</v>
      </c>
      <c r="I34" s="135">
        <f>(LN(DSGE_data!W34)-LN(DSGE_data!W33))*100</f>
        <v>6.7226233463436813</v>
      </c>
      <c r="J34" s="135">
        <f>(LN(DSGE_data!Y34)-LN(DSGE_data!Y33))*100</f>
        <v>2.2622545363425672</v>
      </c>
      <c r="K34" s="135">
        <f>(LN(DSGE_data!AA34)-LN(DSGE_data!AA33))*100</f>
        <v>-7.5471934515954686</v>
      </c>
      <c r="L34" s="135">
        <f>(LN(DSGE_data!AC34)-LN(DSGE_data!AC33))*100</f>
        <v>12.870815707499261</v>
      </c>
      <c r="M34" s="135">
        <f>(LN(DSGE_data!AA34+DSGE_data!AC34)-LN(DSGE_data!AA33+DSGE_data!AC33))*100</f>
        <v>-3.4921594134301515</v>
      </c>
      <c r="N34" s="135">
        <f>(LN(DSGE_data!AE34)-LN(DSGE_data!AE33))*100</f>
        <v>0.87258345035721163</v>
      </c>
      <c r="O34" s="135">
        <f>(LN(DSGE_data!AK34)-LN(DSGE_data!AK33))*100</f>
        <v>0.4572193865514329</v>
      </c>
      <c r="P34" s="135"/>
      <c r="Q34" s="135">
        <f>(LN(DSGE_data!AL34)-LN(DSGE_data!AL33))*100</f>
        <v>1.3283285278427925</v>
      </c>
      <c r="R34" s="135">
        <f>(LN(DSGE_data!AM34)-LN(DSGE_data!AM33))*100</f>
        <v>-1.2525932931335859</v>
      </c>
      <c r="S34" s="135"/>
      <c r="T34" s="135">
        <f>(LN(DSGE_data!J34)-LN(DSGE_data!J33))*100</f>
        <v>1.1920640268726523</v>
      </c>
      <c r="U34" s="135">
        <f>(LN(DSGE_data!BC34)-LN(DSGE_data!BC33))*100</f>
        <v>-12.943389996656052</v>
      </c>
      <c r="V34" s="135">
        <f>(LN(DSGE_data!BL34)-LN(DSGE_data!BL33))*100</f>
        <v>11.815622732528341</v>
      </c>
      <c r="W34" s="135">
        <f>(LN(DSGE_data!BA34)-LN(DSGE_data!BA33))*100</f>
        <v>2.9611680602480206</v>
      </c>
      <c r="X34" s="135">
        <f>LN(1+DSGE_data!D34/400)*100</f>
        <v>2.0709079089690965</v>
      </c>
      <c r="Y34" s="135">
        <f>(LN(DSGE_data!BI34)-LN(DSGE_data!BI33))*100</f>
        <v>-0.83057544308777764</v>
      </c>
      <c r="Z34" s="135">
        <f>(LN(DSGE_data!BJ34)-LN(DSGE_data!BJ33))*100</f>
        <v>-0.46362826240349264</v>
      </c>
      <c r="AA34" s="135">
        <f>(Tax_data!U34-Tax_data!U33)</f>
        <v>1.4487497840363979</v>
      </c>
      <c r="AB34" s="135">
        <f>(Tax_data!V34-Tax_data!V33)</f>
        <v>-4.0303016486744738</v>
      </c>
      <c r="AC34" s="135">
        <f>(Tax_data!Y34-Tax_data!Y33)</f>
        <v>0.7095235550525949</v>
      </c>
      <c r="AD34" s="135">
        <f>(Tax_data!Z34-Tax_data!Z33)</f>
        <v>-3.9802842896607906</v>
      </c>
      <c r="AE34" s="135"/>
      <c r="AF34" s="135">
        <f>(LN(Data!T34)-LN(Data!T33))*100</f>
        <v>2.1891381716292457</v>
      </c>
      <c r="AG34" s="135">
        <f>(LN(Data!S34)-LN(Data!S33))*100</f>
        <v>1.8236528962052745</v>
      </c>
      <c r="AH34" s="135">
        <f>(LN(DSGE_data!BQ34)-LN(DSGE_data!BQ33))*100</f>
        <v>-4.0621583282442586</v>
      </c>
      <c r="AI34" s="135"/>
      <c r="AJ34" s="135"/>
      <c r="AK34" s="135"/>
    </row>
    <row r="35" spans="1:37" x14ac:dyDescent="0.2">
      <c r="A35" s="18">
        <v>28306</v>
      </c>
      <c r="B35" s="135">
        <f>(LN(DSGE_data!B35)-LN(DSGE_data!B34))*100</f>
        <v>9.6047401978971436E-2</v>
      </c>
      <c r="C35" s="135">
        <f>(LN(DSGE_data!BK35)-LN(DSGE_data!BK34))*100</f>
        <v>2.1591406372400312</v>
      </c>
      <c r="D35" s="135">
        <f>(LN(DSGE_data!U35)-LN(DSGE_data!U34))*100</f>
        <v>-1.8961058105734452</v>
      </c>
      <c r="E35" s="135">
        <v>2.9066256272143001</v>
      </c>
      <c r="F35" s="135">
        <v>2.9066256272143001</v>
      </c>
      <c r="G35" s="135"/>
      <c r="H35" s="135">
        <f t="shared" si="5"/>
        <v>2.9066256272143001</v>
      </c>
      <c r="I35" s="135">
        <f>(LN(DSGE_data!W35)-LN(DSGE_data!W34))*100</f>
        <v>-1.3787296108120017</v>
      </c>
      <c r="J35" s="135">
        <f>(LN(DSGE_data!Y35)-LN(DSGE_data!Y34))*100</f>
        <v>-10.16674217336142</v>
      </c>
      <c r="K35" s="135">
        <f>(LN(DSGE_data!AA35)-LN(DSGE_data!AA34))*100</f>
        <v>-7.0846736604570637</v>
      </c>
      <c r="L35" s="135">
        <f>(LN(DSGE_data!AC35)-LN(DSGE_data!AC34))*100</f>
        <v>-17.136813027651954</v>
      </c>
      <c r="M35" s="135">
        <f>(LN(DSGE_data!AA35+DSGE_data!AC35)-LN(DSGE_data!AA34+DSGE_data!AC34))*100</f>
        <v>-9.16393512450977</v>
      </c>
      <c r="N35" s="135">
        <f>(LN(DSGE_data!AE35)-LN(DSGE_data!AE34))*100</f>
        <v>-10.089051181321729</v>
      </c>
      <c r="O35" s="135">
        <f>(LN(DSGE_data!AK35)-LN(DSGE_data!AK34))*100</f>
        <v>0.37622846769309604</v>
      </c>
      <c r="P35" s="135"/>
      <c r="Q35" s="135">
        <f>(LN(DSGE_data!AL35)-LN(DSGE_data!AL34))*100</f>
        <v>1.5738121082145895</v>
      </c>
      <c r="R35" s="135">
        <f>(LN(DSGE_data!AM35)-LN(DSGE_data!AM34))*100</f>
        <v>-1.8311085205182209</v>
      </c>
      <c r="S35" s="135"/>
      <c r="T35" s="135">
        <f>(LN(DSGE_data!J35)-LN(DSGE_data!J34))*100</f>
        <v>4.3133462702407366</v>
      </c>
      <c r="U35" s="135">
        <f>(LN(DSGE_data!BC35)-LN(DSGE_data!BC34))*100</f>
        <v>-5.1422727506071908</v>
      </c>
      <c r="V35" s="135">
        <f>(LN(DSGE_data!BL35)-LN(DSGE_data!BL34))*100</f>
        <v>-2.744642229230343</v>
      </c>
      <c r="W35" s="135">
        <f>(LN(DSGE_data!BA35)-LN(DSGE_data!BA34))*100</f>
        <v>1.6707856426226186</v>
      </c>
      <c r="X35" s="135">
        <f>LN(1+DSGE_data!D35/400)*100</f>
        <v>2.0651940547160441</v>
      </c>
      <c r="Y35" s="135">
        <f>(LN(DSGE_data!BI35)-LN(DSGE_data!BI34))*100</f>
        <v>-0.85441330059801146</v>
      </c>
      <c r="Z35" s="135">
        <f>(LN(DSGE_data!BJ35)-LN(DSGE_data!BJ34))*100</f>
        <v>1.6704064421960041</v>
      </c>
      <c r="AA35" s="135">
        <f>(Tax_data!U35-Tax_data!U34)</f>
        <v>-2.6758660320976686</v>
      </c>
      <c r="AB35" s="135">
        <f>(Tax_data!V35-Tax_data!V34)</f>
        <v>1.1809405353600226</v>
      </c>
      <c r="AC35" s="135">
        <f>(Tax_data!Y35-Tax_data!Y34)</f>
        <v>-0.42947538160752785</v>
      </c>
      <c r="AD35" s="135">
        <f>(Tax_data!Z35-Tax_data!Z34)</f>
        <v>-1.2633345219281686</v>
      </c>
      <c r="AE35" s="135"/>
      <c r="AF35" s="135">
        <f>(LN(Data!T35)-LN(Data!T34))*100</f>
        <v>-0.53362218972434761</v>
      </c>
      <c r="AG35" s="135">
        <f>(LN(Data!S35)-LN(Data!S34))*100</f>
        <v>-0.91238952364047776</v>
      </c>
      <c r="AH35" s="135">
        <f>(LN(DSGE_data!BQ35)-LN(DSGE_data!BQ34))*100</f>
        <v>-3.2533046074183503</v>
      </c>
      <c r="AI35" s="135"/>
      <c r="AJ35" s="135"/>
      <c r="AK35" s="135"/>
    </row>
    <row r="36" spans="1:37" x14ac:dyDescent="0.2">
      <c r="A36" s="18">
        <v>28398</v>
      </c>
      <c r="B36" s="135">
        <f>(LN(DSGE_data!B36)-LN(DSGE_data!B35))*100</f>
        <v>-0.38665717594739135</v>
      </c>
      <c r="C36" s="135">
        <f>(LN(DSGE_data!BK36)-LN(DSGE_data!BK35))*100</f>
        <v>5.3786446181360859</v>
      </c>
      <c r="D36" s="135">
        <f>(LN(DSGE_data!U36)-LN(DSGE_data!U35))*100</f>
        <v>1.2057317262755163</v>
      </c>
      <c r="E36" s="135">
        <v>2.9233171697957001</v>
      </c>
      <c r="F36" s="135">
        <v>2.9233171697957001</v>
      </c>
      <c r="G36" s="135"/>
      <c r="H36" s="135">
        <f t="shared" si="5"/>
        <v>2.9233171697957001</v>
      </c>
      <c r="I36" s="135">
        <f>(LN(DSGE_data!W36)-LN(DSGE_data!W35))*100</f>
        <v>0.53510331411352752</v>
      </c>
      <c r="J36" s="135">
        <f>(LN(DSGE_data!Y36)-LN(DSGE_data!Y35))*100</f>
        <v>8.5124984554951766</v>
      </c>
      <c r="K36" s="135">
        <f>(LN(DSGE_data!AA36)-LN(DSGE_data!AA35))*100</f>
        <v>-4.0448790559961978</v>
      </c>
      <c r="L36" s="135">
        <f>(LN(DSGE_data!AC36)-LN(DSGE_data!AC35))*100</f>
        <v>11.595530244301422</v>
      </c>
      <c r="M36" s="135">
        <f>(LN(DSGE_data!AA36+DSGE_data!AC36)-LN(DSGE_data!AA35+DSGE_data!AC35))*100</f>
        <v>-0.73652257553451506</v>
      </c>
      <c r="N36" s="135">
        <f>(LN(DSGE_data!AE36)-LN(DSGE_data!AE35))*100</f>
        <v>5.2181724026587162</v>
      </c>
      <c r="O36" s="135">
        <f>(LN(DSGE_data!AK36)-LN(DSGE_data!AK35))*100</f>
        <v>0.30280197023473399</v>
      </c>
      <c r="P36" s="135"/>
      <c r="Q36" s="135">
        <f>(LN(DSGE_data!AL36)-LN(DSGE_data!AL35))*100</f>
        <v>1.5312834919701146</v>
      </c>
      <c r="R36" s="135">
        <f>(LN(DSGE_data!AM36)-LN(DSGE_data!AM35))*100</f>
        <v>-0.97289957413835282</v>
      </c>
      <c r="S36" s="135"/>
      <c r="T36" s="135">
        <f>(LN(DSGE_data!J36)-LN(DSGE_data!J35))*100</f>
        <v>3.1446161628225555</v>
      </c>
      <c r="U36" s="135">
        <f>(LN(DSGE_data!BC36)-LN(DSGE_data!BC35))*100</f>
        <v>6.1692389738794873</v>
      </c>
      <c r="V36" s="135">
        <f>(LN(DSGE_data!BL36)-LN(DSGE_data!BL35))*100</f>
        <v>4.70836326548838</v>
      </c>
      <c r="W36" s="135">
        <f>(LN(DSGE_data!BA36)-LN(DSGE_data!BA35))*100</f>
        <v>-1.1324174978057044</v>
      </c>
      <c r="X36" s="135">
        <f>LN(1+DSGE_data!D36/400)*100</f>
        <v>2.0774378032673937</v>
      </c>
      <c r="Y36" s="135">
        <f>(LN(DSGE_data!BI36)-LN(DSGE_data!BI35))*100</f>
        <v>-1.710433028572389</v>
      </c>
      <c r="Z36" s="135">
        <f>(LN(DSGE_data!BJ36)-LN(DSGE_data!BJ35))*100</f>
        <v>0.63596499572478038</v>
      </c>
      <c r="AA36" s="135">
        <f>(Tax_data!U36-Tax_data!U35)</f>
        <v>2.1056762008599366</v>
      </c>
      <c r="AB36" s="135">
        <f>(Tax_data!V36-Tax_data!V35)</f>
        <v>-0.7102805117841271</v>
      </c>
      <c r="AC36" s="135">
        <f>(Tax_data!Y36-Tax_data!Y35)</f>
        <v>0.71181607068818309</v>
      </c>
      <c r="AD36" s="135">
        <f>(Tax_data!Z36-Tax_data!Z35)</f>
        <v>3.4418135873011444</v>
      </c>
      <c r="AE36" s="135"/>
      <c r="AF36" s="135">
        <f>(LN(Data!T36)-LN(Data!T35))*100</f>
        <v>0.92431305313649403</v>
      </c>
      <c r="AG36" s="135">
        <f>(LN(Data!S36)-LN(Data!S35))*100</f>
        <v>3.8593401693443496</v>
      </c>
      <c r="AH36" s="135">
        <f>(LN(DSGE_data!BQ36)-LN(DSGE_data!BQ35))*100</f>
        <v>7.488239721442902</v>
      </c>
      <c r="AI36" s="135"/>
      <c r="AJ36" s="135"/>
      <c r="AK36" s="135"/>
    </row>
    <row r="37" spans="1:37" x14ac:dyDescent="0.2">
      <c r="A37" s="18">
        <v>28490</v>
      </c>
      <c r="B37" s="135">
        <f>(LN(DSGE_data!B37)-LN(DSGE_data!B36))*100</f>
        <v>0.51222622965365616</v>
      </c>
      <c r="C37" s="135">
        <f>(LN(DSGE_data!BK37)-LN(DSGE_data!BK36))*100</f>
        <v>3.3730124084551338</v>
      </c>
      <c r="D37" s="135">
        <f>(LN(DSGE_data!U37)-LN(DSGE_data!U36))*100</f>
        <v>6.2287168584163055E-2</v>
      </c>
      <c r="E37" s="135">
        <v>2.9451374490663902</v>
      </c>
      <c r="F37" s="135">
        <v>2.9451374490663902</v>
      </c>
      <c r="G37" s="135"/>
      <c r="H37" s="135">
        <f t="shared" si="5"/>
        <v>2.9451374490663902</v>
      </c>
      <c r="I37" s="135">
        <f>(LN(DSGE_data!W37)-LN(DSGE_data!W36))*100</f>
        <v>4.6205819200647369</v>
      </c>
      <c r="J37" s="135">
        <f>(LN(DSGE_data!Y37)-LN(DSGE_data!Y36))*100</f>
        <v>0.66664598821724041</v>
      </c>
      <c r="K37" s="135">
        <f>(LN(DSGE_data!AA37)-LN(DSGE_data!AA36))*100</f>
        <v>-7.6236024173709893</v>
      </c>
      <c r="L37" s="135">
        <f>(LN(DSGE_data!AC37)-LN(DSGE_data!AC36))*100</f>
        <v>-4.1189805050764861</v>
      </c>
      <c r="M37" s="135">
        <f>(LN(DSGE_data!AA37+DSGE_data!AC37)-LN(DSGE_data!AA36+DSGE_data!AC36))*100</f>
        <v>-6.8251322174367246</v>
      </c>
      <c r="N37" s="135">
        <f>(LN(DSGE_data!AE37)-LN(DSGE_data!AE36))*100</f>
        <v>-2.8650413624193405</v>
      </c>
      <c r="O37" s="135">
        <f>(LN(DSGE_data!AK37)-LN(DSGE_data!AK36))*100</f>
        <v>0.23668155694407389</v>
      </c>
      <c r="P37" s="135"/>
      <c r="Q37" s="135">
        <f>(LN(DSGE_data!AL37)-LN(DSGE_data!AL36))*100</f>
        <v>2.7338898701406933</v>
      </c>
      <c r="R37" s="135">
        <f>(LN(DSGE_data!AM37)-LN(DSGE_data!AM36))*100</f>
        <v>1.0106829229762582</v>
      </c>
      <c r="S37" s="135"/>
      <c r="T37" s="135">
        <f>(LN(DSGE_data!J37)-LN(DSGE_data!J36))*100</f>
        <v>1.5667909959493409</v>
      </c>
      <c r="U37" s="135">
        <f>(LN(DSGE_data!BC37)-LN(DSGE_data!BC36))*100</f>
        <v>5.8389989405730702</v>
      </c>
      <c r="V37" s="135">
        <f>(LN(DSGE_data!BL37)-LN(DSGE_data!BL36))*100</f>
        <v>-8.2243505614720611</v>
      </c>
      <c r="W37" s="135">
        <f>(LN(DSGE_data!BA37)-LN(DSGE_data!BA36))*100</f>
        <v>8.0614039920929415</v>
      </c>
      <c r="X37" s="135">
        <f>LN(1+DSGE_data!D37/400)*100</f>
        <v>2.0807024680993331</v>
      </c>
      <c r="Y37" s="135">
        <f>(LN(DSGE_data!BI37)-LN(DSGE_data!BI36))*100</f>
        <v>-3.4316482620511124</v>
      </c>
      <c r="Z37" s="135">
        <f>(LN(DSGE_data!BJ37)-LN(DSGE_data!BJ36))*100</f>
        <v>-2.1952611432269897</v>
      </c>
      <c r="AA37" s="135">
        <f>(Tax_data!U37-Tax_data!U36)</f>
        <v>-1.8754328834747023</v>
      </c>
      <c r="AB37" s="135">
        <f>(Tax_data!V37-Tax_data!V36)</f>
        <v>3.2014999224346852</v>
      </c>
      <c r="AC37" s="135">
        <f>(Tax_data!Y37-Tax_data!Y36)</f>
        <v>-1.5163172888702956</v>
      </c>
      <c r="AD37" s="135">
        <f>(Tax_data!Z37-Tax_data!Z36)</f>
        <v>3.8132958227220932</v>
      </c>
      <c r="AE37" s="135"/>
      <c r="AF37" s="135">
        <f>(LN(Data!T37)-LN(Data!T36))*100</f>
        <v>2.7707228030173781</v>
      </c>
      <c r="AG37" s="135">
        <f>(LN(Data!S37)-LN(Data!S36))*100</f>
        <v>1.42912404979878</v>
      </c>
      <c r="AH37" s="135">
        <f>(LN(DSGE_data!BQ37)-LN(DSGE_data!BQ36))*100</f>
        <v>-6.3270165721736049</v>
      </c>
      <c r="AI37" s="135"/>
      <c r="AJ37" s="135"/>
      <c r="AK37" s="135"/>
    </row>
    <row r="38" spans="1:37" x14ac:dyDescent="0.2">
      <c r="A38" s="18">
        <v>28580</v>
      </c>
      <c r="B38" s="135">
        <f>(LN(DSGE_data!B38)-LN(DSGE_data!B37))*100</f>
        <v>1.6309305997577184</v>
      </c>
      <c r="C38" s="135">
        <f>(LN(DSGE_data!BK38)-LN(DSGE_data!BK37))*100</f>
        <v>-0.12567900707430857</v>
      </c>
      <c r="D38" s="135">
        <f>(LN(DSGE_data!U38)-LN(DSGE_data!U37))*100</f>
        <v>2.173531935259021</v>
      </c>
      <c r="E38" s="135">
        <v>2.97279110526694</v>
      </c>
      <c r="F38" s="135">
        <v>2.97279110526694</v>
      </c>
      <c r="G38" s="135"/>
      <c r="H38" s="135">
        <f t="shared" si="5"/>
        <v>2.97279110526694</v>
      </c>
      <c r="I38" s="135">
        <f>(LN(DSGE_data!W38)-LN(DSGE_data!W37))*100</f>
        <v>-2.5150974469665854</v>
      </c>
      <c r="J38" s="135">
        <f>(LN(DSGE_data!Y38)-LN(DSGE_data!Y37))*100</f>
        <v>-6.8086119831523462</v>
      </c>
      <c r="K38" s="135">
        <f>(LN(DSGE_data!AA38)-LN(DSGE_data!AA37))*100</f>
        <v>-0.87068807352110866</v>
      </c>
      <c r="L38" s="135">
        <f>(LN(DSGE_data!AC38)-LN(DSGE_data!AC37))*100</f>
        <v>-6.0886594706650143</v>
      </c>
      <c r="M38" s="135">
        <f>(LN(DSGE_data!AA38+DSGE_data!AC38)-LN(DSGE_data!AA37+DSGE_data!AC37))*100</f>
        <v>-2.0517022189418199</v>
      </c>
      <c r="N38" s="135">
        <f>(LN(DSGE_data!AE38)-LN(DSGE_data!AE37))*100</f>
        <v>-4.811686776942814</v>
      </c>
      <c r="O38" s="135">
        <f>(LN(DSGE_data!AK38)-LN(DSGE_data!AK37))*100</f>
        <v>0.22811625354024478</v>
      </c>
      <c r="P38" s="135"/>
      <c r="Q38" s="135">
        <f>(LN(DSGE_data!AL38)-LN(DSGE_data!AL37))*100</f>
        <v>2.3770663680304338</v>
      </c>
      <c r="R38" s="135">
        <f>(LN(DSGE_data!AM38)-LN(DSGE_data!AM37))*100</f>
        <v>1.0151292010085911</v>
      </c>
      <c r="S38" s="135"/>
      <c r="T38" s="135">
        <f>(LN(DSGE_data!J38)-LN(DSGE_data!J37))*100</f>
        <v>1.2406619769957716</v>
      </c>
      <c r="U38" s="135">
        <f>(LN(DSGE_data!BC38)-LN(DSGE_data!BC37))*100</f>
        <v>-14.867390624080201</v>
      </c>
      <c r="V38" s="135">
        <f>(LN(DSGE_data!BL38)-LN(DSGE_data!BL37))*100</f>
        <v>16.616969650053125</v>
      </c>
      <c r="W38" s="135">
        <f>(LN(DSGE_data!BA38)-LN(DSGE_data!BA37))*100</f>
        <v>-8.1264356680849303</v>
      </c>
      <c r="X38" s="135">
        <f>LN(1+DSGE_data!D38/400)*100</f>
        <v>2.0953925082785143</v>
      </c>
      <c r="Y38" s="135">
        <f>(LN(DSGE_data!BI38)-LN(DSGE_data!BI37))*100</f>
        <v>-4.9136812351667558</v>
      </c>
      <c r="Z38" s="135">
        <f>(LN(DSGE_data!BJ38)-LN(DSGE_data!BJ37))*100</f>
        <v>-2.9919198137115188</v>
      </c>
      <c r="AA38" s="135">
        <f>(Tax_data!U38-Tax_data!U37)</f>
        <v>1.6831919428710878</v>
      </c>
      <c r="AB38" s="135">
        <f>(Tax_data!V38-Tax_data!V37)</f>
        <v>-3.5195932627823439</v>
      </c>
      <c r="AC38" s="135">
        <f>(Tax_data!Y38-Tax_data!Y37)</f>
        <v>0.95794651960946631</v>
      </c>
      <c r="AD38" s="135">
        <f>(Tax_data!Z38-Tax_data!Z37)</f>
        <v>-4.7147183388504388</v>
      </c>
      <c r="AE38" s="135"/>
      <c r="AF38" s="135">
        <f>(LN(Data!T38)-LN(Data!T37))*100</f>
        <v>2.83876754936081</v>
      </c>
      <c r="AG38" s="135">
        <f>(LN(Data!S38)-LN(Data!S37))*100</f>
        <v>2.3436076072620438</v>
      </c>
      <c r="AH38" s="135">
        <f>(LN(DSGE_data!BQ38)-LN(DSGE_data!BQ37))*100</f>
        <v>3.4698617356266226</v>
      </c>
      <c r="AI38" s="135"/>
      <c r="AJ38" s="135"/>
      <c r="AK38" s="135"/>
    </row>
    <row r="39" spans="1:37" x14ac:dyDescent="0.2">
      <c r="A39" s="18">
        <v>28671</v>
      </c>
      <c r="B39" s="135">
        <f>(LN(DSGE_data!B39)-LN(DSGE_data!B38))*100</f>
        <v>1.9143009596692906</v>
      </c>
      <c r="C39" s="135">
        <f>(LN(DSGE_data!BK39)-LN(DSGE_data!BK38))*100</f>
        <v>0.52984100413967505</v>
      </c>
      <c r="D39" s="135">
        <f>(LN(DSGE_data!U39)-LN(DSGE_data!U38))*100</f>
        <v>1.2835765465654347</v>
      </c>
      <c r="E39" s="135">
        <v>3.0062190720742699</v>
      </c>
      <c r="F39" s="135">
        <v>3.0062190720742699</v>
      </c>
      <c r="G39" s="135"/>
      <c r="H39" s="135">
        <f t="shared" si="5"/>
        <v>3.0062190720742699</v>
      </c>
      <c r="I39" s="135">
        <f>(LN(DSGE_data!W39)-LN(DSGE_data!W38))*100</f>
        <v>-3.0303273497187533</v>
      </c>
      <c r="J39" s="135">
        <f>(LN(DSGE_data!Y39)-LN(DSGE_data!Y38))*100</f>
        <v>12.483841137231444</v>
      </c>
      <c r="K39" s="135">
        <f>(LN(DSGE_data!AA39)-LN(DSGE_data!AA38))*100</f>
        <v>-9.521991398553098</v>
      </c>
      <c r="L39" s="135">
        <f>(LN(DSGE_data!AC39)-LN(DSGE_data!AC38))*100</f>
        <v>13.74180936867031</v>
      </c>
      <c r="M39" s="135">
        <f>(LN(DSGE_data!AA39+DSGE_data!AC39)-LN(DSGE_data!AA38+DSGE_data!AC38))*100</f>
        <v>-3.8752569260608993</v>
      </c>
      <c r="N39" s="135">
        <f>(LN(DSGE_data!AE39)-LN(DSGE_data!AE38))*100</f>
        <v>6.8972568288540259</v>
      </c>
      <c r="O39" s="135">
        <f>(LN(DSGE_data!AK39)-LN(DSGE_data!AK38))*100</f>
        <v>0.21243300486353256</v>
      </c>
      <c r="P39" s="135"/>
      <c r="Q39" s="135">
        <f>(LN(DSGE_data!AL39)-LN(DSGE_data!AL38))*100</f>
        <v>1.8702509267130907</v>
      </c>
      <c r="R39" s="135">
        <f>(LN(DSGE_data!AM39)-LN(DSGE_data!AM38))*100</f>
        <v>-0.41913063184395583</v>
      </c>
      <c r="S39" s="135"/>
      <c r="T39" s="135">
        <f>(LN(DSGE_data!J39)-LN(DSGE_data!J38))*100</f>
        <v>3.3403259259141338</v>
      </c>
      <c r="U39" s="135">
        <f>(LN(DSGE_data!BC39)-LN(DSGE_data!BC38))*100</f>
        <v>13.178459135701459</v>
      </c>
      <c r="V39" s="135">
        <f>(LN(DSGE_data!BL39)-LN(DSGE_data!BL38))*100</f>
        <v>0.87991935964550905</v>
      </c>
      <c r="W39" s="135">
        <f>(LN(DSGE_data!BA39)-LN(DSGE_data!BA38))*100</f>
        <v>6.7933837465718128</v>
      </c>
      <c r="X39" s="135">
        <f>LN(1+DSGE_data!D39/400)*100</f>
        <v>2.098656587011698</v>
      </c>
      <c r="Y39" s="135">
        <f>(LN(DSGE_data!BI39)-LN(DSGE_data!BI38))*100</f>
        <v>-0.1842918077315403</v>
      </c>
      <c r="Z39" s="135">
        <f>(LN(DSGE_data!BJ39)-LN(DSGE_data!BJ38))*100</f>
        <v>0.55072434925120817</v>
      </c>
      <c r="AA39" s="135">
        <f>(Tax_data!U39-Tax_data!U38)</f>
        <v>-1.3455227371978182</v>
      </c>
      <c r="AB39" s="135">
        <f>(Tax_data!V39-Tax_data!V38)</f>
        <v>1.8793849620178413</v>
      </c>
      <c r="AC39" s="135">
        <f>(Tax_data!Y39-Tax_data!Y38)</f>
        <v>0.28960456039993332</v>
      </c>
      <c r="AD39" s="135">
        <f>(Tax_data!Z39-Tax_data!Z38)</f>
        <v>-0.10324617307114536</v>
      </c>
      <c r="AE39" s="135"/>
      <c r="AF39" s="135">
        <f>(LN(Data!T39)-LN(Data!T38))*100</f>
        <v>1.6731089179364389</v>
      </c>
      <c r="AG39" s="135">
        <f>(LN(Data!S39)-LN(Data!S38))*100</f>
        <v>2.9089106441283263</v>
      </c>
      <c r="AH39" s="135">
        <f>(LN(DSGE_data!BQ39)-LN(DSGE_data!BQ38))*100</f>
        <v>0.11441894174062384</v>
      </c>
      <c r="AI39" s="135"/>
      <c r="AJ39" s="135"/>
      <c r="AK39" s="135"/>
    </row>
    <row r="40" spans="1:37" x14ac:dyDescent="0.2">
      <c r="A40" s="18">
        <v>28763</v>
      </c>
      <c r="B40" s="135">
        <f>(LN(DSGE_data!B40)-LN(DSGE_data!B39))*100</f>
        <v>-1.0816946718509968</v>
      </c>
      <c r="C40" s="135">
        <f>(LN(DSGE_data!BK40)-LN(DSGE_data!BK39))*100</f>
        <v>6.8733920250950709</v>
      </c>
      <c r="D40" s="135">
        <f>(LN(DSGE_data!U40)-LN(DSGE_data!U39))*100</f>
        <v>-3.8916531335814852</v>
      </c>
      <c r="E40" s="135">
        <v>3.0443554994538502</v>
      </c>
      <c r="F40" s="135">
        <v>3.0443554994538502</v>
      </c>
      <c r="G40" s="135"/>
      <c r="H40" s="135">
        <f t="shared" si="5"/>
        <v>3.0443554994538502</v>
      </c>
      <c r="I40" s="135">
        <f>(LN(DSGE_data!W40)-LN(DSGE_data!W39))*100</f>
        <v>2.7096685931402575</v>
      </c>
      <c r="J40" s="135">
        <f>(LN(DSGE_data!Y40)-LN(DSGE_data!Y39))*100</f>
        <v>-20.303926502591096</v>
      </c>
      <c r="K40" s="135">
        <f>(LN(DSGE_data!AA40)-LN(DSGE_data!AA39))*100</f>
        <v>2.1608194591383523</v>
      </c>
      <c r="L40" s="135">
        <f>(LN(DSGE_data!AC40)-LN(DSGE_data!AC39))*100</f>
        <v>10.825506068989377</v>
      </c>
      <c r="M40" s="135">
        <f>(LN(DSGE_data!AA40+DSGE_data!AC40)-LN(DSGE_data!AA39+DSGE_data!AC39))*100</f>
        <v>4.5267749209234154</v>
      </c>
      <c r="N40" s="135">
        <f>(LN(DSGE_data!AE40)-LN(DSGE_data!AE39))*100</f>
        <v>-7.3025844367599291</v>
      </c>
      <c r="O40" s="135">
        <f>(LN(DSGE_data!AK40)-LN(DSGE_data!AK39))*100</f>
        <v>0.23991471210851323</v>
      </c>
      <c r="P40" s="135"/>
      <c r="Q40" s="135">
        <f>(LN(DSGE_data!AL40)-LN(DSGE_data!AL39))*100</f>
        <v>2.6549123718645262</v>
      </c>
      <c r="R40" s="135">
        <f>(LN(DSGE_data!AM40)-LN(DSGE_data!AM39))*100</f>
        <v>-1.6784515287982416</v>
      </c>
      <c r="S40" s="135"/>
      <c r="T40" s="135">
        <f>(LN(DSGE_data!J40)-LN(DSGE_data!J39))*100</f>
        <v>2.5533588001037222</v>
      </c>
      <c r="U40" s="135">
        <f>(LN(DSGE_data!BC40)-LN(DSGE_data!BC39))*100</f>
        <v>-5.9004655364672587</v>
      </c>
      <c r="V40" s="135">
        <f>(LN(DSGE_data!BL40)-LN(DSGE_data!BL39))*100</f>
        <v>5.7642654959553674</v>
      </c>
      <c r="W40" s="135">
        <f>(LN(DSGE_data!BA40)-LN(DSGE_data!BA39))*100</f>
        <v>-2.0337243324119569</v>
      </c>
      <c r="X40" s="135">
        <f>LN(1+DSGE_data!D40/400)*100</f>
        <v>2.0456009383842164</v>
      </c>
      <c r="Y40" s="135">
        <f>(LN(DSGE_data!BI40)-LN(DSGE_data!BI39))*100</f>
        <v>-4.9190028080730919</v>
      </c>
      <c r="Z40" s="135">
        <f>(LN(DSGE_data!BJ40)-LN(DSGE_data!BJ39))*100</f>
        <v>-2.8770053079597346</v>
      </c>
      <c r="AA40" s="135">
        <f>(Tax_data!U40-Tax_data!U39)</f>
        <v>1.2201266699278328</v>
      </c>
      <c r="AB40" s="135">
        <f>(Tax_data!V40-Tax_data!V39)</f>
        <v>-4.7402004277850374</v>
      </c>
      <c r="AC40" s="135">
        <f>(Tax_data!Y40-Tax_data!Y39)</f>
        <v>-0.45724265493584682</v>
      </c>
      <c r="AD40" s="135">
        <f>(Tax_data!Z40-Tax_data!Z39)</f>
        <v>-4.4366257814415988</v>
      </c>
      <c r="AE40" s="135"/>
      <c r="AF40" s="135">
        <f>(LN(Data!T40)-LN(Data!T39))*100</f>
        <v>0.21950020791194902</v>
      </c>
      <c r="AG40" s="135">
        <f>(LN(Data!S40)-LN(Data!S39))*100</f>
        <v>-0.23121064081550458</v>
      </c>
      <c r="AH40" s="135">
        <f>(LN(DSGE_data!BQ40)-LN(DSGE_data!BQ39))*100</f>
        <v>-1.6439655987904089</v>
      </c>
      <c r="AI40" s="135"/>
      <c r="AJ40" s="135"/>
      <c r="AK40" s="135"/>
    </row>
    <row r="41" spans="1:37" x14ac:dyDescent="0.2">
      <c r="A41" s="18">
        <v>28855</v>
      </c>
      <c r="B41" s="135">
        <f>(LN(DSGE_data!B41)-LN(DSGE_data!B40))*100</f>
        <v>0.9060201602707707</v>
      </c>
      <c r="C41" s="135">
        <f>(LN(DSGE_data!BK41)-LN(DSGE_data!BK40))*100</f>
        <v>2.1290493050252546</v>
      </c>
      <c r="D41" s="135">
        <f>(LN(DSGE_data!U41)-LN(DSGE_data!U40))*100</f>
        <v>1.0084172501750643</v>
      </c>
      <c r="E41" s="135">
        <v>3.0856865139252401</v>
      </c>
      <c r="F41" s="135">
        <v>3.0856865139252401</v>
      </c>
      <c r="G41" s="135"/>
      <c r="H41" s="135">
        <f t="shared" si="5"/>
        <v>3.0856865139252401</v>
      </c>
      <c r="I41" s="135">
        <f>(LN(DSGE_data!W41)-LN(DSGE_data!W40))*100</f>
        <v>2.8610837763615393</v>
      </c>
      <c r="J41" s="135">
        <f>(LN(DSGE_data!Y41)-LN(DSGE_data!Y40))*100</f>
        <v>10.511453517397662</v>
      </c>
      <c r="K41" s="135">
        <f>(LN(DSGE_data!AA41)-LN(DSGE_data!AA40))*100</f>
        <v>6.5518235998485608</v>
      </c>
      <c r="L41" s="135">
        <f>(LN(DSGE_data!AC41)-LN(DSGE_data!AC40))*100</f>
        <v>13.828144500130612</v>
      </c>
      <c r="M41" s="135">
        <f>(LN(DSGE_data!AA41+DSGE_data!AC41)-LN(DSGE_data!AA40+DSGE_data!AC40))*100</f>
        <v>8.655780267542923</v>
      </c>
      <c r="N41" s="135">
        <f>(LN(DSGE_data!AE41)-LN(DSGE_data!AE40))*100</f>
        <v>10.063457042797097</v>
      </c>
      <c r="O41" s="135">
        <f>(LN(DSGE_data!AK41)-LN(DSGE_data!AK40))*100</f>
        <v>0.31013087178606291</v>
      </c>
      <c r="P41" s="135"/>
      <c r="Q41" s="135">
        <f>(LN(DSGE_data!AL41)-LN(DSGE_data!AL40))*100</f>
        <v>3.8983023495623215</v>
      </c>
      <c r="R41" s="135">
        <f>(LN(DSGE_data!AM41)-LN(DSGE_data!AM40))*100</f>
        <v>2.0592484261991117</v>
      </c>
      <c r="S41" s="135"/>
      <c r="T41" s="135">
        <f>(LN(DSGE_data!J41)-LN(DSGE_data!J40))*100</f>
        <v>4.0828331458463873</v>
      </c>
      <c r="U41" s="135">
        <f>(LN(DSGE_data!BC41)-LN(DSGE_data!BC40))*100</f>
        <v>7.104895417786139</v>
      </c>
      <c r="V41" s="135">
        <f>(LN(DSGE_data!BL41)-LN(DSGE_data!BL40))*100</f>
        <v>-0.79535006308144585</v>
      </c>
      <c r="W41" s="135">
        <f>(LN(DSGE_data!BA41)-LN(DSGE_data!BA40))*100</f>
        <v>5.5432408074135964</v>
      </c>
      <c r="X41" s="135">
        <f>LN(1+DSGE_data!D41/400)*100</f>
        <v>1.9565670302519922</v>
      </c>
      <c r="Y41" s="135">
        <f>(LN(DSGE_data!BI41)-LN(DSGE_data!BI40))*100</f>
        <v>-3.0299720071851333</v>
      </c>
      <c r="Z41" s="135">
        <f>(LN(DSGE_data!BJ41)-LN(DSGE_data!BJ40))*100</f>
        <v>-0.84284565306065318</v>
      </c>
      <c r="AA41" s="135">
        <f>(Tax_data!U41-Tax_data!U40)</f>
        <v>-0.76352173374330512</v>
      </c>
      <c r="AB41" s="135">
        <f>(Tax_data!V41-Tax_data!V40)</f>
        <v>1.3069482118208136</v>
      </c>
      <c r="AC41" s="135">
        <f>(Tax_data!Y41-Tax_data!Y40)</f>
        <v>8.7731779793287501E-4</v>
      </c>
      <c r="AD41" s="135">
        <f>(Tax_data!Z41-Tax_data!Z40)</f>
        <v>1.0041452315830206</v>
      </c>
      <c r="AE41" s="135"/>
      <c r="AF41" s="135">
        <f>(LN(Data!T41)-LN(Data!T40))*100</f>
        <v>1.2667270522838336</v>
      </c>
      <c r="AG41" s="135">
        <f>(LN(Data!S41)-LN(Data!S40))*100</f>
        <v>0.84293222446305549</v>
      </c>
      <c r="AH41" s="135">
        <f>(LN(DSGE_data!BQ41)-LN(DSGE_data!BQ40))*100</f>
        <v>1.4490248568932884</v>
      </c>
      <c r="AI41" s="135"/>
      <c r="AJ41" s="135"/>
      <c r="AK41" s="135"/>
    </row>
    <row r="42" spans="1:37" x14ac:dyDescent="0.2">
      <c r="A42" s="18">
        <v>28945</v>
      </c>
      <c r="B42" s="135">
        <f>(LN(DSGE_data!B42)-LN(DSGE_data!B41))*100</f>
        <v>1.7352450511355144</v>
      </c>
      <c r="C42" s="135">
        <f>(LN(DSGE_data!BK42)-LN(DSGE_data!BK41))*100</f>
        <v>4.2563561167079822</v>
      </c>
      <c r="D42" s="135">
        <f>(LN(DSGE_data!U42)-LN(DSGE_data!U41))*100</f>
        <v>1.3862916709594941</v>
      </c>
      <c r="E42" s="135">
        <v>3.1295038722587298</v>
      </c>
      <c r="F42" s="135">
        <v>3.1295038722587298</v>
      </c>
      <c r="G42" s="135"/>
      <c r="H42" s="135">
        <f t="shared" si="5"/>
        <v>3.1295038722587298</v>
      </c>
      <c r="I42" s="135">
        <f>(LN(DSGE_data!W42)-LN(DSGE_data!W41))*100</f>
        <v>-3.0643503388834148</v>
      </c>
      <c r="J42" s="135">
        <f>(LN(DSGE_data!Y42)-LN(DSGE_data!Y41))*100</f>
        <v>0.90032485468540813</v>
      </c>
      <c r="K42" s="135">
        <f>(LN(DSGE_data!AA42)-LN(DSGE_data!AA41))*100</f>
        <v>0.9735328973007995</v>
      </c>
      <c r="L42" s="135">
        <f>(LN(DSGE_data!AC42)-LN(DSGE_data!AC41))*100</f>
        <v>-22.11313511496833</v>
      </c>
      <c r="M42" s="135">
        <f>(LN(DSGE_data!AA42+DSGE_data!AC42)-LN(DSGE_data!AA41+DSGE_data!AC41))*100</f>
        <v>-5.3374065819081551</v>
      </c>
      <c r="N42" s="135">
        <f>(LN(DSGE_data!AE42)-LN(DSGE_data!AE41))*100</f>
        <v>-4.5624130684258191</v>
      </c>
      <c r="O42" s="135">
        <f>(LN(DSGE_data!AK42)-LN(DSGE_data!AK41))*100</f>
        <v>0.42705140494354588</v>
      </c>
      <c r="P42" s="135"/>
      <c r="Q42" s="135">
        <f>(LN(DSGE_data!AL42)-LN(DSGE_data!AL41))*100</f>
        <v>4.7808624583664638</v>
      </c>
      <c r="R42" s="135">
        <f>(LN(DSGE_data!AM42)-LN(DSGE_data!AM41))*100</f>
        <v>2.2408169193104399</v>
      </c>
      <c r="S42" s="135"/>
      <c r="T42" s="135">
        <f>(LN(DSGE_data!J42)-LN(DSGE_data!J41))*100</f>
        <v>0.28039883019128631</v>
      </c>
      <c r="U42" s="135">
        <f>(LN(DSGE_data!BC42)-LN(DSGE_data!BC41))*100</f>
        <v>-16.038963903925385</v>
      </c>
      <c r="V42" s="135">
        <f>(LN(DSGE_data!BL42)-LN(DSGE_data!BL41))*100</f>
        <v>6.2223726611542407</v>
      </c>
      <c r="W42" s="135">
        <f>(LN(DSGE_data!BA42)-LN(DSGE_data!BA41))*100</f>
        <v>-2.3539594609419012</v>
      </c>
      <c r="X42" s="135">
        <f>LN(1+DSGE_data!D42/400)*100</f>
        <v>1.7807174468491207</v>
      </c>
      <c r="Y42" s="135">
        <f>(LN(DSGE_data!BI42)-LN(DSGE_data!BI41))*100</f>
        <v>1.7862680075938719</v>
      </c>
      <c r="Z42" s="135">
        <f>(LN(DSGE_data!BJ42)-LN(DSGE_data!BJ41))*100</f>
        <v>2.0267291867812176</v>
      </c>
      <c r="AA42" s="135">
        <f>(Tax_data!U42-Tax_data!U41)</f>
        <v>2.1359749288949459E-2</v>
      </c>
      <c r="AB42" s="135">
        <f>(Tax_data!V42-Tax_data!V41)</f>
        <v>1.2263027577748922</v>
      </c>
      <c r="AC42" s="135">
        <f>(Tax_data!Y42-Tax_data!Y41)</f>
        <v>-0.77136720663209779</v>
      </c>
      <c r="AD42" s="135">
        <f>(Tax_data!Z42-Tax_data!Z41)</f>
        <v>2.7007155918415506</v>
      </c>
      <c r="AE42" s="135"/>
      <c r="AF42" s="135">
        <f>(LN(Data!T42)-LN(Data!T41))*100</f>
        <v>0.24950149512399378</v>
      </c>
      <c r="AG42" s="135">
        <f>(LN(Data!S42)-LN(Data!S41))*100</f>
        <v>-0.53305511226930946</v>
      </c>
      <c r="AH42" s="135">
        <f>(LN(DSGE_data!BQ42)-LN(DSGE_data!BQ41))*100</f>
        <v>9.9767609859563677</v>
      </c>
      <c r="AI42" s="135"/>
      <c r="AJ42" s="135"/>
      <c r="AK42" s="135"/>
    </row>
    <row r="43" spans="1:37" x14ac:dyDescent="0.2">
      <c r="A43" s="18">
        <v>29036</v>
      </c>
      <c r="B43" s="135">
        <f>(LN(DSGE_data!B43)-LN(DSGE_data!B42))*100</f>
        <v>0.6439829777127315</v>
      </c>
      <c r="C43" s="135">
        <f>(LN(DSGE_data!BK43)-LN(DSGE_data!BK42))*100</f>
        <v>-0.45777056257374493</v>
      </c>
      <c r="D43" s="135">
        <f>(LN(DSGE_data!U43)-LN(DSGE_data!U42))*100</f>
        <v>1.6678139346321785</v>
      </c>
      <c r="E43" s="135">
        <v>3.1743201858555299</v>
      </c>
      <c r="F43" s="135">
        <v>3.1743201858555299</v>
      </c>
      <c r="G43" s="135"/>
      <c r="H43" s="135">
        <f t="shared" si="5"/>
        <v>3.1743201858555299</v>
      </c>
      <c r="I43" s="135">
        <f>(LN(DSGE_data!W43)-LN(DSGE_data!W42))*100</f>
        <v>3.7186652025921418</v>
      </c>
      <c r="J43" s="135">
        <f>(LN(DSGE_data!Y43)-LN(DSGE_data!Y42))*100</f>
        <v>-0.9731930134435629</v>
      </c>
      <c r="K43" s="135">
        <f>(LN(DSGE_data!AA43)-LN(DSGE_data!AA42))*100</f>
        <v>-5.3411471618789008</v>
      </c>
      <c r="L43" s="135">
        <f>(LN(DSGE_data!AC43)-LN(DSGE_data!AC42))*100</f>
        <v>5.1012545111106533</v>
      </c>
      <c r="M43" s="135">
        <f>(LN(DSGE_data!AA43+DSGE_data!AC43)-LN(DSGE_data!AA42+DSGE_data!AC42))*100</f>
        <v>-2.6174552790893202</v>
      </c>
      <c r="N43" s="135">
        <f>(LN(DSGE_data!AE43)-LN(DSGE_data!AE42))*100</f>
        <v>-0.51238311695929184</v>
      </c>
      <c r="O43" s="135">
        <f>(LN(DSGE_data!AK43)-LN(DSGE_data!AK42))*100</f>
        <v>0.51314584372539329</v>
      </c>
      <c r="P43" s="135"/>
      <c r="Q43" s="135">
        <f>(LN(DSGE_data!AL43)-LN(DSGE_data!AL42))*100</f>
        <v>1.629646269841345</v>
      </c>
      <c r="R43" s="135">
        <f>(LN(DSGE_data!AM43)-LN(DSGE_data!AM42))*100</f>
        <v>-1.3338119512676272</v>
      </c>
      <c r="S43" s="135"/>
      <c r="T43" s="135">
        <f>(LN(DSGE_data!J43)-LN(DSGE_data!J42))*100</f>
        <v>4.3675091605658967</v>
      </c>
      <c r="U43" s="135">
        <f>(LN(DSGE_data!BC43)-LN(DSGE_data!BC42))*100</f>
        <v>8.4657275908364582</v>
      </c>
      <c r="V43" s="135">
        <f>(LN(DSGE_data!BL43)-LN(DSGE_data!BL42))*100</f>
        <v>2.7125404647298845</v>
      </c>
      <c r="W43" s="135">
        <f>(LN(DSGE_data!BA43)-LN(DSGE_data!BA42))*100</f>
        <v>-6.188676169871421</v>
      </c>
      <c r="X43" s="135">
        <f>LN(1+DSGE_data!D43/400)*100</f>
        <v>1.4699759686812297</v>
      </c>
      <c r="Y43" s="135">
        <f>(LN(DSGE_data!BI43)-LN(DSGE_data!BI42))*100</f>
        <v>2.8464589629079384</v>
      </c>
      <c r="Z43" s="135">
        <f>(LN(DSGE_data!BJ43)-LN(DSGE_data!BJ42))*100</f>
        <v>4.9190476160305252</v>
      </c>
      <c r="AA43" s="135">
        <f>(Tax_data!U43-Tax_data!U42)</f>
        <v>-1.213188230526935</v>
      </c>
      <c r="AB43" s="135">
        <f>(Tax_data!V43-Tax_data!V42)</f>
        <v>6.4720027641394466</v>
      </c>
      <c r="AC43" s="135">
        <f>(Tax_data!Y43-Tax_data!Y42)</f>
        <v>-0.2362416808247314</v>
      </c>
      <c r="AD43" s="135">
        <f>(Tax_data!Z43-Tax_data!Z42)</f>
        <v>7.5033152073532392</v>
      </c>
      <c r="AE43" s="135"/>
      <c r="AF43" s="135">
        <f>(LN(Data!T43)-LN(Data!T42))*100</f>
        <v>-0.57924650450775772</v>
      </c>
      <c r="AG43" s="135">
        <f>(LN(Data!S43)-LN(Data!S42))*100</f>
        <v>-0.18217208284507791</v>
      </c>
      <c r="AH43" s="135">
        <f>(LN(DSGE_data!BQ43)-LN(DSGE_data!BQ42))*100</f>
        <v>0.66451704237469045</v>
      </c>
      <c r="AI43" s="135"/>
      <c r="AJ43" s="135"/>
      <c r="AK43" s="135"/>
    </row>
    <row r="44" spans="1:37" x14ac:dyDescent="0.2">
      <c r="A44" s="18">
        <v>29128</v>
      </c>
      <c r="B44" s="135">
        <f>(LN(DSGE_data!B44)-LN(DSGE_data!B43))*100</f>
        <v>0.74356517776479336</v>
      </c>
      <c r="C44" s="135">
        <f>(LN(DSGE_data!BK44)-LN(DSGE_data!BK43))*100</f>
        <v>4.3099344606023049</v>
      </c>
      <c r="D44" s="135">
        <f>(LN(DSGE_data!U44)-LN(DSGE_data!U43))*100</f>
        <v>-6.3795226071761135E-2</v>
      </c>
      <c r="E44" s="135">
        <v>3.2182796546585699</v>
      </c>
      <c r="F44" s="135">
        <v>3.2182796546585699</v>
      </c>
      <c r="G44" s="135"/>
      <c r="H44" s="135">
        <f t="shared" si="5"/>
        <v>3.2182796546585699</v>
      </c>
      <c r="I44" s="135">
        <f>(LN(DSGE_data!W44)-LN(DSGE_data!W43))*100</f>
        <v>2.548198282841696</v>
      </c>
      <c r="J44" s="135">
        <f>(LN(DSGE_data!Y44)-LN(DSGE_data!Y43))*100</f>
        <v>1.1987962047481204</v>
      </c>
      <c r="K44" s="135">
        <f>(LN(DSGE_data!AA44)-LN(DSGE_data!AA43))*100</f>
        <v>0.10985993964034435</v>
      </c>
      <c r="L44" s="135">
        <f>(LN(DSGE_data!AC44)-LN(DSGE_data!AC43))*100</f>
        <v>28.249349968569959</v>
      </c>
      <c r="M44" s="135">
        <f>(LN(DSGE_data!AA44+DSGE_data!AC44)-LN(DSGE_data!AA43+DSGE_data!AC43))*100</f>
        <v>8.5496432144378076</v>
      </c>
      <c r="N44" s="135">
        <f>(LN(DSGE_data!AE44)-LN(DSGE_data!AE43))*100</f>
        <v>7.4890899874068495</v>
      </c>
      <c r="O44" s="135">
        <f>(LN(DSGE_data!AK44)-LN(DSGE_data!AK43))*100</f>
        <v>0.57330343635801917</v>
      </c>
      <c r="P44" s="135"/>
      <c r="Q44" s="135">
        <f>(LN(DSGE_data!AL44)-LN(DSGE_data!AL43))*100</f>
        <v>4.5580451820768531</v>
      </c>
      <c r="R44" s="135">
        <f>(LN(DSGE_data!AM44)-LN(DSGE_data!AM43))*100</f>
        <v>-0.56817275718206162</v>
      </c>
      <c r="S44" s="135"/>
      <c r="T44" s="135">
        <f>(LN(DSGE_data!J44)-LN(DSGE_data!J43))*100</f>
        <v>6.3982036180187496</v>
      </c>
      <c r="U44" s="135">
        <f>(LN(DSGE_data!BC44)-LN(DSGE_data!BC43))*100</f>
        <v>6.3720812763788715</v>
      </c>
      <c r="V44" s="135">
        <f>(LN(DSGE_data!BL44)-LN(DSGE_data!BL43))*100</f>
        <v>12.023736874514569</v>
      </c>
      <c r="W44" s="135">
        <f>(LN(DSGE_data!BA44)-LN(DSGE_data!BA43))*100</f>
        <v>4.6438495241893918</v>
      </c>
      <c r="X44" s="135">
        <f>LN(1+DSGE_data!D44/400)*100</f>
        <v>1.2677630664940331</v>
      </c>
      <c r="Y44" s="135">
        <f>(LN(DSGE_data!BI44)-LN(DSGE_data!BI43))*100</f>
        <v>-2.1746227711088473</v>
      </c>
      <c r="Z44" s="135">
        <f>(LN(DSGE_data!BJ44)-LN(DSGE_data!BJ43))*100</f>
        <v>1.4938030905097044</v>
      </c>
      <c r="AA44" s="135">
        <f>(Tax_data!U44-Tax_data!U43)</f>
        <v>0.84447105123051358</v>
      </c>
      <c r="AB44" s="135">
        <f>(Tax_data!V44-Tax_data!V43)</f>
        <v>-6.608384512106884</v>
      </c>
      <c r="AC44" s="135">
        <f>(Tax_data!Y44-Tax_data!Y43)</f>
        <v>9.7949420305539547E-2</v>
      </c>
      <c r="AD44" s="135">
        <f>(Tax_data!Z44-Tax_data!Z43)</f>
        <v>-8.320676820205307</v>
      </c>
      <c r="AE44" s="135"/>
      <c r="AF44" s="135">
        <f>(LN(Data!T44)-LN(Data!T43))*100</f>
        <v>-1.7656062121043092</v>
      </c>
      <c r="AG44" s="135">
        <f>(LN(Data!S44)-LN(Data!S43))*100</f>
        <v>-3.3411634127778811</v>
      </c>
      <c r="AH44" s="135">
        <f>(LN(DSGE_data!BQ44)-LN(DSGE_data!BQ43))*100</f>
        <v>-2.7637029320581874</v>
      </c>
      <c r="AI44" s="135"/>
      <c r="AJ44" s="135"/>
      <c r="AK44" s="135"/>
    </row>
    <row r="45" spans="1:37" x14ac:dyDescent="0.2">
      <c r="A45" s="18">
        <v>29220</v>
      </c>
      <c r="B45" s="135">
        <f>(LN(DSGE_data!B45)-LN(DSGE_data!B44))*100</f>
        <v>2.0313840636525526</v>
      </c>
      <c r="C45" s="135">
        <f>(LN(DSGE_data!BK45)-LN(DSGE_data!BK44))*100</f>
        <v>7.0734835160461973</v>
      </c>
      <c r="D45" s="135">
        <f>(LN(DSGE_data!U45)-LN(DSGE_data!U44))*100</f>
        <v>2.8304944048985092</v>
      </c>
      <c r="E45" s="135">
        <v>3.2593946898828401</v>
      </c>
      <c r="F45" s="135">
        <v>3.2593946898828401</v>
      </c>
      <c r="G45" s="135"/>
      <c r="H45" s="135">
        <f t="shared" si="5"/>
        <v>3.2593946898828401</v>
      </c>
      <c r="I45" s="135">
        <f>(LN(DSGE_data!W45)-LN(DSGE_data!W44))*100</f>
        <v>3.6153301359446388</v>
      </c>
      <c r="J45" s="135">
        <f>(LN(DSGE_data!Y45)-LN(DSGE_data!Y44))*100</f>
        <v>6.7879294366075982</v>
      </c>
      <c r="K45" s="135">
        <f>(LN(DSGE_data!AA45)-LN(DSGE_data!AA44))*100</f>
        <v>0.96424361281037818</v>
      </c>
      <c r="L45" s="135">
        <f>(LN(DSGE_data!AC45)-LN(DSGE_data!AC44))*100</f>
        <v>-17.146243746493361</v>
      </c>
      <c r="M45" s="135">
        <f>(LN(DSGE_data!AA45+DSGE_data!AC45)-LN(DSGE_data!AA44+DSGE_data!AC44))*100</f>
        <v>-4.6570434985424569</v>
      </c>
      <c r="N45" s="135">
        <f>(LN(DSGE_data!AE45)-LN(DSGE_data!AE44))*100</f>
        <v>-1.1841148753598318</v>
      </c>
      <c r="O45" s="135">
        <f>(LN(DSGE_data!AK45)-LN(DSGE_data!AK44))*100</f>
        <v>0.6079572045954329</v>
      </c>
      <c r="P45" s="135"/>
      <c r="Q45" s="135">
        <f>(LN(DSGE_data!AL45)-LN(DSGE_data!AL44))*100</f>
        <v>3.7763996902006269</v>
      </c>
      <c r="R45" s="135">
        <f>(LN(DSGE_data!AM45)-LN(DSGE_data!AM44))*100</f>
        <v>1.604142512771034</v>
      </c>
      <c r="S45" s="135"/>
      <c r="T45" s="135">
        <f>(LN(DSGE_data!J45)-LN(DSGE_data!J44))*100</f>
        <v>3.0278958133700851</v>
      </c>
      <c r="U45" s="135">
        <f>(LN(DSGE_data!BC45)-LN(DSGE_data!BC44))*100</f>
        <v>-0.59318310963121235</v>
      </c>
      <c r="V45" s="135">
        <f>(LN(DSGE_data!BL45)-LN(DSGE_data!BL44))*100</f>
        <v>6.9363296045614087</v>
      </c>
      <c r="W45" s="135">
        <f>(LN(DSGE_data!BA45)-LN(DSGE_data!BA44))*100</f>
        <v>6.5889784421845121</v>
      </c>
      <c r="X45" s="135">
        <f>LN(1+DSGE_data!D45/400)*100</f>
        <v>1.110478055623628</v>
      </c>
      <c r="Y45" s="135">
        <f>(LN(DSGE_data!BI45)-LN(DSGE_data!BI44))*100</f>
        <v>1.6259684299240185</v>
      </c>
      <c r="Z45" s="135">
        <f>(LN(DSGE_data!BJ45)-LN(DSGE_data!BJ44))*100</f>
        <v>2.07597756964919</v>
      </c>
      <c r="AA45" s="135">
        <f>(Tax_data!U45-Tax_data!U44)</f>
        <v>-0.67351212257192117</v>
      </c>
      <c r="AB45" s="135">
        <f>(Tax_data!V45-Tax_data!V44)</f>
        <v>0.62573537253146938</v>
      </c>
      <c r="AC45" s="135">
        <f>(Tax_data!Y45-Tax_data!Y44)</f>
        <v>-0.67814949328894514</v>
      </c>
      <c r="AD45" s="135">
        <f>(Tax_data!Z45-Tax_data!Z44)</f>
        <v>-0.17019054377236742</v>
      </c>
      <c r="AE45" s="135"/>
      <c r="AF45" s="135">
        <f>(LN(Data!T45)-LN(Data!T44))*100</f>
        <v>1.1227679816851577</v>
      </c>
      <c r="AG45" s="135">
        <f>(LN(Data!S45)-LN(Data!S44))*100</f>
        <v>1.9742431983619468</v>
      </c>
      <c r="AH45" s="135">
        <f>(LN(DSGE_data!BQ45)-LN(DSGE_data!BQ44))*100</f>
        <v>-3.746450627513731</v>
      </c>
      <c r="AI45" s="135"/>
      <c r="AJ45" s="135"/>
      <c r="AK45" s="135"/>
    </row>
    <row r="46" spans="1:37" x14ac:dyDescent="0.2">
      <c r="A46" s="18">
        <v>29311</v>
      </c>
      <c r="B46" s="135">
        <f>(LN(DSGE_data!B46)-LN(DSGE_data!B45))*100</f>
        <v>2.0336572684080068</v>
      </c>
      <c r="C46" s="135">
        <f>(LN(DSGE_data!BK46)-LN(DSGE_data!BK45))*100</f>
        <v>10.663474936337902</v>
      </c>
      <c r="D46" s="135">
        <f>(LN(DSGE_data!U46)-LN(DSGE_data!U45))*100</f>
        <v>1.8003925588732983</v>
      </c>
      <c r="E46" s="135">
        <v>3.2968701641711999</v>
      </c>
      <c r="F46" s="135">
        <v>3.2968701641711999</v>
      </c>
      <c r="G46" s="135"/>
      <c r="H46" s="135">
        <f t="shared" si="5"/>
        <v>3.2968701641711999</v>
      </c>
      <c r="I46" s="135">
        <f>(LN(DSGE_data!W46)-LN(DSGE_data!W45))*100</f>
        <v>1.4932135784667011</v>
      </c>
      <c r="J46" s="135">
        <f>(LN(DSGE_data!Y46)-LN(DSGE_data!Y45))*100</f>
        <v>7.1857533135665008</v>
      </c>
      <c r="K46" s="135">
        <f>(LN(DSGE_data!AA46)-LN(DSGE_data!AA45))*100</f>
        <v>-1.3194969741251228</v>
      </c>
      <c r="L46" s="135">
        <f>(LN(DSGE_data!AC46)-LN(DSGE_data!AC45))*100</f>
        <v>5.8598816329503478</v>
      </c>
      <c r="M46" s="135">
        <f>(LN(DSGE_data!AA46+DSGE_data!AC46)-LN(DSGE_data!AA45+DSGE_data!AC45))*100</f>
        <v>0.82514153458816963</v>
      </c>
      <c r="N46" s="135">
        <f>(LN(DSGE_data!AE46)-LN(DSGE_data!AE45))*100</f>
        <v>4.9492090273307809</v>
      </c>
      <c r="O46" s="135">
        <f>(LN(DSGE_data!AK46)-LN(DSGE_data!AK45))*100</f>
        <v>0.61008680646330582</v>
      </c>
      <c r="P46" s="135"/>
      <c r="Q46" s="135">
        <f>(LN(DSGE_data!AL46)-LN(DSGE_data!AL45))*100</f>
        <v>6.7131310797700294</v>
      </c>
      <c r="R46" s="135">
        <f>(LN(DSGE_data!AM46)-LN(DSGE_data!AM45))*100</f>
        <v>1.1998318719825818</v>
      </c>
      <c r="S46" s="135"/>
      <c r="T46" s="135">
        <f>(LN(DSGE_data!J46)-LN(DSGE_data!J45))*100</f>
        <v>0.80954694692094709</v>
      </c>
      <c r="U46" s="135">
        <f>(LN(DSGE_data!BC46)-LN(DSGE_data!BC45))*100</f>
        <v>-4.7666295440876638</v>
      </c>
      <c r="V46" s="135">
        <f>(LN(DSGE_data!BL46)-LN(DSGE_data!BL45))*100</f>
        <v>1.0589157589164344</v>
      </c>
      <c r="W46" s="135">
        <f>(LN(DSGE_data!BA46)-LN(DSGE_data!BA45))*100</f>
        <v>2.7609386078911058</v>
      </c>
      <c r="X46" s="135">
        <f>LN(1+DSGE_data!D46/400)*100</f>
        <v>1.1796810703071514</v>
      </c>
      <c r="Y46" s="135">
        <f>(LN(DSGE_data!BI46)-LN(DSGE_data!BI45))*100</f>
        <v>1.7366520201774094</v>
      </c>
      <c r="Z46" s="135">
        <f>(LN(DSGE_data!BJ46)-LN(DSGE_data!BJ45))*100</f>
        <v>-0.34448376869233854</v>
      </c>
      <c r="AA46" s="135">
        <f>(Tax_data!U46-Tax_data!U45)</f>
        <v>-1.886143164519404</v>
      </c>
      <c r="AB46" s="135">
        <f>(Tax_data!V46-Tax_data!V45)</f>
        <v>-0.44912313100508428</v>
      </c>
      <c r="AC46" s="135">
        <f>(Tax_data!Y46-Tax_data!Y45)</f>
        <v>-1.9367405758904273</v>
      </c>
      <c r="AD46" s="135">
        <f>(Tax_data!Z46-Tax_data!Z45)</f>
        <v>-1.5234913942641484</v>
      </c>
      <c r="AE46" s="135"/>
      <c r="AF46" s="135">
        <f>(LN(Data!T46)-LN(Data!T45))*100</f>
        <v>-2.4331258939826128</v>
      </c>
      <c r="AG46" s="135">
        <f>(LN(Data!S46)-LN(Data!S45))*100</f>
        <v>-2.4493607110462889</v>
      </c>
      <c r="AH46" s="135">
        <f>(LN(DSGE_data!BQ46)-LN(DSGE_data!BQ45))*100</f>
        <v>-8.3197650175348414</v>
      </c>
      <c r="AI46" s="135"/>
      <c r="AJ46" s="135"/>
      <c r="AK46" s="135"/>
    </row>
    <row r="47" spans="1:37" x14ac:dyDescent="0.2">
      <c r="A47" s="18">
        <v>29402</v>
      </c>
      <c r="B47" s="135">
        <f>(LN(DSGE_data!B47)-LN(DSGE_data!B46))*100</f>
        <v>1.8832127091334527</v>
      </c>
      <c r="C47" s="135">
        <f>(LN(DSGE_data!BK47)-LN(DSGE_data!BK46))*100</f>
        <v>0.19955645538567435</v>
      </c>
      <c r="D47" s="135">
        <f>(LN(DSGE_data!U47)-LN(DSGE_data!U46))*100</f>
        <v>2.2427025234335929</v>
      </c>
      <c r="E47" s="135">
        <v>3.3292314892212</v>
      </c>
      <c r="F47" s="135">
        <v>3.3292314892212</v>
      </c>
      <c r="G47" s="135"/>
      <c r="H47" s="135">
        <f t="shared" si="5"/>
        <v>3.3292314892212</v>
      </c>
      <c r="I47" s="135">
        <f>(LN(DSGE_data!W47)-LN(DSGE_data!W46))*100</f>
        <v>2.1107066651623541</v>
      </c>
      <c r="J47" s="135">
        <f>(LN(DSGE_data!Y47)-LN(DSGE_data!Y46))*100</f>
        <v>5.8488736928646645</v>
      </c>
      <c r="K47" s="135">
        <f>(LN(DSGE_data!AA47)-LN(DSGE_data!AA46))*100</f>
        <v>-0.29004221841386624</v>
      </c>
      <c r="L47" s="135">
        <f>(LN(DSGE_data!AC47)-LN(DSGE_data!AC46))*100</f>
        <v>26.621344322713014</v>
      </c>
      <c r="M47" s="135">
        <f>(LN(DSGE_data!AA47+DSGE_data!AC47)-LN(DSGE_data!AA46+DSGE_data!AC46))*100</f>
        <v>8.7470093186182041</v>
      </c>
      <c r="N47" s="135">
        <f>(LN(DSGE_data!AE47)-LN(DSGE_data!AE46))*100</f>
        <v>9.8745739989180237</v>
      </c>
      <c r="O47" s="135">
        <f>(LN(DSGE_data!AK47)-LN(DSGE_data!AK46))*100</f>
        <v>0.62908394757732466</v>
      </c>
      <c r="P47" s="135"/>
      <c r="Q47" s="135">
        <f>(LN(DSGE_data!AL47)-LN(DSGE_data!AL46))*100</f>
        <v>5.8755552108285869</v>
      </c>
      <c r="R47" s="135">
        <f>(LN(DSGE_data!AM47)-LN(DSGE_data!AM46))*100</f>
        <v>2.29771433588013</v>
      </c>
      <c r="S47" s="135"/>
      <c r="T47" s="135">
        <f>(LN(DSGE_data!J47)-LN(DSGE_data!J46))*100</f>
        <v>4.2166132915185228</v>
      </c>
      <c r="U47" s="135">
        <f>(LN(DSGE_data!BC47)-LN(DSGE_data!BC46))*100</f>
        <v>16.4451400301596</v>
      </c>
      <c r="V47" s="135">
        <f>(LN(DSGE_data!BL47)-LN(DSGE_data!BL46))*100</f>
        <v>3.9409005917152129</v>
      </c>
      <c r="W47" s="135">
        <f>(LN(DSGE_data!BA47)-LN(DSGE_data!BA46))*100</f>
        <v>-13.072366843141303</v>
      </c>
      <c r="X47" s="135">
        <f>LN(1+DSGE_data!D47/400)*100</f>
        <v>1.2496591329282478</v>
      </c>
      <c r="Y47" s="135">
        <f>(LN(DSGE_data!BI47)-LN(DSGE_data!BI46))*100</f>
        <v>3.2615391388892689</v>
      </c>
      <c r="Z47" s="135">
        <f>(LN(DSGE_data!BJ47)-LN(DSGE_data!BJ46))*100</f>
        <v>4.4876866725716447</v>
      </c>
      <c r="AA47" s="135">
        <f>(Tax_data!U47-Tax_data!U46)</f>
        <v>1.5240083892036891</v>
      </c>
      <c r="AB47" s="135">
        <f>(Tax_data!V47-Tax_data!V46)</f>
        <v>3.394334591747036</v>
      </c>
      <c r="AC47" s="135">
        <f>(Tax_data!Y47-Tax_data!Y46)</f>
        <v>2.353761995339088</v>
      </c>
      <c r="AD47" s="135">
        <f>(Tax_data!Z47-Tax_data!Z46)</f>
        <v>3.8749675041524476</v>
      </c>
      <c r="AE47" s="135"/>
      <c r="AF47" s="135">
        <f>(LN(Data!T47)-LN(Data!T46))*100</f>
        <v>-1.9647693740212802</v>
      </c>
      <c r="AG47" s="135">
        <f>(LN(Data!S47)-LN(Data!S46))*100</f>
        <v>-2.8494577875823879</v>
      </c>
      <c r="AH47" s="135">
        <f>(LN(DSGE_data!BQ47)-LN(DSGE_data!BQ46))*100</f>
        <v>-3.0151246206262527</v>
      </c>
      <c r="AI47" s="135"/>
      <c r="AJ47" s="135"/>
      <c r="AK47" s="135"/>
    </row>
    <row r="48" spans="1:37" x14ac:dyDescent="0.2">
      <c r="A48" s="18">
        <v>29494</v>
      </c>
      <c r="B48" s="135">
        <f>(LN(DSGE_data!B48)-LN(DSGE_data!B47))*100</f>
        <v>1.697489342913272</v>
      </c>
      <c r="C48" s="135">
        <f>(LN(DSGE_data!BK48)-LN(DSGE_data!BK47))*100</f>
        <v>4.1433241360832263</v>
      </c>
      <c r="D48" s="135">
        <f>(LN(DSGE_data!U48)-LN(DSGE_data!U47))*100</f>
        <v>4.4372137119301769</v>
      </c>
      <c r="E48" s="135">
        <v>3.35638934488269</v>
      </c>
      <c r="F48" s="135">
        <v>3.35638934488269</v>
      </c>
      <c r="G48" s="135"/>
      <c r="H48" s="135">
        <f t="shared" si="5"/>
        <v>3.35638934488269</v>
      </c>
      <c r="I48" s="135">
        <f>(LN(DSGE_data!W48)-LN(DSGE_data!W47))*100</f>
        <v>1.6388750341052472</v>
      </c>
      <c r="J48" s="135">
        <f>(LN(DSGE_data!Y48)-LN(DSGE_data!Y47))*100</f>
        <v>9.7477269582748605</v>
      </c>
      <c r="K48" s="135">
        <f>(LN(DSGE_data!AA48)-LN(DSGE_data!AA47))*100</f>
        <v>5.2168034894698678</v>
      </c>
      <c r="L48" s="135">
        <f>(LN(DSGE_data!AC48)-LN(DSGE_data!AC47))*100</f>
        <v>-10.734964509252265</v>
      </c>
      <c r="M48" s="135">
        <f>(LN(DSGE_data!AA48+DSGE_data!AC48)-LN(DSGE_data!AA47+DSGE_data!AC47))*100</f>
        <v>-0.33419084703822932</v>
      </c>
      <c r="N48" s="135">
        <f>(LN(DSGE_data!AE48)-LN(DSGE_data!AE47))*100</f>
        <v>3.4345572450295236</v>
      </c>
      <c r="O48" s="135">
        <f>(LN(DSGE_data!AK48)-LN(DSGE_data!AK47))*100</f>
        <v>0.6570478771038335</v>
      </c>
      <c r="P48" s="135"/>
      <c r="Q48" s="135">
        <f>(LN(DSGE_data!AL48)-LN(DSGE_data!AL47))*100</f>
        <v>4.0756881168739767</v>
      </c>
      <c r="R48" s="135">
        <f>(LN(DSGE_data!AM48)-LN(DSGE_data!AM47))*100</f>
        <v>1.3065428032875914</v>
      </c>
      <c r="S48" s="135"/>
      <c r="T48" s="135">
        <f>(LN(DSGE_data!J48)-LN(DSGE_data!J47))*100</f>
        <v>5.3348934169343609</v>
      </c>
      <c r="U48" s="135">
        <f>(LN(DSGE_data!BC48)-LN(DSGE_data!BC47))*100</f>
        <v>8.3114133457460326</v>
      </c>
      <c r="V48" s="135">
        <f>(LN(DSGE_data!BL48)-LN(DSGE_data!BL47))*100</f>
        <v>2.1352167708160286</v>
      </c>
      <c r="W48" s="135">
        <f>(LN(DSGE_data!BA48)-LN(DSGE_data!BA47))*100</f>
        <v>5.9109736602193763</v>
      </c>
      <c r="X48" s="135">
        <f>LN(1+DSGE_data!D48/400)*100</f>
        <v>1.2537740520911549</v>
      </c>
      <c r="Y48" s="135">
        <f>(LN(DSGE_data!BI48)-LN(DSGE_data!BI47))*100</f>
        <v>1.5291428137474306</v>
      </c>
      <c r="Z48" s="135">
        <f>(LN(DSGE_data!BJ48)-LN(DSGE_data!BJ47))*100</f>
        <v>5.3144936381291252</v>
      </c>
      <c r="AA48" s="135">
        <f>(Tax_data!U48-Tax_data!U47)</f>
        <v>-1.3048629343115712</v>
      </c>
      <c r="AB48" s="135">
        <f>(Tax_data!V48-Tax_data!V47)</f>
        <v>3.2793291258929536</v>
      </c>
      <c r="AC48" s="135">
        <f>(Tax_data!Y48-Tax_data!Y47)</f>
        <v>-1.895456590539542</v>
      </c>
      <c r="AD48" s="135">
        <f>(Tax_data!Z48-Tax_data!Z47)</f>
        <v>3.7603877600374247</v>
      </c>
      <c r="AE48" s="135"/>
      <c r="AF48" s="135">
        <f>(LN(Data!T48)-LN(Data!T47))*100</f>
        <v>-2.231011644800418</v>
      </c>
      <c r="AG48" s="135">
        <f>(LN(Data!S48)-LN(Data!S47))*100</f>
        <v>0.63169642406002424</v>
      </c>
      <c r="AH48" s="135">
        <f>(LN(DSGE_data!BQ48)-LN(DSGE_data!BQ47))*100</f>
        <v>5.6458161328698964</v>
      </c>
      <c r="AI48" s="135"/>
      <c r="AJ48" s="135"/>
      <c r="AK48" s="135"/>
    </row>
    <row r="49" spans="1:37" x14ac:dyDescent="0.2">
      <c r="A49" s="18">
        <v>29586</v>
      </c>
      <c r="B49" s="135">
        <f>(LN(DSGE_data!B49)-LN(DSGE_data!B48))*100</f>
        <v>0.22453878527777249</v>
      </c>
      <c r="C49" s="135">
        <f>(LN(DSGE_data!BK49)-LN(DSGE_data!BK48))*100</f>
        <v>2.3774897572223397</v>
      </c>
      <c r="D49" s="135">
        <f>(LN(DSGE_data!U49)-LN(DSGE_data!U48))*100</f>
        <v>1.0085486748323547E-2</v>
      </c>
      <c r="E49" s="135">
        <v>3.3784097918715599</v>
      </c>
      <c r="F49" s="135">
        <v>3.3784097918715599</v>
      </c>
      <c r="G49" s="135"/>
      <c r="H49" s="135">
        <f t="shared" si="5"/>
        <v>3.3784097918715599</v>
      </c>
      <c r="I49" s="135">
        <f>(LN(DSGE_data!W49)-LN(DSGE_data!W48))*100</f>
        <v>-0.13535709788694561</v>
      </c>
      <c r="J49" s="135">
        <f>(LN(DSGE_data!Y49)-LN(DSGE_data!Y48))*100</f>
        <v>-2.8441506500398006</v>
      </c>
      <c r="K49" s="135">
        <f>(LN(DSGE_data!AA49)-LN(DSGE_data!AA48))*100</f>
        <v>0.7491570873106923</v>
      </c>
      <c r="L49" s="135">
        <f>(LN(DSGE_data!AC49)-LN(DSGE_data!AC48))*100</f>
        <v>-10.20267829343382</v>
      </c>
      <c r="M49" s="135">
        <f>(LN(DSGE_data!AA49+DSGE_data!AC49)-LN(DSGE_data!AA48+DSGE_data!AC48))*100</f>
        <v>-2.7345162415352675</v>
      </c>
      <c r="N49" s="135">
        <f>(LN(DSGE_data!AE49)-LN(DSGE_data!AE48))*100</f>
        <v>-4.3880019229570522</v>
      </c>
      <c r="O49" s="135">
        <f>(LN(DSGE_data!AK49)-LN(DSGE_data!AK48))*100</f>
        <v>0.69371994655846869</v>
      </c>
      <c r="P49" s="135"/>
      <c r="Q49" s="135">
        <f>(LN(DSGE_data!AL49)-LN(DSGE_data!AL48))*100</f>
        <v>5.7497599877093464</v>
      </c>
      <c r="R49" s="135">
        <f>(LN(DSGE_data!AM49)-LN(DSGE_data!AM48))*100</f>
        <v>0.43318734834638661</v>
      </c>
      <c r="S49" s="135"/>
      <c r="T49" s="135">
        <f>(LN(DSGE_data!J49)-LN(DSGE_data!J48))*100</f>
        <v>3.6879826395088244</v>
      </c>
      <c r="U49" s="135">
        <f>(LN(DSGE_data!BC49)-LN(DSGE_data!BC48))*100</f>
        <v>2.0488482495956362</v>
      </c>
      <c r="V49" s="135">
        <f>(LN(DSGE_data!BL49)-LN(DSGE_data!BL48))*100</f>
        <v>2.6434028616294514</v>
      </c>
      <c r="W49" s="135">
        <f>(LN(DSGE_data!BA49)-LN(DSGE_data!BA48))*100</f>
        <v>-6.8365120359375808</v>
      </c>
      <c r="X49" s="135">
        <f>LN(1+DSGE_data!D49/400)*100</f>
        <v>1.4962501389514675</v>
      </c>
      <c r="Y49" s="135">
        <f>(LN(DSGE_data!BI49)-LN(DSGE_data!BI48))*100</f>
        <v>4.0415421141275942</v>
      </c>
      <c r="Z49" s="135">
        <f>(LN(DSGE_data!BJ49)-LN(DSGE_data!BJ48))*100</f>
        <v>7.2880821436219101</v>
      </c>
      <c r="AA49" s="135">
        <f>(Tax_data!U49-Tax_data!U48)</f>
        <v>0.54034284815453493</v>
      </c>
      <c r="AB49" s="135">
        <f>(Tax_data!V49-Tax_data!V48)</f>
        <v>-2.3646567629673036</v>
      </c>
      <c r="AC49" s="135">
        <f>(Tax_data!Y49-Tax_data!Y48)</f>
        <v>0.11125721107591779</v>
      </c>
      <c r="AD49" s="135">
        <f>(Tax_data!Z49-Tax_data!Z48)</f>
        <v>-0.79649390696785716</v>
      </c>
      <c r="AE49" s="135"/>
      <c r="AF49" s="135">
        <f>(LN(Data!T49)-LN(Data!T48))*100</f>
        <v>-4.544652090153356</v>
      </c>
      <c r="AG49" s="135">
        <f>(LN(Data!S49)-LN(Data!S48))*100</f>
        <v>-3.8132455721328284</v>
      </c>
      <c r="AH49" s="135">
        <f>(LN(DSGE_data!BQ49)-LN(DSGE_data!BQ48))*100</f>
        <v>7.5959890714759837</v>
      </c>
      <c r="AI49" s="135"/>
      <c r="AJ49" s="135"/>
      <c r="AK49" s="135"/>
    </row>
    <row r="50" spans="1:37" x14ac:dyDescent="0.2">
      <c r="A50" s="18">
        <v>29676</v>
      </c>
      <c r="B50" s="135">
        <f>(LN(DSGE_data!B50)-LN(DSGE_data!B49))*100</f>
        <v>1.2343643630183365</v>
      </c>
      <c r="C50" s="135">
        <f>(LN(DSGE_data!BK50)-LN(DSGE_data!BK49))*100</f>
        <v>4.3033688277168691</v>
      </c>
      <c r="D50" s="135">
        <f>(LN(DSGE_data!U50)-LN(DSGE_data!U49))*100</f>
        <v>2.1072359149206576</v>
      </c>
      <c r="E50" s="135">
        <v>3.39499186338417</v>
      </c>
      <c r="F50" s="135">
        <v>3.39499186338417</v>
      </c>
      <c r="G50" s="135"/>
      <c r="H50" s="135">
        <f t="shared" si="5"/>
        <v>3.39499186338417</v>
      </c>
      <c r="I50" s="135">
        <f>(LN(DSGE_data!W50)-LN(DSGE_data!W49))*100</f>
        <v>-2.588046477232453</v>
      </c>
      <c r="J50" s="135">
        <f>(LN(DSGE_data!Y50)-LN(DSGE_data!Y49))*100</f>
        <v>8.5681271764395106</v>
      </c>
      <c r="K50" s="135">
        <f>(LN(DSGE_data!AA50)-LN(DSGE_data!AA49))*100</f>
        <v>5.9506342682036362</v>
      </c>
      <c r="L50" s="135">
        <f>(LN(DSGE_data!AC50)-LN(DSGE_data!AC49))*100</f>
        <v>-2.6050537036269361</v>
      </c>
      <c r="M50" s="135">
        <f>(LN(DSGE_data!AA50+DSGE_data!AC50)-LN(DSGE_data!AA49+DSGE_data!AC49))*100</f>
        <v>3.4069729968489781</v>
      </c>
      <c r="N50" s="135">
        <f>(LN(DSGE_data!AE50)-LN(DSGE_data!AE49))*100</f>
        <v>5.805556742583029</v>
      </c>
      <c r="O50" s="135">
        <f>(LN(DSGE_data!AK50)-LN(DSGE_data!AK49))*100</f>
        <v>0.71622142011782408</v>
      </c>
      <c r="P50" s="135"/>
      <c r="Q50" s="135">
        <f>(LN(DSGE_data!AL50)-LN(DSGE_data!AL49))*100</f>
        <v>6.6024820075307744</v>
      </c>
      <c r="R50" s="135">
        <f>(LN(DSGE_data!AM50)-LN(DSGE_data!AM49))*100</f>
        <v>3.6828602238578867</v>
      </c>
      <c r="S50" s="135"/>
      <c r="T50" s="135">
        <f>(LN(DSGE_data!J50)-LN(DSGE_data!J49))*100</f>
        <v>-0.26069117264106989</v>
      </c>
      <c r="U50" s="135">
        <f>(LN(DSGE_data!BC50)-LN(DSGE_data!BC49))*100</f>
        <v>-3.0064080480121547</v>
      </c>
      <c r="V50" s="135">
        <f>(LN(DSGE_data!BL50)-LN(DSGE_data!BL49))*100</f>
        <v>-2.0569010028665513</v>
      </c>
      <c r="W50" s="135">
        <f>(LN(DSGE_data!BA50)-LN(DSGE_data!BA49))*100</f>
        <v>-4.4390728613779018</v>
      </c>
      <c r="X50" s="135">
        <f>LN(1+DSGE_data!D50/400)*100</f>
        <v>1.9312311032372884</v>
      </c>
      <c r="Y50" s="135">
        <f>(LN(DSGE_data!BI50)-LN(DSGE_data!BI49))*100</f>
        <v>2.5089857853545894</v>
      </c>
      <c r="Z50" s="135">
        <f>(LN(DSGE_data!BJ50)-LN(DSGE_data!BJ49))*100</f>
        <v>2.1401775733727035</v>
      </c>
      <c r="AA50" s="135">
        <f>(Tax_data!U50-Tax_data!U49)</f>
        <v>0.59840775537350233</v>
      </c>
      <c r="AB50" s="135">
        <f>(Tax_data!V50-Tax_data!V49)</f>
        <v>-0.37026622922252628</v>
      </c>
      <c r="AC50" s="135">
        <f>(Tax_data!Y50-Tax_data!Y49)</f>
        <v>0.76636211809186605</v>
      </c>
      <c r="AD50" s="135">
        <f>(Tax_data!Z50-Tax_data!Z49)</f>
        <v>-1.5932985933973356</v>
      </c>
      <c r="AE50" s="135"/>
      <c r="AF50" s="135">
        <f>(LN(Data!T50)-LN(Data!T49))*100</f>
        <v>-1.1163068542229482</v>
      </c>
      <c r="AG50" s="135">
        <f>(LN(Data!S50)-LN(Data!S49))*100</f>
        <v>-0.311797077426057</v>
      </c>
      <c r="AH50" s="135">
        <f>(LN(DSGE_data!BQ50)-LN(DSGE_data!BQ49))*100</f>
        <v>3.1610636927961622</v>
      </c>
      <c r="AI50" s="135"/>
      <c r="AJ50" s="135"/>
      <c r="AK50" s="135"/>
    </row>
    <row r="51" spans="1:37" x14ac:dyDescent="0.2">
      <c r="A51" s="18">
        <v>29767</v>
      </c>
      <c r="B51" s="135">
        <f>(LN(DSGE_data!B51)-LN(DSGE_data!B50))*100</f>
        <v>2.1603384983437834</v>
      </c>
      <c r="C51" s="135">
        <f>(LN(DSGE_data!BK51)-LN(DSGE_data!BK50))*100</f>
        <v>0.89394422494701864</v>
      </c>
      <c r="D51" s="135">
        <f>(LN(DSGE_data!U51)-LN(DSGE_data!U50))*100</f>
        <v>1.9046259464982285</v>
      </c>
      <c r="E51" s="135">
        <v>3.40704594439655</v>
      </c>
      <c r="F51" s="135">
        <v>3.40704594439655</v>
      </c>
      <c r="G51" s="135"/>
      <c r="H51" s="135">
        <f t="shared" si="5"/>
        <v>3.40704594439655</v>
      </c>
      <c r="I51" s="135">
        <f>(LN(DSGE_data!W51)-LN(DSGE_data!W50))*100</f>
        <v>8.0424930646886494</v>
      </c>
      <c r="J51" s="135">
        <f>(LN(DSGE_data!Y51)-LN(DSGE_data!Y50))*100</f>
        <v>4.0914585609812093</v>
      </c>
      <c r="K51" s="135">
        <f>(LN(DSGE_data!AA51)-LN(DSGE_data!AA50))*100</f>
        <v>-2.2135783847847534</v>
      </c>
      <c r="L51" s="135">
        <f>(LN(DSGE_data!AC51)-LN(DSGE_data!AC50))*100</f>
        <v>-2.6982528246156434</v>
      </c>
      <c r="M51" s="135">
        <f>(LN(DSGE_data!AA51+DSGE_data!AC51)-LN(DSGE_data!AA50+DSGE_data!AC50))*100</f>
        <v>-2.3531283477620235</v>
      </c>
      <c r="N51" s="135">
        <f>(LN(DSGE_data!AE51)-LN(DSGE_data!AE50))*100</f>
        <v>1.2391108216881719</v>
      </c>
      <c r="O51" s="135">
        <f>(LN(DSGE_data!AK51)-LN(DSGE_data!AK50))*100</f>
        <v>0.73312998144290376</v>
      </c>
      <c r="P51" s="135">
        <f>(LN(DSGE_data!BO51)-LN(DSGE_data!BO50))*100</f>
        <v>3.928400578464597</v>
      </c>
      <c r="Q51" s="135">
        <f>(LN(DSGE_data!AL51)-LN(DSGE_data!AL50))*100</f>
        <v>6.335166471183129</v>
      </c>
      <c r="R51" s="135">
        <f>(LN(DSGE_data!AM51)-LN(DSGE_data!AM50))*100</f>
        <v>2.9870981740657498</v>
      </c>
      <c r="S51" s="135">
        <f>(LN(DSGE_data!AZ51)-LN(DSGE_data!AZ50))*100</f>
        <v>1.6736359112756727</v>
      </c>
      <c r="T51" s="135">
        <f>(LN(DSGE_data!J51)-LN(DSGE_data!J50))*100</f>
        <v>4.0950036183305283</v>
      </c>
      <c r="U51" s="135">
        <f>(LN(DSGE_data!BC51)-LN(DSGE_data!BC50))*100</f>
        <v>9.2857398312887085</v>
      </c>
      <c r="V51" s="135">
        <f>(LN(DSGE_data!BL51)-LN(DSGE_data!BL50))*100</f>
        <v>7.6804217379711215</v>
      </c>
      <c r="W51" s="135">
        <f>(LN(DSGE_data!BA51)-LN(DSGE_data!BA50))*100</f>
        <v>-5.4908856785994331</v>
      </c>
      <c r="X51" s="135">
        <f>LN(1+DSGE_data!D51/400)*100</f>
        <v>2.3162987212174824</v>
      </c>
      <c r="Y51" s="135">
        <f>(LN(DSGE_data!BI51)-LN(DSGE_data!BI50))*100</f>
        <v>-0.86512028035228283</v>
      </c>
      <c r="Z51" s="135">
        <f>(LN(DSGE_data!BJ51)-LN(DSGE_data!BJ50))*100</f>
        <v>-1.1084297865956216</v>
      </c>
      <c r="AA51" s="135">
        <f>(Tax_data!U51-Tax_data!U50)</f>
        <v>0.40056745092615209</v>
      </c>
      <c r="AB51" s="135">
        <f>(Tax_data!V51-Tax_data!V50)</f>
        <v>-1.1253792357879817</v>
      </c>
      <c r="AC51" s="135">
        <f>(Tax_data!Y51-Tax_data!Y50)</f>
        <v>0.26742914506308768</v>
      </c>
      <c r="AD51" s="135">
        <f>(Tax_data!Z51-Tax_data!Z50)</f>
        <v>-0.86693524487643003</v>
      </c>
      <c r="AE51" s="135"/>
      <c r="AF51" s="135">
        <f>(LN(Data!T51)-LN(Data!T50))*100</f>
        <v>8.7717516135654705E-2</v>
      </c>
      <c r="AG51" s="135">
        <f>(LN(Data!S51)-LN(Data!S50))*100</f>
        <v>-1.6237601731178941</v>
      </c>
      <c r="AH51" s="135">
        <f>(LN(DSGE_data!BQ51)-LN(DSGE_data!BQ50))*100</f>
        <v>-11.952767523464125</v>
      </c>
      <c r="AI51" s="135"/>
      <c r="AJ51" s="135"/>
      <c r="AK51" s="135"/>
    </row>
    <row r="52" spans="1:37" x14ac:dyDescent="0.2">
      <c r="A52" s="18">
        <v>29859</v>
      </c>
      <c r="B52" s="135">
        <f>(LN(DSGE_data!B52)-LN(DSGE_data!B51))*100</f>
        <v>1.4449252648939037</v>
      </c>
      <c r="C52" s="135">
        <f>(LN(DSGE_data!BK52)-LN(DSGE_data!BK51))*100</f>
        <v>2.2019704145329611</v>
      </c>
      <c r="D52" s="135">
        <f>(LN(DSGE_data!U52)-LN(DSGE_data!U51))*100</f>
        <v>1.8073379125690181</v>
      </c>
      <c r="E52" s="135">
        <v>3.4151853135849102</v>
      </c>
      <c r="F52" s="135">
        <v>3.4151853135849102</v>
      </c>
      <c r="G52" s="135"/>
      <c r="H52" s="135">
        <f t="shared" si="5"/>
        <v>3.4151853135849102</v>
      </c>
      <c r="I52" s="135">
        <f>(LN(DSGE_data!W52)-LN(DSGE_data!W51))*100</f>
        <v>-5.1274527135589665</v>
      </c>
      <c r="J52" s="135">
        <f>(LN(DSGE_data!Y52)-LN(DSGE_data!Y51))*100</f>
        <v>3.7686350958340498</v>
      </c>
      <c r="K52" s="135">
        <f>(LN(DSGE_data!AA52)-LN(DSGE_data!AA51))*100</f>
        <v>4.9283754760581999</v>
      </c>
      <c r="L52" s="135">
        <f>(LN(DSGE_data!AC52)-LN(DSGE_data!AC51))*100</f>
        <v>-6.6811296532113928</v>
      </c>
      <c r="M52" s="135">
        <f>(LN(DSGE_data!AA52+DSGE_data!AC52)-LN(DSGE_data!AA51+DSGE_data!AC51))*100</f>
        <v>1.7271933778250315</v>
      </c>
      <c r="N52" s="135">
        <f>(LN(DSGE_data!AE52)-LN(DSGE_data!AE51))*100</f>
        <v>1.8121702628388192</v>
      </c>
      <c r="O52" s="135">
        <f>(LN(DSGE_data!AK52)-LN(DSGE_data!AK51))*100</f>
        <v>0.72232159057792344</v>
      </c>
      <c r="P52" s="135">
        <f>(LN(DSGE_data!BO52)-LN(DSGE_data!BO51))*100</f>
        <v>0.13757840399222232</v>
      </c>
      <c r="Q52" s="135">
        <f>(LN(DSGE_data!AL52)-LN(DSGE_data!AL51))*100</f>
        <v>5.2425797339850533</v>
      </c>
      <c r="R52" s="135">
        <f>(LN(DSGE_data!AM52)-LN(DSGE_data!AM51))*100</f>
        <v>1.069226256950806</v>
      </c>
      <c r="S52" s="135">
        <f>(LN(DSGE_data!AZ52)-LN(DSGE_data!AZ51))*100</f>
        <v>4.3826797394148631</v>
      </c>
      <c r="T52" s="135">
        <f>(LN(DSGE_data!J52)-LN(DSGE_data!J51))*100</f>
        <v>5.3912830299499337</v>
      </c>
      <c r="U52" s="135">
        <f>(LN(DSGE_data!BC52)-LN(DSGE_data!BC51))*100</f>
        <v>-0.71134081772150637</v>
      </c>
      <c r="V52" s="135">
        <f>(LN(DSGE_data!BL52)-LN(DSGE_data!BL51))*100</f>
        <v>5.9376995103398444</v>
      </c>
      <c r="W52" s="135">
        <f>(LN(DSGE_data!BA52)-LN(DSGE_data!BA51))*100</f>
        <v>13.745046607386691</v>
      </c>
      <c r="X52" s="135">
        <f>LN(1+DSGE_data!D52/400)*100</f>
        <v>2.9040876879220412</v>
      </c>
      <c r="Y52" s="135">
        <f>(LN(DSGE_data!BI52)-LN(DSGE_data!BI51))*100</f>
        <v>-5.1663505632954632</v>
      </c>
      <c r="Z52" s="135">
        <f>(LN(DSGE_data!BJ52)-LN(DSGE_data!BJ51))*100</f>
        <v>-2.6873167847305091</v>
      </c>
      <c r="AA52" s="135">
        <f>(Tax_data!U52-Tax_data!U51)</f>
        <v>-0.24727565875870283</v>
      </c>
      <c r="AB52" s="135">
        <f>(Tax_data!V52-Tax_data!V51)</f>
        <v>1.071809513093168</v>
      </c>
      <c r="AC52" s="135">
        <f>(Tax_data!Y52-Tax_data!Y51)</f>
        <v>8.8596879495216996E-2</v>
      </c>
      <c r="AD52" s="135">
        <f>(Tax_data!Z52-Tax_data!Z51)</f>
        <v>0.91049705201136533</v>
      </c>
      <c r="AE52" s="135"/>
      <c r="AF52" s="135">
        <f>(LN(Data!T52)-LN(Data!T51))*100</f>
        <v>-1.8825960275872688</v>
      </c>
      <c r="AG52" s="135">
        <f>(LN(Data!S52)-LN(Data!S51))*100</f>
        <v>-2.1170044843895397</v>
      </c>
      <c r="AH52" s="135">
        <f>(LN(DSGE_data!BQ52)-LN(DSGE_data!BQ51))*100</f>
        <v>2.6907519399140156</v>
      </c>
      <c r="AI52" s="135"/>
      <c r="AJ52" s="135"/>
      <c r="AK52" s="135"/>
    </row>
    <row r="53" spans="1:37" x14ac:dyDescent="0.2">
      <c r="A53" s="18">
        <v>29951</v>
      </c>
      <c r="B53" s="135">
        <f>(LN(DSGE_data!B53)-LN(DSGE_data!B52))*100</f>
        <v>0.62195005704523965</v>
      </c>
      <c r="C53" s="135">
        <f>(LN(DSGE_data!BK53)-LN(DSGE_data!BK52))*100</f>
        <v>3.3365420663655554</v>
      </c>
      <c r="D53" s="135">
        <f>(LN(DSGE_data!U53)-LN(DSGE_data!U52))*100</f>
        <v>-0.58014626494315991</v>
      </c>
      <c r="E53" s="135">
        <v>3.4199863885959099</v>
      </c>
      <c r="F53" s="135">
        <v>3.4199863885959099</v>
      </c>
      <c r="G53" s="135"/>
      <c r="H53" s="135">
        <f t="shared" si="5"/>
        <v>3.4199863885959099</v>
      </c>
      <c r="I53" s="135">
        <f>(LN(DSGE_data!W53)-LN(DSGE_data!W52))*100</f>
        <v>-1.1330007579589463</v>
      </c>
      <c r="J53" s="135">
        <f>(LN(DSGE_data!Y53)-LN(DSGE_data!Y52))*100</f>
        <v>2.255087319067961</v>
      </c>
      <c r="K53" s="135">
        <f>(LN(DSGE_data!AA53)-LN(DSGE_data!AA52))*100</f>
        <v>5.6493425452741164</v>
      </c>
      <c r="L53" s="135">
        <f>(LN(DSGE_data!AC53)-LN(DSGE_data!AC52))*100</f>
        <v>-11.599756923376781</v>
      </c>
      <c r="M53" s="135">
        <f>(LN(DSGE_data!AA53+DSGE_data!AC53)-LN(DSGE_data!AA52+DSGE_data!AC52))*100</f>
        <v>1.3725770377279289</v>
      </c>
      <c r="N53" s="135">
        <f>(LN(DSGE_data!AE53)-LN(DSGE_data!AE52))*100</f>
        <v>0.59572906472009635</v>
      </c>
      <c r="O53" s="135">
        <f>(LN(DSGE_data!AK53)-LN(DSGE_data!AK52))*100</f>
        <v>0.68458372873712037</v>
      </c>
      <c r="P53" s="135">
        <f>(LN(DSGE_data!BO53)-LN(DSGE_data!BO52))*100</f>
        <v>-0.23908627857682774</v>
      </c>
      <c r="Q53" s="135">
        <f>(LN(DSGE_data!AL53)-LN(DSGE_data!AL52))*100</f>
        <v>4.1958581821033292</v>
      </c>
      <c r="R53" s="135">
        <f>(LN(DSGE_data!AM53)-LN(DSGE_data!AM52))*100</f>
        <v>0.3747160329547583</v>
      </c>
      <c r="S53" s="135">
        <f>(LN(DSGE_data!AZ53)-LN(DSGE_data!AZ52))*100</f>
        <v>3.7503607319431698</v>
      </c>
      <c r="T53" s="135">
        <f>(LN(DSGE_data!J53)-LN(DSGE_data!J52))*100</f>
        <v>3.0906330019725647</v>
      </c>
      <c r="U53" s="135">
        <f>(LN(DSGE_data!BC53)-LN(DSGE_data!BC52))*100</f>
        <v>-0.25778757574705935</v>
      </c>
      <c r="V53" s="135">
        <f>(LN(DSGE_data!BL53)-LN(DSGE_data!BL52))*100</f>
        <v>5.8956822401702302</v>
      </c>
      <c r="W53" s="135">
        <f>(LN(DSGE_data!BA53)-LN(DSGE_data!BA52))*100</f>
        <v>5.9807086319239033</v>
      </c>
      <c r="X53" s="135">
        <f>LN(1+DSGE_data!D53/400)*100</f>
        <v>3.2652724715797508</v>
      </c>
      <c r="Y53" s="135">
        <f>(LN(DSGE_data!BI53)-LN(DSGE_data!BI52))*100</f>
        <v>-6.8075600214739573</v>
      </c>
      <c r="Z53" s="135">
        <f>(LN(DSGE_data!BJ53)-LN(DSGE_data!BJ52))*100</f>
        <v>-4.7115342155060524</v>
      </c>
      <c r="AA53" s="135">
        <f>(Tax_data!U53-Tax_data!U52)</f>
        <v>1.3988499024140992</v>
      </c>
      <c r="AB53" s="135">
        <f>(Tax_data!V53-Tax_data!V52)</f>
        <v>-3.9721250420994352</v>
      </c>
      <c r="AC53" s="135">
        <f>(Tax_data!Y53-Tax_data!Y52)</f>
        <v>0.84976175238739682</v>
      </c>
      <c r="AD53" s="135">
        <f>(Tax_data!Z53-Tax_data!Z52)</f>
        <v>-2.9160489383330912</v>
      </c>
      <c r="AE53" s="135"/>
      <c r="AF53" s="135">
        <f>(LN(Data!T53)-LN(Data!T52))*100</f>
        <v>0.61662504498283255</v>
      </c>
      <c r="AG53" s="135">
        <f>(LN(Data!S53)-LN(Data!S52))*100</f>
        <v>0.2893728726760969</v>
      </c>
      <c r="AH53" s="135">
        <f>(LN(DSGE_data!BQ53)-LN(DSGE_data!BQ52))*100</f>
        <v>-6.2369490055040444</v>
      </c>
      <c r="AI53" s="135"/>
      <c r="AJ53" s="135"/>
      <c r="AK53" s="135"/>
    </row>
    <row r="54" spans="1:37" x14ac:dyDescent="0.2">
      <c r="A54" s="18">
        <v>30041</v>
      </c>
      <c r="B54" s="135">
        <f>(LN(DSGE_data!B54)-LN(DSGE_data!B53))*100</f>
        <v>-0.93072107638061397</v>
      </c>
      <c r="C54" s="135">
        <f>(LN(DSGE_data!BK54)-LN(DSGE_data!BK53))*100</f>
        <v>3.5281509256902543</v>
      </c>
      <c r="D54" s="135">
        <f>(LN(DSGE_data!U54)-LN(DSGE_data!U53))*100</f>
        <v>1.7338171098481681</v>
      </c>
      <c r="E54" s="135">
        <v>3.4224994421783799</v>
      </c>
      <c r="F54" s="135">
        <v>3.4224994421783799</v>
      </c>
      <c r="G54" s="135"/>
      <c r="H54" s="135">
        <f t="shared" si="5"/>
        <v>3.4224994421783799</v>
      </c>
      <c r="I54" s="135">
        <f>(LN(DSGE_data!W54)-LN(DSGE_data!W53))*100</f>
        <v>11.21435152509811</v>
      </c>
      <c r="J54" s="135">
        <f>(LN(DSGE_data!Y54)-LN(DSGE_data!Y53))*100</f>
        <v>0.14797353657467482</v>
      </c>
      <c r="K54" s="135">
        <f>(LN(DSGE_data!AA54)-LN(DSGE_data!AA53))*100</f>
        <v>-2.8437231906172755</v>
      </c>
      <c r="L54" s="135">
        <f>(LN(DSGE_data!AC54)-LN(DSGE_data!AC53))*100</f>
        <v>-2.9640290031128558</v>
      </c>
      <c r="M54" s="135">
        <f>(LN(DSGE_data!AA54+DSGE_data!AC54)-LN(DSGE_data!AA53+DSGE_data!AC53))*100</f>
        <v>-2.8716332510844822</v>
      </c>
      <c r="N54" s="135">
        <f>(LN(DSGE_data!AE54)-LN(DSGE_data!AE53))*100</f>
        <v>-0.95991327233981849</v>
      </c>
      <c r="O54" s="135">
        <f>(LN(DSGE_data!AK54)-LN(DSGE_data!AK53))*100</f>
        <v>0.58488296341869805</v>
      </c>
      <c r="P54" s="135">
        <f>(LN(DSGE_data!BO54)-LN(DSGE_data!BO53))*100</f>
        <v>-0.28236468431028783</v>
      </c>
      <c r="Q54" s="135">
        <f>(LN(DSGE_data!AL54)-LN(DSGE_data!AL53))*100</f>
        <v>3.8840873555312072</v>
      </c>
      <c r="R54" s="135">
        <f>(LN(DSGE_data!AM54)-LN(DSGE_data!AM53))*100</f>
        <v>1.7138677516596701</v>
      </c>
      <c r="S54" s="135">
        <f>(LN(DSGE_data!AZ54)-LN(DSGE_data!AZ53))*100</f>
        <v>3.5815690764227082</v>
      </c>
      <c r="T54" s="135">
        <f>(LN(DSGE_data!J54)-LN(DSGE_data!J53))*100</f>
        <v>1.2227153681088732</v>
      </c>
      <c r="U54" s="135">
        <f>(LN(DSGE_data!BC54)-LN(DSGE_data!BC53))*100</f>
        <v>-10.483188503680196</v>
      </c>
      <c r="V54" s="135">
        <f>(LN(DSGE_data!BL54)-LN(DSGE_data!BL53))*100</f>
        <v>6.1486349040197341</v>
      </c>
      <c r="W54" s="135">
        <f>(LN(DSGE_data!BA54)-LN(DSGE_data!BA53))*100</f>
        <v>-15.252694355516816</v>
      </c>
      <c r="X54" s="135">
        <f>LN(1+DSGE_data!D54/400)*100</f>
        <v>3.9084477912143747</v>
      </c>
      <c r="Y54" s="135">
        <f>(LN(DSGE_data!BI54)-LN(DSGE_data!BI53))*100</f>
        <v>0.62374912077025613</v>
      </c>
      <c r="Z54" s="135">
        <f>(LN(DSGE_data!BJ54)-LN(DSGE_data!BJ53))*100</f>
        <v>1.7369910241317399</v>
      </c>
      <c r="AA54" s="135">
        <f>(Tax_data!U54-Tax_data!U53)</f>
        <v>-0.62322107236013657</v>
      </c>
      <c r="AB54" s="135">
        <f>(Tax_data!V54-Tax_data!V53)</f>
        <v>2.3339933443216445</v>
      </c>
      <c r="AC54" s="135">
        <f>(Tax_data!Y54-Tax_data!Y53)</f>
        <v>-4.0648344338546138E-2</v>
      </c>
      <c r="AD54" s="135">
        <f>(Tax_data!Z54-Tax_data!Z53)</f>
        <v>3.0888899046465497</v>
      </c>
      <c r="AE54" s="135"/>
      <c r="AF54" s="135">
        <f>(LN(Data!T54)-LN(Data!T53))*100</f>
        <v>0.26486612294771561</v>
      </c>
      <c r="AG54" s="135">
        <f>(LN(Data!S54)-LN(Data!S53))*100</f>
        <v>-0.1425664738171406</v>
      </c>
      <c r="AH54" s="135">
        <f>(LN(DSGE_data!BQ54)-LN(DSGE_data!BQ53))*100</f>
        <v>6.9225214356899656</v>
      </c>
      <c r="AI54" s="135"/>
      <c r="AJ54" s="135"/>
      <c r="AK54" s="135"/>
    </row>
    <row r="55" spans="1:37" x14ac:dyDescent="0.2">
      <c r="A55" s="18">
        <v>30132</v>
      </c>
      <c r="B55" s="135">
        <f>(LN(DSGE_data!B55)-LN(DSGE_data!B54))*100</f>
        <v>-0.837877467668946</v>
      </c>
      <c r="C55" s="135">
        <f>(LN(DSGE_data!BK55)-LN(DSGE_data!BK54))*100</f>
        <v>3.3431346387518435</v>
      </c>
      <c r="D55" s="135">
        <f>(LN(DSGE_data!U55)-LN(DSGE_data!U54))*100</f>
        <v>-0.39151383777031867</v>
      </c>
      <c r="E55" s="135">
        <v>3.42402546943147</v>
      </c>
      <c r="F55" s="135">
        <v>3.42402546943147</v>
      </c>
      <c r="G55" s="135"/>
      <c r="H55" s="135">
        <f t="shared" si="5"/>
        <v>3.42402546943147</v>
      </c>
      <c r="I55" s="135">
        <f>(LN(DSGE_data!W55)-LN(DSGE_data!W54))*100</f>
        <v>-3.9366143070996173</v>
      </c>
      <c r="J55" s="135">
        <f>(LN(DSGE_data!Y55)-LN(DSGE_data!Y54))*100</f>
        <v>-5.1986327692908674</v>
      </c>
      <c r="K55" s="135">
        <f>(LN(DSGE_data!AA55)-LN(DSGE_data!AA54))*100</f>
        <v>3.2185494510640567</v>
      </c>
      <c r="L55" s="135">
        <f>(LN(DSGE_data!AC55)-LN(DSGE_data!AC54))*100</f>
        <v>9.1862950915187369</v>
      </c>
      <c r="M55" s="135">
        <f>(LN(DSGE_data!AA55+DSGE_data!AC55)-LN(DSGE_data!AA54+DSGE_data!AC54))*100</f>
        <v>4.6344373209130652</v>
      </c>
      <c r="N55" s="135">
        <f>(LN(DSGE_data!AE55)-LN(DSGE_data!AE54))*100</f>
        <v>-0.48240155466245938</v>
      </c>
      <c r="O55" s="135">
        <f>(LN(DSGE_data!AK55)-LN(DSGE_data!AK54))*100</f>
        <v>0.50713075913950689</v>
      </c>
      <c r="P55" s="135">
        <f>(LN(DSGE_data!BO55)-LN(DSGE_data!BO54))*100</f>
        <v>1.5262912563271058</v>
      </c>
      <c r="Q55" s="135">
        <f>(LN(DSGE_data!AL55)-LN(DSGE_data!AL54))*100</f>
        <v>5.6157469458286258</v>
      </c>
      <c r="R55" s="135">
        <f>(LN(DSGE_data!AM55)-LN(DSGE_data!AM54))*100</f>
        <v>0.9646275593672371</v>
      </c>
      <c r="S55" s="135">
        <f>(LN(DSGE_data!AZ55)-LN(DSGE_data!AZ54))*100</f>
        <v>3.5823249303619908</v>
      </c>
      <c r="T55" s="135">
        <f>(LN(DSGE_data!J55)-LN(DSGE_data!J54))*100</f>
        <v>4.5435621992566899</v>
      </c>
      <c r="U55" s="135">
        <f>(LN(DSGE_data!BC55)-LN(DSGE_data!BC54))*100</f>
        <v>-3.6090516797846917</v>
      </c>
      <c r="V55" s="135">
        <f>(LN(DSGE_data!BL55)-LN(DSGE_data!BL54))*100</f>
        <v>1.9382300345990977</v>
      </c>
      <c r="W55" s="135">
        <f>(LN(DSGE_data!BA55)-LN(DSGE_data!BA54))*100</f>
        <v>4.0868324480786811</v>
      </c>
      <c r="X55" s="135">
        <f>LN(1+DSGE_data!D55/400)*100</f>
        <v>4.0437928776448393</v>
      </c>
      <c r="Y55" s="135">
        <f>(LN(DSGE_data!BI55)-LN(DSGE_data!BI54))*100</f>
        <v>-5.4916146172661051</v>
      </c>
      <c r="Z55" s="135">
        <f>(LN(DSGE_data!BJ55)-LN(DSGE_data!BJ54))*100</f>
        <v>-2.877101628057499</v>
      </c>
      <c r="AA55" s="135">
        <f>(Tax_data!U55-Tax_data!U54)</f>
        <v>0.54150229929063975</v>
      </c>
      <c r="AB55" s="135">
        <f>(Tax_data!V55-Tax_data!V54)</f>
        <v>-0.67359113043372787</v>
      </c>
      <c r="AC55" s="135">
        <f>(Tax_data!Y55-Tax_data!Y54)</f>
        <v>0.30553258449337761</v>
      </c>
      <c r="AD55" s="135">
        <f>(Tax_data!Z55-Tax_data!Z54)</f>
        <v>0.71295309392505146</v>
      </c>
      <c r="AE55" s="135"/>
      <c r="AF55" s="135">
        <f>(LN(Data!T55)-LN(Data!T54))*100</f>
        <v>-1.6977245436644139</v>
      </c>
      <c r="AG55" s="135">
        <f>(LN(Data!S55)-LN(Data!S54))*100</f>
        <v>-4.6133658916680531E-2</v>
      </c>
      <c r="AH55" s="135">
        <f>(LN(DSGE_data!BQ55)-LN(DSGE_data!BQ54))*100</f>
        <v>9.7151363250100431</v>
      </c>
      <c r="AI55" s="135"/>
      <c r="AJ55" s="135"/>
      <c r="AK55" s="135"/>
    </row>
    <row r="56" spans="1:37" x14ac:dyDescent="0.2">
      <c r="A56" s="18">
        <v>30224</v>
      </c>
      <c r="B56" s="135">
        <f>(LN(DSGE_data!B56)-LN(DSGE_data!B55))*100</f>
        <v>-2.5609200011444955E-2</v>
      </c>
      <c r="C56" s="135">
        <f>(LN(DSGE_data!BK56)-LN(DSGE_data!BK55))*100</f>
        <v>4.5728493663740766</v>
      </c>
      <c r="D56" s="135">
        <f>(LN(DSGE_data!U56)-LN(DSGE_data!U55))*100</f>
        <v>0.16771788129652521</v>
      </c>
      <c r="E56" s="135">
        <v>3.4250827905554</v>
      </c>
      <c r="F56" s="135">
        <v>3.4250827905554</v>
      </c>
      <c r="G56" s="135"/>
      <c r="H56" s="135">
        <f t="shared" si="5"/>
        <v>3.4250827905554</v>
      </c>
      <c r="I56" s="135">
        <f>(LN(DSGE_data!W56)-LN(DSGE_data!W55))*100</f>
        <v>-1.5699888001169171</v>
      </c>
      <c r="J56" s="135">
        <f>(LN(DSGE_data!Y56)-LN(DSGE_data!Y55))*100</f>
        <v>-0.55022348300095558</v>
      </c>
      <c r="K56" s="135">
        <f>(LN(DSGE_data!AA56)-LN(DSGE_data!AA55))*100</f>
        <v>-8.208141544218428</v>
      </c>
      <c r="L56" s="135">
        <f>(LN(DSGE_data!AC56)-LN(DSGE_data!AC55))*100</f>
        <v>-11.749404912067085</v>
      </c>
      <c r="M56" s="135">
        <f>(LN(DSGE_data!AA56+DSGE_data!AC56)-LN(DSGE_data!AA55+DSGE_data!AC55))*100</f>
        <v>-9.0560972161712883</v>
      </c>
      <c r="N56" s="135">
        <f>(LN(DSGE_data!AE56)-LN(DSGE_data!AE55))*100</f>
        <v>-4.2681526663010061</v>
      </c>
      <c r="O56" s="135">
        <f>(LN(DSGE_data!AK56)-LN(DSGE_data!AK55))*100</f>
        <v>0.41526824254201067</v>
      </c>
      <c r="P56" s="135">
        <f>(LN(DSGE_data!BO56)-LN(DSGE_data!BO55))*100</f>
        <v>0.87647803416981418</v>
      </c>
      <c r="Q56" s="135">
        <f>(LN(DSGE_data!AL56)-LN(DSGE_data!AL55))*100</f>
        <v>3.4020074353545482</v>
      </c>
      <c r="R56" s="135">
        <f>(LN(DSGE_data!AM56)-LN(DSGE_data!AM55))*100</f>
        <v>0.61878176877439017</v>
      </c>
      <c r="S56" s="135">
        <f>(LN(DSGE_data!AZ56)-LN(DSGE_data!AZ55))*100</f>
        <v>2.1102611586427678</v>
      </c>
      <c r="T56" s="135">
        <f>(LN(DSGE_data!J56)-LN(DSGE_data!J55))*100</f>
        <v>2.9703286468975465</v>
      </c>
      <c r="U56" s="135">
        <f>(LN(DSGE_data!BC56)-LN(DSGE_data!BC55))*100</f>
        <v>-15.608279086185384</v>
      </c>
      <c r="V56" s="135">
        <f>(LN(DSGE_data!BL56)-LN(DSGE_data!BL55))*100</f>
        <v>8.8258674783577185</v>
      </c>
      <c r="W56" s="135">
        <f>(LN(DSGE_data!BA56)-LN(DSGE_data!BA55))*100</f>
        <v>-3.9686464795213539</v>
      </c>
      <c r="X56" s="135">
        <f>LN(1+DSGE_data!D56/400)*100</f>
        <v>4.0613972885255016</v>
      </c>
      <c r="Y56" s="135">
        <f>(LN(DSGE_data!BI56)-LN(DSGE_data!BI55))*100</f>
        <v>-2.4797161196137729</v>
      </c>
      <c r="Z56" s="135">
        <f>(LN(DSGE_data!BJ56)-LN(DSGE_data!BJ55))*100</f>
        <v>-0.11647626843958037</v>
      </c>
      <c r="AA56" s="135">
        <f>(Tax_data!U56-Tax_data!U55)</f>
        <v>-0.25355262297228087</v>
      </c>
      <c r="AB56" s="135">
        <f>(Tax_data!V56-Tax_data!V55)</f>
        <v>1.2286676028199146</v>
      </c>
      <c r="AC56" s="135">
        <f>(Tax_data!Y56-Tax_data!Y55)</f>
        <v>0.28105663898144506</v>
      </c>
      <c r="AD56" s="135">
        <f>(Tax_data!Z56-Tax_data!Z55)</f>
        <v>0.25472190575803921</v>
      </c>
      <c r="AE56" s="135"/>
      <c r="AF56" s="135">
        <f>(LN(Data!T56)-LN(Data!T55))*100</f>
        <v>-0.59963844355888085</v>
      </c>
      <c r="AG56" s="135">
        <f>(LN(Data!S56)-LN(Data!S55))*100</f>
        <v>1.247793318795587</v>
      </c>
      <c r="AH56" s="135">
        <f>(LN(DSGE_data!BQ56)-LN(DSGE_data!BQ55))*100</f>
        <v>5.5000776624829939</v>
      </c>
      <c r="AI56" s="135"/>
      <c r="AJ56" s="135"/>
      <c r="AK56" s="135"/>
    </row>
    <row r="57" spans="1:37" x14ac:dyDescent="0.2">
      <c r="A57" s="18">
        <v>30316</v>
      </c>
      <c r="B57" s="135">
        <f>(LN(DSGE_data!B57)-LN(DSGE_data!B56))*100</f>
        <v>-2.13667626742442</v>
      </c>
      <c r="C57" s="135">
        <f>(LN(DSGE_data!BK57)-LN(DSGE_data!BK56))*100</f>
        <v>5.7108092414435818</v>
      </c>
      <c r="D57" s="135">
        <f>(LN(DSGE_data!U57)-LN(DSGE_data!U56))*100</f>
        <v>-1.5404089040922386</v>
      </c>
      <c r="E57" s="135">
        <v>3.4269566594485399</v>
      </c>
      <c r="F57" s="135">
        <v>3.4269566594485399</v>
      </c>
      <c r="G57" s="135"/>
      <c r="H57" s="135">
        <f t="shared" si="5"/>
        <v>3.4269566594485399</v>
      </c>
      <c r="I57" s="135">
        <f>(LN(DSGE_data!W57)-LN(DSGE_data!W56))*100</f>
        <v>0.31165338758487593</v>
      </c>
      <c r="J57" s="135">
        <f>(LN(DSGE_data!Y57)-LN(DSGE_data!Y56))*100</f>
        <v>-3.5008021762680031</v>
      </c>
      <c r="K57" s="135">
        <f>(LN(DSGE_data!AA57)-LN(DSGE_data!AA56))*100</f>
        <v>-4.4709522185645056</v>
      </c>
      <c r="L57" s="135">
        <f>(LN(DSGE_data!AC57)-LN(DSGE_data!AC56))*100</f>
        <v>8.6348597538538741</v>
      </c>
      <c r="M57" s="135">
        <f>(LN(DSGE_data!AA57+DSGE_data!AC57)-LN(DSGE_data!AA56+DSGE_data!AC56))*100</f>
        <v>-1.2163917556076598</v>
      </c>
      <c r="N57" s="135">
        <f>(LN(DSGE_data!AE57)-LN(DSGE_data!AE56))*100</f>
        <v>-1.6257163973017796</v>
      </c>
      <c r="O57" s="135">
        <f>(LN(DSGE_data!AK57)-LN(DSGE_data!AK56))*100</f>
        <v>0.30931183661855322</v>
      </c>
      <c r="P57" s="135">
        <f>(LN(DSGE_data!BO57)-LN(DSGE_data!BO56))*100</f>
        <v>-0.53632177043070328</v>
      </c>
      <c r="Q57" s="135">
        <f>(LN(DSGE_data!AL57)-LN(DSGE_data!AL56))*100</f>
        <v>3.5350166870845356</v>
      </c>
      <c r="R57" s="135">
        <f>(LN(DSGE_data!AM57)-LN(DSGE_data!AM56))*100</f>
        <v>-1.1455017626742503</v>
      </c>
      <c r="S57" s="135">
        <f>(LN(DSGE_data!AZ57)-LN(DSGE_data!AZ56))*100</f>
        <v>3.7620266208966413</v>
      </c>
      <c r="T57" s="135">
        <f>(LN(DSGE_data!J57)-LN(DSGE_data!J56))*100</f>
        <v>4.1325310277894545</v>
      </c>
      <c r="U57" s="135">
        <f>(LN(DSGE_data!BC57)-LN(DSGE_data!BC56))*100</f>
        <v>-0.75086763089657893</v>
      </c>
      <c r="V57" s="135">
        <f>(LN(DSGE_data!BL57)-LN(DSGE_data!BL56))*100</f>
        <v>-4.409205287920992</v>
      </c>
      <c r="W57" s="135">
        <f>(LN(DSGE_data!BA57)-LN(DSGE_data!BA56))*100</f>
        <v>6.9908277029925969</v>
      </c>
      <c r="X57" s="135">
        <f>LN(1+DSGE_data!D57/400)*100</f>
        <v>3.670150896753495</v>
      </c>
      <c r="Y57" s="135">
        <f>(LN(DSGE_data!BI57)-LN(DSGE_data!BI56))*100</f>
        <v>3.4364382150050332</v>
      </c>
      <c r="Z57" s="135">
        <f>(LN(DSGE_data!BJ57)-LN(DSGE_data!BJ56))*100</f>
        <v>6.7942993402007268</v>
      </c>
      <c r="AA57" s="135">
        <f>(Tax_data!U57-Tax_data!U56)</f>
        <v>1.5741386596497993</v>
      </c>
      <c r="AB57" s="135">
        <f>(Tax_data!V57-Tax_data!V56)</f>
        <v>-0.50055151016592347</v>
      </c>
      <c r="AC57" s="135">
        <f>(Tax_data!Y57-Tax_data!Y56)</f>
        <v>0.52301621770568651</v>
      </c>
      <c r="AD57" s="135">
        <f>(Tax_data!Z57-Tax_data!Z56)</f>
        <v>1.6687964888965041</v>
      </c>
      <c r="AE57" s="135"/>
      <c r="AF57" s="135">
        <f>(LN(Data!T57)-LN(Data!T56))*100</f>
        <v>-2.2032999991131064</v>
      </c>
      <c r="AG57" s="135">
        <f>(LN(Data!S57)-LN(Data!S56))*100</f>
        <v>-0.50232398249114851</v>
      </c>
      <c r="AH57" s="135">
        <f>(LN(DSGE_data!BQ57)-LN(DSGE_data!BQ56))*100</f>
        <v>1.6394994489843384E-2</v>
      </c>
      <c r="AI57" s="135"/>
      <c r="AJ57" s="135"/>
      <c r="AK57" s="135"/>
    </row>
    <row r="58" spans="1:37" x14ac:dyDescent="0.2">
      <c r="A58" s="18">
        <v>30406</v>
      </c>
      <c r="B58" s="135">
        <f>(LN(DSGE_data!B58)-LN(DSGE_data!B57))*100</f>
        <v>-1.5555210505308281</v>
      </c>
      <c r="C58" s="135">
        <f>(LN(DSGE_data!BK58)-LN(DSGE_data!BK57))*100</f>
        <v>4.5297142533926804</v>
      </c>
      <c r="D58" s="135">
        <f>(LN(DSGE_data!U58)-LN(DSGE_data!U57))*100</f>
        <v>2.2101179932322523</v>
      </c>
      <c r="E58" s="135">
        <v>3.4305311693067702</v>
      </c>
      <c r="F58" s="135">
        <v>3.4305311693067702</v>
      </c>
      <c r="G58" s="135"/>
      <c r="H58" s="135">
        <f t="shared" si="5"/>
        <v>3.4305311693067702</v>
      </c>
      <c r="I58" s="135">
        <f>(LN(DSGE_data!W58)-LN(DSGE_data!W57))*100</f>
        <v>-1.404392448281655</v>
      </c>
      <c r="J58" s="135">
        <f>(LN(DSGE_data!Y58)-LN(DSGE_data!Y57))*100</f>
        <v>6.4479308825609039</v>
      </c>
      <c r="K58" s="135">
        <f>(LN(DSGE_data!AA58)-LN(DSGE_data!AA57))*100</f>
        <v>-9.7870609980031276</v>
      </c>
      <c r="L58" s="135">
        <f>(LN(DSGE_data!AC58)-LN(DSGE_data!AC57))*100</f>
        <v>-11.686450172819463</v>
      </c>
      <c r="M58" s="135">
        <f>(LN(DSGE_data!AA58+DSGE_data!AC58)-LN(DSGE_data!AA57+DSGE_data!AC57))*100</f>
        <v>-10.278751478215931</v>
      </c>
      <c r="N58" s="135">
        <f>(LN(DSGE_data!AE58)-LN(DSGE_data!AE57))*100</f>
        <v>-9.8087036813687689E-2</v>
      </c>
      <c r="O58" s="135">
        <f>(LN(DSGE_data!AK58)-LN(DSGE_data!AK57))*100</f>
        <v>0.23749506352892524</v>
      </c>
      <c r="P58" s="135">
        <f>(LN(DSGE_data!BO58)-LN(DSGE_data!BO57))*100</f>
        <v>-1.4874570757648087</v>
      </c>
      <c r="Q58" s="135">
        <f>(LN(DSGE_data!AL58)-LN(DSGE_data!AL57))*100</f>
        <v>2.4025619562287659</v>
      </c>
      <c r="R58" s="135">
        <f>(LN(DSGE_data!AM58)-LN(DSGE_data!AM57))*100</f>
        <v>-8.56711139730848E-2</v>
      </c>
      <c r="S58" s="135">
        <f>(LN(DSGE_data!AZ58)-LN(DSGE_data!AZ57))*100</f>
        <v>3.6525239684645827</v>
      </c>
      <c r="T58" s="135">
        <f>(LN(DSGE_data!J58)-LN(DSGE_data!J57))*100</f>
        <v>-7.6234928687601844E-2</v>
      </c>
      <c r="U58" s="135">
        <f>(LN(DSGE_data!BC58)-LN(DSGE_data!BC57))*100</f>
        <v>-14.40428161671754</v>
      </c>
      <c r="V58" s="135">
        <f>(LN(DSGE_data!BL58)-LN(DSGE_data!BL57))*100</f>
        <v>6.3633991405306789</v>
      </c>
      <c r="W58" s="135">
        <f>(LN(DSGE_data!BA58)-LN(DSGE_data!BA57))*100</f>
        <v>-5.3593147410639475</v>
      </c>
      <c r="X58" s="135">
        <f>LN(1+DSGE_data!D58/400)*100</f>
        <v>2.8676544234339993</v>
      </c>
      <c r="Y58" s="135">
        <f>(LN(DSGE_data!BI58)-LN(DSGE_data!BI57))*100</f>
        <v>2.3851309190420444</v>
      </c>
      <c r="Z58" s="135">
        <f>(LN(DSGE_data!BJ58)-LN(DSGE_data!BJ57))*100</f>
        <v>4.1361516509562435</v>
      </c>
      <c r="AA58" s="135">
        <f>(Tax_data!U58-Tax_data!U57)</f>
        <v>-0.55418473636744636</v>
      </c>
      <c r="AB58" s="135">
        <f>(Tax_data!V58-Tax_data!V57)</f>
        <v>1.0207569393974296</v>
      </c>
      <c r="AC58" s="135">
        <f>(Tax_data!Y58-Tax_data!Y57)</f>
        <v>0.25667231791972611</v>
      </c>
      <c r="AD58" s="135">
        <f>(Tax_data!Z58-Tax_data!Z57)</f>
        <v>-0.37912355838917122</v>
      </c>
      <c r="AE58" s="135"/>
      <c r="AF58" s="135">
        <f>(LN(Data!T58)-LN(Data!T57))*100</f>
        <v>0.75392557330236087</v>
      </c>
      <c r="AG58" s="135">
        <f>(LN(Data!S58)-LN(Data!S57))*100</f>
        <v>1.1210575401133127</v>
      </c>
      <c r="AH58" s="135">
        <f>(LN(DSGE_data!BQ58)-LN(DSGE_data!BQ57))*100</f>
        <v>-12.134348856688959</v>
      </c>
      <c r="AI58" s="135"/>
      <c r="AJ58" s="135"/>
      <c r="AK58" s="135"/>
    </row>
    <row r="59" spans="1:37" x14ac:dyDescent="0.2">
      <c r="A59" s="18">
        <v>30497</v>
      </c>
      <c r="B59" s="135">
        <f>(LN(DSGE_data!B59)-LN(DSGE_data!B58))*100</f>
        <v>0.41436322841672535</v>
      </c>
      <c r="C59" s="135">
        <f>(LN(DSGE_data!BK59)-LN(DSGE_data!BK58))*100</f>
        <v>2.9379276239765773</v>
      </c>
      <c r="D59" s="135">
        <f>(LN(DSGE_data!U59)-LN(DSGE_data!U58))*100</f>
        <v>0.21441180077292898</v>
      </c>
      <c r="E59" s="135">
        <v>3.4374738894449002</v>
      </c>
      <c r="F59" s="135">
        <v>3.4374738894449002</v>
      </c>
      <c r="G59" s="135"/>
      <c r="H59" s="135">
        <f t="shared" si="5"/>
        <v>3.4374738894449002</v>
      </c>
      <c r="I59" s="135">
        <f>(LN(DSGE_data!W59)-LN(DSGE_data!W58))*100</f>
        <v>4.6605974058275379</v>
      </c>
      <c r="J59" s="135">
        <f>(LN(DSGE_data!Y59)-LN(DSGE_data!Y58))*100</f>
        <v>-8.6342377604728071</v>
      </c>
      <c r="K59" s="135">
        <f>(LN(DSGE_data!AA59)-LN(DSGE_data!AA58))*100</f>
        <v>29.334381499975137</v>
      </c>
      <c r="L59" s="135">
        <f>(LN(DSGE_data!AC59)-LN(DSGE_data!AC58))*100</f>
        <v>16.029137121707393</v>
      </c>
      <c r="M59" s="135">
        <f>(LN(DSGE_data!AA59+DSGE_data!AC59)-LN(DSGE_data!AA58+DSGE_data!AC58))*100</f>
        <v>26.079654737042191</v>
      </c>
      <c r="N59" s="135">
        <f>(LN(DSGE_data!AE59)-LN(DSGE_data!AE58))*100</f>
        <v>3.8848683454947519</v>
      </c>
      <c r="O59" s="135">
        <f>(LN(DSGE_data!AK59)-LN(DSGE_data!AK58))*100</f>
        <v>0.17402197420279819</v>
      </c>
      <c r="P59" s="135">
        <f>(LN(DSGE_data!BO59)-LN(DSGE_data!BO58))*100</f>
        <v>0.73720573948197199</v>
      </c>
      <c r="Q59" s="135">
        <f>(LN(DSGE_data!AL59)-LN(DSGE_data!AL58))*100</f>
        <v>3.1909834841950868</v>
      </c>
      <c r="R59" s="135">
        <f>(LN(DSGE_data!AM59)-LN(DSGE_data!AM58))*100</f>
        <v>0.51810751521550458</v>
      </c>
      <c r="S59" s="135">
        <f>(LN(DSGE_data!AZ59)-LN(DSGE_data!AZ58))*100</f>
        <v>2.2797557705104055</v>
      </c>
      <c r="T59" s="135">
        <f>(LN(DSGE_data!J59)-LN(DSGE_data!J58))*100</f>
        <v>3.4691772720470748</v>
      </c>
      <c r="U59" s="135">
        <f>(LN(DSGE_data!BC59)-LN(DSGE_data!BC58))*100</f>
        <v>1.0190981990877646</v>
      </c>
      <c r="V59" s="135">
        <f>(LN(DSGE_data!BL59)-LN(DSGE_data!BL58))*100</f>
        <v>-3.5690542312338591</v>
      </c>
      <c r="W59" s="135">
        <f>(LN(DSGE_data!BA59)-LN(DSGE_data!BA58))*100</f>
        <v>-0.12152802071589974</v>
      </c>
      <c r="X59" s="135">
        <f>LN(1+DSGE_data!D59/400)*100</f>
        <v>3.1716666551568808</v>
      </c>
      <c r="Y59" s="135">
        <f>(LN(DSGE_data!BI59)-LN(DSGE_data!BI58))*100</f>
        <v>1.5999247334134381</v>
      </c>
      <c r="Z59" s="135">
        <f>(LN(DSGE_data!BJ59)-LN(DSGE_data!BJ58))*100</f>
        <v>3.2968620432022533</v>
      </c>
      <c r="AA59" s="135">
        <f>(Tax_data!U59-Tax_data!U58)</f>
        <v>0.25549637852179963</v>
      </c>
      <c r="AB59" s="135">
        <f>(Tax_data!V59-Tax_data!V58)</f>
        <v>-0.10581280431756568</v>
      </c>
      <c r="AC59" s="135">
        <f>(Tax_data!Y59-Tax_data!Y58)</f>
        <v>0.41015331321025172</v>
      </c>
      <c r="AD59" s="135">
        <f>(Tax_data!Z59-Tax_data!Z58)</f>
        <v>0.62297634995828233</v>
      </c>
      <c r="AE59" s="135"/>
      <c r="AF59" s="135">
        <f>(LN(Data!T59)-LN(Data!T58))*100</f>
        <v>0.61687611046323809</v>
      </c>
      <c r="AG59" s="135">
        <f>(LN(Data!S59)-LN(Data!S58))*100</f>
        <v>0.16544345612992117</v>
      </c>
      <c r="AH59" s="135">
        <f>(LN(DSGE_data!BQ59)-LN(DSGE_data!BQ58))*100</f>
        <v>16.849785009678797</v>
      </c>
      <c r="AI59" s="135"/>
      <c r="AJ59" s="135"/>
      <c r="AK59" s="135"/>
    </row>
    <row r="60" spans="1:37" x14ac:dyDescent="0.2">
      <c r="A60" s="18">
        <v>30589</v>
      </c>
      <c r="B60" s="135">
        <f>(LN(DSGE_data!B60)-LN(DSGE_data!B59))*100</f>
        <v>1.1462189278045543</v>
      </c>
      <c r="C60" s="135">
        <f>(LN(DSGE_data!BK60)-LN(DSGE_data!BK59))*100</f>
        <v>2.8469741401899729</v>
      </c>
      <c r="D60" s="135">
        <f>(LN(DSGE_data!U60)-LN(DSGE_data!U59))*100</f>
        <v>3.0065110971621678</v>
      </c>
      <c r="E60" s="135">
        <v>3.44886345286583</v>
      </c>
      <c r="F60" s="135">
        <v>3.44886345286583</v>
      </c>
      <c r="G60" s="135"/>
      <c r="H60" s="135">
        <f t="shared" si="5"/>
        <v>3.44886345286583</v>
      </c>
      <c r="I60" s="135">
        <f>(LN(DSGE_data!W60)-LN(DSGE_data!W59))*100</f>
        <v>1.3363690651301496</v>
      </c>
      <c r="J60" s="135">
        <f>(LN(DSGE_data!Y60)-LN(DSGE_data!Y59))*100</f>
        <v>1.5004659040506851</v>
      </c>
      <c r="K60" s="135">
        <f>(LN(DSGE_data!AA60)-LN(DSGE_data!AA59))*100</f>
        <v>-42.165665800089869</v>
      </c>
      <c r="L60" s="135">
        <f>(LN(DSGE_data!AC60)-LN(DSGE_data!AC59))*100</f>
        <v>-7.5977531679829013</v>
      </c>
      <c r="M60" s="135">
        <f>(LN(DSGE_data!AA60+DSGE_data!AC60)-LN(DSGE_data!AA59+DSGE_data!AC59))*100</f>
        <v>-32.999118634121061</v>
      </c>
      <c r="N60" s="135">
        <f>(LN(DSGE_data!AE60)-LN(DSGE_data!AE59))*100</f>
        <v>-7.353575716939531</v>
      </c>
      <c r="O60" s="135">
        <f>(LN(DSGE_data!AK60)-LN(DSGE_data!AK59))*100</f>
        <v>0.16689927531556847</v>
      </c>
      <c r="P60" s="135">
        <f>(LN(DSGE_data!BO60)-LN(DSGE_data!BO59))*100</f>
        <v>0.28073716225165413</v>
      </c>
      <c r="Q60" s="135">
        <f>(LN(DSGE_data!AL60)-LN(DSGE_data!AL59))*100</f>
        <v>2.48041725296968</v>
      </c>
      <c r="R60" s="135">
        <f>(LN(DSGE_data!AM60)-LN(DSGE_data!AM59))*100</f>
        <v>-0.77180175049900157</v>
      </c>
      <c r="S60" s="135">
        <f>(LN(DSGE_data!AZ60)-LN(DSGE_data!AZ59))*100</f>
        <v>2.0327808154025906</v>
      </c>
      <c r="T60" s="135">
        <f>(LN(DSGE_data!J60)-LN(DSGE_data!J59))*100</f>
        <v>2.165530422450046</v>
      </c>
      <c r="U60" s="135">
        <f>(LN(DSGE_data!BC60)-LN(DSGE_data!BC59))*100</f>
        <v>2.4440924115692653</v>
      </c>
      <c r="V60" s="135">
        <f>(LN(DSGE_data!BL60)-LN(DSGE_data!BL59))*100</f>
        <v>-0.74936456095491266</v>
      </c>
      <c r="W60" s="135">
        <f>(LN(DSGE_data!BA60)-LN(DSGE_data!BA59))*100</f>
        <v>-2.2309763198022026</v>
      </c>
      <c r="X60" s="135">
        <f>LN(1+DSGE_data!D60/400)*100</f>
        <v>3.7689084077307955</v>
      </c>
      <c r="Y60" s="135">
        <f>(LN(DSGE_data!BI60)-LN(DSGE_data!BI59))*100</f>
        <v>2.0633327468043916</v>
      </c>
      <c r="Z60" s="135">
        <f>(LN(DSGE_data!BJ60)-LN(DSGE_data!BJ59))*100</f>
        <v>2.5290798415340099</v>
      </c>
      <c r="AA60" s="135">
        <f>(Tax_data!U60-Tax_data!U59)</f>
        <v>-0.13327574335863801</v>
      </c>
      <c r="AB60" s="135">
        <f>(Tax_data!V60-Tax_data!V59)</f>
        <v>-1.6850385286857623</v>
      </c>
      <c r="AC60" s="135">
        <f>(Tax_data!Y60-Tax_data!Y59)</f>
        <v>0.73736104033371852</v>
      </c>
      <c r="AD60" s="135">
        <f>(Tax_data!Z60-Tax_data!Z59)</f>
        <v>-5.7365070763593984</v>
      </c>
      <c r="AE60" s="135"/>
      <c r="AF60" s="135">
        <f>(LN(Data!T60)-LN(Data!T59))*100</f>
        <v>3.3799449831976247</v>
      </c>
      <c r="AG60" s="135">
        <f>(LN(Data!S60)-LN(Data!S59))*100</f>
        <v>0.84367787091128577</v>
      </c>
      <c r="AH60" s="135">
        <f>(LN(DSGE_data!BQ60)-LN(DSGE_data!BQ59))*100</f>
        <v>1.9322965158860228</v>
      </c>
      <c r="AI60" s="135"/>
      <c r="AJ60" s="135"/>
      <c r="AK60" s="135"/>
    </row>
    <row r="61" spans="1:37" x14ac:dyDescent="0.2">
      <c r="A61" s="18">
        <v>30681</v>
      </c>
      <c r="B61" s="135">
        <f>(LN(DSGE_data!B61)-LN(DSGE_data!B60))*100</f>
        <v>2.5047295566944072</v>
      </c>
      <c r="C61" s="135">
        <f>(LN(DSGE_data!BK61)-LN(DSGE_data!BK60))*100</f>
        <v>0.82472624800129513</v>
      </c>
      <c r="D61" s="135">
        <f>(LN(DSGE_data!U61)-LN(DSGE_data!U60))*100</f>
        <v>0.9684654525305092</v>
      </c>
      <c r="E61" s="135">
        <v>3.46530061887213</v>
      </c>
      <c r="F61" s="135">
        <v>3.46530061887213</v>
      </c>
      <c r="G61" s="135"/>
      <c r="H61" s="135">
        <f t="shared" si="5"/>
        <v>3.46530061887213</v>
      </c>
      <c r="I61" s="135">
        <f>(LN(DSGE_data!W61)-LN(DSGE_data!W60))*100</f>
        <v>2.2038796140828154</v>
      </c>
      <c r="J61" s="135">
        <f>(LN(DSGE_data!Y61)-LN(DSGE_data!Y60))*100</f>
        <v>7.7933323944554544</v>
      </c>
      <c r="K61" s="135">
        <f>(LN(DSGE_data!AA61)-LN(DSGE_data!AA60))*100</f>
        <v>5.9271634773294224</v>
      </c>
      <c r="L61" s="135">
        <f>(LN(DSGE_data!AC61)-LN(DSGE_data!AC60))*100</f>
        <v>-3.9932785147090755</v>
      </c>
      <c r="M61" s="135">
        <f>(LN(DSGE_data!AA61+DSGE_data!AC61)-LN(DSGE_data!AA60+DSGE_data!AC60))*100</f>
        <v>3.0559208538072369</v>
      </c>
      <c r="N61" s="135">
        <f>(LN(DSGE_data!AE61)-LN(DSGE_data!AE60))*100</f>
        <v>2.9302581692727259</v>
      </c>
      <c r="O61" s="135">
        <f>(LN(DSGE_data!AK61)-LN(DSGE_data!AK60))*100</f>
        <v>0.21571124652641771</v>
      </c>
      <c r="P61" s="135">
        <f>(LN(DSGE_data!BO61)-LN(DSGE_data!BO60))*100</f>
        <v>0.72573103381579074</v>
      </c>
      <c r="Q61" s="135">
        <f>(LN(DSGE_data!AL61)-LN(DSGE_data!AL60))*100</f>
        <v>3.5124332917476409</v>
      </c>
      <c r="R61" s="135">
        <f>(LN(DSGE_data!AM61)-LN(DSGE_data!AM60))*100</f>
        <v>0.73422247979735289</v>
      </c>
      <c r="S61" s="135">
        <f>(LN(DSGE_data!AZ61)-LN(DSGE_data!AZ60))*100</f>
        <v>2.5709910114052548</v>
      </c>
      <c r="T61" s="135">
        <f>(LN(DSGE_data!J61)-LN(DSGE_data!J60))*100</f>
        <v>2.0677257175535146</v>
      </c>
      <c r="U61" s="135">
        <f>(LN(DSGE_data!BC61)-LN(DSGE_data!BC60))*100</f>
        <v>16.795214026276284</v>
      </c>
      <c r="V61" s="135">
        <f>(LN(DSGE_data!BL61)-LN(DSGE_data!BL60))*100</f>
        <v>4.4540061002116937</v>
      </c>
      <c r="W61" s="135">
        <f>(LN(DSGE_data!BA61)-LN(DSGE_data!BA60))*100</f>
        <v>3.9294092412417214</v>
      </c>
      <c r="X61" s="135">
        <f>LN(1+DSGE_data!D61/400)*100</f>
        <v>4.1269886201799224</v>
      </c>
      <c r="Y61" s="135">
        <f>(LN(DSGE_data!BI61)-LN(DSGE_data!BI60))*100</f>
        <v>-4.9283273554465268</v>
      </c>
      <c r="Z61" s="135">
        <f>(LN(DSGE_data!BJ61)-LN(DSGE_data!BJ60))*100</f>
        <v>-4.0303306029388253</v>
      </c>
      <c r="AA61" s="135">
        <f>(Tax_data!U61-Tax_data!U60)</f>
        <v>1.1802234977809949</v>
      </c>
      <c r="AB61" s="135">
        <f>(Tax_data!V61-Tax_data!V60)</f>
        <v>-3.5079690014249216</v>
      </c>
      <c r="AC61" s="135">
        <f>(Tax_data!Y61-Tax_data!Y60)</f>
        <v>-4.2020875571711969E-2</v>
      </c>
      <c r="AD61" s="135">
        <f>(Tax_data!Z61-Tax_data!Z60)</f>
        <v>-2.3685320674073829</v>
      </c>
      <c r="AE61" s="135"/>
      <c r="AF61" s="135">
        <f>(LN(Data!T61)-LN(Data!T60))*100</f>
        <v>0.17911588782659749</v>
      </c>
      <c r="AG61" s="135">
        <f>(LN(Data!S61)-LN(Data!S60))*100</f>
        <v>0.3691311103573014</v>
      </c>
      <c r="AH61" s="135">
        <f>(LN(DSGE_data!BQ61)-LN(DSGE_data!BQ60))*100</f>
        <v>4.9167445710057933</v>
      </c>
      <c r="AI61" s="135"/>
      <c r="AJ61" s="135"/>
      <c r="AK61" s="135"/>
    </row>
    <row r="62" spans="1:37" x14ac:dyDescent="0.2">
      <c r="A62" s="18">
        <v>30772</v>
      </c>
      <c r="B62" s="135">
        <f>(LN(DSGE_data!B62)-LN(DSGE_data!B61))*100</f>
        <v>1.6825130676780375</v>
      </c>
      <c r="C62" s="135">
        <f>(LN(DSGE_data!BK62)-LN(DSGE_data!BK61))*100</f>
        <v>3.7648769354328149</v>
      </c>
      <c r="D62" s="135">
        <f>(LN(DSGE_data!U62)-LN(DSGE_data!U61))*100</f>
        <v>2.1387167633317716</v>
      </c>
      <c r="E62" s="135">
        <v>3.4872632439855402</v>
      </c>
      <c r="F62" s="135">
        <v>3.4872632439855402</v>
      </c>
      <c r="G62" s="135"/>
      <c r="H62" s="135">
        <f t="shared" si="5"/>
        <v>3.4872632439855402</v>
      </c>
      <c r="I62" s="135">
        <f>(LN(DSGE_data!W62)-LN(DSGE_data!W61))*100</f>
        <v>-1.7747471090590494</v>
      </c>
      <c r="J62" s="135">
        <f>(LN(DSGE_data!Y62)-LN(DSGE_data!Y61))*100</f>
        <v>-5.5073549358299445</v>
      </c>
      <c r="K62" s="135">
        <f>(LN(DSGE_data!AA62)-LN(DSGE_data!AA61))*100</f>
        <v>1.3023093532645191</v>
      </c>
      <c r="L62" s="135">
        <f>(LN(DSGE_data!AC62)-LN(DSGE_data!AC61))*100</f>
        <v>13.959100900082433</v>
      </c>
      <c r="M62" s="135">
        <f>(LN(DSGE_data!AA62+DSGE_data!AC62)-LN(DSGE_data!AA61+DSGE_data!AC61))*100</f>
        <v>5.0015146355837814</v>
      </c>
      <c r="N62" s="135">
        <f>(LN(DSGE_data!AE62)-LN(DSGE_data!AE61))*100</f>
        <v>-0.39737766806489105</v>
      </c>
      <c r="O62" s="135">
        <f>(LN(DSGE_data!AK62)-LN(DSGE_data!AK61))*100</f>
        <v>0.31024513262885023</v>
      </c>
      <c r="P62" s="135">
        <f>(LN(DSGE_data!BO62)-LN(DSGE_data!BO61))*100</f>
        <v>3.2580622774140977</v>
      </c>
      <c r="Q62" s="135">
        <f>(LN(DSGE_data!AL62)-LN(DSGE_data!AL61))*100</f>
        <v>6.3332836104692092</v>
      </c>
      <c r="R62" s="135">
        <f>(LN(DSGE_data!AM62)-LN(DSGE_data!AM61))*100</f>
        <v>4.9074380690445452</v>
      </c>
      <c r="S62" s="135">
        <f>(LN(DSGE_data!AZ62)-LN(DSGE_data!AZ61))*100</f>
        <v>2.7649762004262612</v>
      </c>
      <c r="T62" s="135">
        <f>(LN(DSGE_data!J62)-LN(DSGE_data!J61))*100</f>
        <v>-0.72909961058311712</v>
      </c>
      <c r="U62" s="135">
        <f>(LN(DSGE_data!BC62)-LN(DSGE_data!BC61))*100</f>
        <v>5.2232358370165599</v>
      </c>
      <c r="V62" s="135">
        <f>(LN(DSGE_data!BL62)-LN(DSGE_data!BL61))*100</f>
        <v>2.876881530062958</v>
      </c>
      <c r="W62" s="135">
        <f>(LN(DSGE_data!BA62)-LN(DSGE_data!BA61))*100</f>
        <v>3.3476876449324067</v>
      </c>
      <c r="X62" s="135">
        <f>LN(1+DSGE_data!D62/400)*100</f>
        <v>4.3418620367521159</v>
      </c>
      <c r="Y62" s="135">
        <f>(LN(DSGE_data!BI62)-LN(DSGE_data!BI61))*100</f>
        <v>-3.8511495562970843</v>
      </c>
      <c r="Z62" s="135">
        <f>(LN(DSGE_data!BJ62)-LN(DSGE_data!BJ61))*100</f>
        <v>-4.102841088118403</v>
      </c>
      <c r="AA62" s="135">
        <f>(Tax_data!U62-Tax_data!U61)</f>
        <v>-0.70794304985396295</v>
      </c>
      <c r="AB62" s="135">
        <f>(Tax_data!V62-Tax_data!V61)</f>
        <v>0.46968524091271213</v>
      </c>
      <c r="AC62" s="135">
        <f>(Tax_data!Y62-Tax_data!Y61)</f>
        <v>-6.7096090647060791E-2</v>
      </c>
      <c r="AD62" s="135">
        <f>(Tax_data!Z62-Tax_data!Z61)</f>
        <v>-2.235853312051006E-2</v>
      </c>
      <c r="AE62" s="135"/>
      <c r="AF62" s="135">
        <f>(LN(Data!T62)-LN(Data!T61))*100</f>
        <v>3.7931467985755418</v>
      </c>
      <c r="AG62" s="135">
        <f>(LN(Data!S62)-LN(Data!S61))*100</f>
        <v>3.5218057060321328</v>
      </c>
      <c r="AH62" s="135">
        <f>(LN(DSGE_data!BQ62)-LN(DSGE_data!BQ61))*100</f>
        <v>-7.4242350618286324</v>
      </c>
      <c r="AI62" s="135"/>
      <c r="AJ62" s="135"/>
      <c r="AK62" s="135"/>
    </row>
    <row r="63" spans="1:37" x14ac:dyDescent="0.2">
      <c r="A63" s="18">
        <v>30863</v>
      </c>
      <c r="B63" s="135">
        <f>(LN(DSGE_data!B63)-LN(DSGE_data!B62))*100</f>
        <v>2.0562145078992344</v>
      </c>
      <c r="C63" s="135">
        <f>(LN(DSGE_data!BK63)-LN(DSGE_data!BK62))*100</f>
        <v>1.2080821819536958</v>
      </c>
      <c r="D63" s="135">
        <f>(LN(DSGE_data!U63)-LN(DSGE_data!U62))*100</f>
        <v>3.7927387459157913</v>
      </c>
      <c r="E63" s="135">
        <v>3.5147997535984299</v>
      </c>
      <c r="F63" s="135">
        <v>3.5147997535984299</v>
      </c>
      <c r="G63" s="135"/>
      <c r="H63" s="135">
        <f t="shared" si="5"/>
        <v>3.5147997535984299</v>
      </c>
      <c r="I63" s="135">
        <f>(LN(DSGE_data!W63)-LN(DSGE_data!W62))*100</f>
        <v>5.3201960704333473</v>
      </c>
      <c r="J63" s="135">
        <f>(LN(DSGE_data!Y63)-LN(DSGE_data!Y62))*100</f>
        <v>4.2418860048364593</v>
      </c>
      <c r="K63" s="135">
        <f>(LN(DSGE_data!AA63)-LN(DSGE_data!AA62))*100</f>
        <v>-3.5698344742781885</v>
      </c>
      <c r="L63" s="135">
        <f>(LN(DSGE_data!AC63)-LN(DSGE_data!AC62))*100</f>
        <v>-10.036544460679764</v>
      </c>
      <c r="M63" s="135">
        <f>(LN(DSGE_data!AA63+DSGE_data!AC63)-LN(DSGE_data!AA62+DSGE_data!AC62))*100</f>
        <v>-5.5012463860551364</v>
      </c>
      <c r="N63" s="135">
        <f>(LN(DSGE_data!AE63)-LN(DSGE_data!AE62))*100</f>
        <v>-0.25460921287514537</v>
      </c>
      <c r="O63" s="135">
        <f>(LN(DSGE_data!AK63)-LN(DSGE_data!AK62))*100</f>
        <v>0.36643699183858125</v>
      </c>
      <c r="P63" s="135">
        <f>(LN(DSGE_data!BO63)-LN(DSGE_data!BO62))*100</f>
        <v>-0.22699741054097444</v>
      </c>
      <c r="Q63" s="135">
        <f>(LN(DSGE_data!AL63)-LN(DSGE_data!AL62))*100</f>
        <v>3.3277493167510386</v>
      </c>
      <c r="R63" s="135">
        <f>(LN(DSGE_data!AM63)-LN(DSGE_data!AM62))*100</f>
        <v>0.28636933976464718</v>
      </c>
      <c r="S63" s="135">
        <f>(LN(DSGE_data!AZ63)-LN(DSGE_data!AZ62))*100</f>
        <v>3.1883097354534318</v>
      </c>
      <c r="T63" s="135">
        <f>(LN(DSGE_data!J63)-LN(DSGE_data!J62))*100</f>
        <v>3.6604787426427476</v>
      </c>
      <c r="U63" s="135">
        <f>(LN(DSGE_data!BC63)-LN(DSGE_data!BC62))*100</f>
        <v>-1.1435233881561757</v>
      </c>
      <c r="V63" s="135">
        <f>(LN(DSGE_data!BL63)-LN(DSGE_data!BL62))*100</f>
        <v>-0.66678956211845275</v>
      </c>
      <c r="W63" s="135">
        <f>(LN(DSGE_data!BA63)-LN(DSGE_data!BA62))*100</f>
        <v>-3.3573181958661991</v>
      </c>
      <c r="X63" s="135">
        <f>LN(1+DSGE_data!D63/400)*100</f>
        <v>4.3418620367521159</v>
      </c>
      <c r="Y63" s="135">
        <f>(LN(DSGE_data!BI63)-LN(DSGE_data!BI62))*100</f>
        <v>-2.6964615714243578</v>
      </c>
      <c r="Z63" s="135">
        <f>(LN(DSGE_data!BJ63)-LN(DSGE_data!BJ62))*100</f>
        <v>-1.3759378986952342</v>
      </c>
      <c r="AA63" s="135">
        <f>(Tax_data!U63-Tax_data!U62)</f>
        <v>0.64843575662138697</v>
      </c>
      <c r="AB63" s="135">
        <f>(Tax_data!V63-Tax_data!V62)</f>
        <v>-1.9230410380950023</v>
      </c>
      <c r="AC63" s="135">
        <f>(Tax_data!Y63-Tax_data!Y62)</f>
        <v>0.22804466862870676</v>
      </c>
      <c r="AD63" s="135">
        <f>(Tax_data!Z63-Tax_data!Z62)</f>
        <v>-1.0359935823482402</v>
      </c>
      <c r="AE63" s="135"/>
      <c r="AF63" s="135">
        <f>(LN(Data!T63)-LN(Data!T62))*100</f>
        <v>1.7542600618993376</v>
      </c>
      <c r="AG63" s="135">
        <f>(LN(Data!S63)-LN(Data!S62))*100</f>
        <v>1.1626517942131542</v>
      </c>
      <c r="AH63" s="135">
        <f>(LN(DSGE_data!BQ63)-LN(DSGE_data!BQ62))*100</f>
        <v>5.8590099107943772</v>
      </c>
      <c r="AI63" s="135"/>
      <c r="AJ63" s="135"/>
      <c r="AK63" s="135"/>
    </row>
    <row r="64" spans="1:37" x14ac:dyDescent="0.2">
      <c r="A64" s="18">
        <v>30955</v>
      </c>
      <c r="B64" s="135">
        <f>(LN(DSGE_data!B64)-LN(DSGE_data!B63))*100</f>
        <v>-1.6713367575569293</v>
      </c>
      <c r="C64" s="135">
        <f>(LN(DSGE_data!BK64)-LN(DSGE_data!BK63))*100</f>
        <v>5.264680871521632</v>
      </c>
      <c r="D64" s="135">
        <f>(LN(DSGE_data!U64)-LN(DSGE_data!U63))*100</f>
        <v>-5.2757388169837327</v>
      </c>
      <c r="E64" s="135">
        <v>3.5466701870391102</v>
      </c>
      <c r="F64" s="135">
        <v>3.5466701870391102</v>
      </c>
      <c r="G64" s="135"/>
      <c r="H64" s="135">
        <f t="shared" si="5"/>
        <v>3.5466701870391102</v>
      </c>
      <c r="I64" s="135">
        <f>(LN(DSGE_data!W64)-LN(DSGE_data!W63))*100</f>
        <v>4.2385111828822986</v>
      </c>
      <c r="J64" s="135">
        <f>(LN(DSGE_data!Y64)-LN(DSGE_data!Y63))*100</f>
        <v>-1.6729409304872433</v>
      </c>
      <c r="K64" s="135">
        <f>(LN(DSGE_data!AA64)-LN(DSGE_data!AA63))*100</f>
        <v>7.7357583966792376</v>
      </c>
      <c r="L64" s="135">
        <f>(LN(DSGE_data!AC64)-LN(DSGE_data!AC63))*100</f>
        <v>-0.77515048949958754</v>
      </c>
      <c r="M64" s="135">
        <f>(LN(DSGE_data!AA64+DSGE_data!AC64)-LN(DSGE_data!AA63+DSGE_data!AC63))*100</f>
        <v>5.3251639228085068</v>
      </c>
      <c r="N64" s="135">
        <f>(LN(DSGE_data!AE64)-LN(DSGE_data!AE63))*100</f>
        <v>0.3674382750066485</v>
      </c>
      <c r="O64" s="135">
        <f>(LN(DSGE_data!AK64)-LN(DSGE_data!AK63))*100</f>
        <v>0.37507819237871942</v>
      </c>
      <c r="P64" s="135">
        <f>(LN(DSGE_data!BO64)-LN(DSGE_data!BO63))*100</f>
        <v>-6.2562486840178622E-2</v>
      </c>
      <c r="Q64" s="135">
        <f>(LN(DSGE_data!AL64)-LN(DSGE_data!AL63))*100</f>
        <v>2.8352776392631895</v>
      </c>
      <c r="R64" s="135">
        <f>(LN(DSGE_data!AM64)-LN(DSGE_data!AM63))*100</f>
        <v>-0.49569165841187868</v>
      </c>
      <c r="S64" s="135">
        <f>(LN(DSGE_data!AZ64)-LN(DSGE_data!AZ63))*100</f>
        <v>2.5227619337246932</v>
      </c>
      <c r="T64" s="135">
        <f>(LN(DSGE_data!J64)-LN(DSGE_data!J63))*100</f>
        <v>3.0188280531531664</v>
      </c>
      <c r="U64" s="135">
        <f>(LN(DSGE_data!BC64)-LN(DSGE_data!BC63))*100</f>
        <v>1.3316313184759565</v>
      </c>
      <c r="V64" s="135">
        <f>(LN(DSGE_data!BL64)-LN(DSGE_data!BL63))*100</f>
        <v>7.1190715375220925</v>
      </c>
      <c r="W64" s="135">
        <f>(LN(DSGE_data!BA64)-LN(DSGE_data!BA63))*100</f>
        <v>-2.8460319097206366</v>
      </c>
      <c r="X64" s="135">
        <f>LN(1+DSGE_data!D64/400)*100</f>
        <v>5.0574285962933301</v>
      </c>
      <c r="Y64" s="135">
        <f>(LN(DSGE_data!BI64)-LN(DSGE_data!BI63))*100</f>
        <v>-15.129669585867322</v>
      </c>
      <c r="Z64" s="135">
        <f>(LN(DSGE_data!BJ64)-LN(DSGE_data!BJ63))*100</f>
        <v>-13.209304437580371</v>
      </c>
      <c r="AA64" s="135">
        <f>(Tax_data!U64-Tax_data!U63)</f>
        <v>-1.4225296565831336</v>
      </c>
      <c r="AB64" s="135">
        <f>(Tax_data!V64-Tax_data!V63)</f>
        <v>2.2285761144536398</v>
      </c>
      <c r="AC64" s="135">
        <f>(Tax_data!Y64-Tax_data!Y63)</f>
        <v>0.31803976497279507</v>
      </c>
      <c r="AD64" s="135">
        <f>(Tax_data!Z64-Tax_data!Z63)</f>
        <v>0.42315172405221091</v>
      </c>
      <c r="AE64" s="135"/>
      <c r="AF64" s="135">
        <f>(LN(Data!T64)-LN(Data!T63))*100</f>
        <v>3.3071847142096544</v>
      </c>
      <c r="AG64" s="135">
        <f>(LN(Data!S64)-LN(Data!S63))*100</f>
        <v>-0.90715908888423513</v>
      </c>
      <c r="AH64" s="135">
        <f>(LN(DSGE_data!BQ64)-LN(DSGE_data!BQ63))*100</f>
        <v>-4.4718114576076218</v>
      </c>
      <c r="AI64" s="135"/>
      <c r="AJ64" s="135"/>
      <c r="AK64" s="135"/>
    </row>
    <row r="65" spans="1:37" x14ac:dyDescent="0.2">
      <c r="A65" s="18">
        <v>31047</v>
      </c>
      <c r="B65" s="135">
        <f>(LN(DSGE_data!B65)-LN(DSGE_data!B64))*100</f>
        <v>0.1544572189713378</v>
      </c>
      <c r="C65" s="135">
        <f>(LN(DSGE_data!BK65)-LN(DSGE_data!BK64))*100</f>
        <v>2.0159473308845488</v>
      </c>
      <c r="D65" s="135">
        <f>(LN(DSGE_data!U65)-LN(DSGE_data!U64))*100</f>
        <v>-0.58120431998087696</v>
      </c>
      <c r="E65" s="135">
        <v>3.5813386962754801</v>
      </c>
      <c r="F65" s="135">
        <v>3.5813386962754801</v>
      </c>
      <c r="G65" s="135"/>
      <c r="H65" s="135">
        <f t="shared" si="5"/>
        <v>3.5813386962754801</v>
      </c>
      <c r="I65" s="135">
        <f>(LN(DSGE_data!W65)-LN(DSGE_data!W64))*100</f>
        <v>-4.9962093197754243</v>
      </c>
      <c r="J65" s="135">
        <f>(LN(DSGE_data!Y65)-LN(DSGE_data!Y64))*100</f>
        <v>-2.8891831551543845</v>
      </c>
      <c r="K65" s="135">
        <f>(LN(DSGE_data!AA65)-LN(DSGE_data!AA64))*100</f>
        <v>-0.75722157767632581</v>
      </c>
      <c r="L65" s="135">
        <f>(LN(DSGE_data!AC65)-LN(DSGE_data!AC64))*100</f>
        <v>-2.47277527474008</v>
      </c>
      <c r="M65" s="135">
        <f>(LN(DSGE_data!AA65+DSGE_data!AC65)-LN(DSGE_data!AA64+DSGE_data!AC64))*100</f>
        <v>-1.2254758693060808</v>
      </c>
      <c r="N65" s="135">
        <f>(LN(DSGE_data!AE65)-LN(DSGE_data!AE64))*100</f>
        <v>-2.2316584417806595</v>
      </c>
      <c r="O65" s="135">
        <f>(LN(DSGE_data!AK65)-LN(DSGE_data!AK64))*100</f>
        <v>0.33684364650627963</v>
      </c>
      <c r="P65" s="135">
        <f>(LN(DSGE_data!BO65)-LN(DSGE_data!BO64))*100</f>
        <v>0.2364963825632671</v>
      </c>
      <c r="Q65" s="135">
        <f>(LN(DSGE_data!AL65)-LN(DSGE_data!AL64))*100</f>
        <v>4.1419074670516309</v>
      </c>
      <c r="R65" s="135">
        <f>(LN(DSGE_data!AM65)-LN(DSGE_data!AM64))*100</f>
        <v>1.4214054954891253</v>
      </c>
      <c r="S65" s="135">
        <f>(LN(DSGE_data!AZ65)-LN(DSGE_data!AZ64))*100</f>
        <v>3.5685674379821286</v>
      </c>
      <c r="T65" s="135">
        <f>(LN(DSGE_data!J65)-LN(DSGE_data!J64))*100</f>
        <v>3.8664799309283904</v>
      </c>
      <c r="U65" s="135">
        <f>(LN(DSGE_data!BC65)-LN(DSGE_data!BC64))*100</f>
        <v>-2.7945020806967591</v>
      </c>
      <c r="V65" s="135">
        <f>(LN(DSGE_data!BL65)-LN(DSGE_data!BL64))*100</f>
        <v>6.7609450017882544</v>
      </c>
      <c r="W65" s="135">
        <f>(LN(DSGE_data!BA65)-LN(DSGE_data!BA64))*100</f>
        <v>5.6119303225056427</v>
      </c>
      <c r="X65" s="135">
        <f>LN(1+DSGE_data!D65/400)*100</f>
        <v>5.1366200479836799</v>
      </c>
      <c r="Y65" s="135">
        <f>(LN(DSGE_data!BI65)-LN(DSGE_data!BI64))*100</f>
        <v>-10.86628247422885</v>
      </c>
      <c r="Z65" s="135">
        <f>(LN(DSGE_data!BJ65)-LN(DSGE_data!BJ64))*100</f>
        <v>-7.274232939810954</v>
      </c>
      <c r="AA65" s="135">
        <f>(Tax_data!U65-Tax_data!U64)</f>
        <v>2.447116106071995</v>
      </c>
      <c r="AB65" s="135">
        <f>(Tax_data!V65-Tax_data!V64)</f>
        <v>-0.27795700504618814</v>
      </c>
      <c r="AC65" s="135">
        <f>(Tax_data!Y65-Tax_data!Y64)</f>
        <v>0.70450480836808005</v>
      </c>
      <c r="AD65" s="135">
        <f>(Tax_data!Z65-Tax_data!Z64)</f>
        <v>2.5862504529460466</v>
      </c>
      <c r="AE65" s="135"/>
      <c r="AF65" s="135">
        <f>(LN(Data!T65)-LN(Data!T64))*100</f>
        <v>4.5151308383909239</v>
      </c>
      <c r="AG65" s="135">
        <f>(LN(Data!S65)-LN(Data!S64))*100</f>
        <v>1.9417575982760837</v>
      </c>
      <c r="AH65" s="135">
        <f>(LN(DSGE_data!BQ65)-LN(DSGE_data!BQ64))*100</f>
        <v>1.6631849402266141</v>
      </c>
      <c r="AI65" s="135"/>
      <c r="AJ65" s="135"/>
      <c r="AK65" s="135"/>
    </row>
    <row r="66" spans="1:37" x14ac:dyDescent="0.2">
      <c r="A66" s="18">
        <v>31137</v>
      </c>
      <c r="B66" s="135">
        <f>(LN(DSGE_data!B66)-LN(DSGE_data!B65))*100</f>
        <v>-0.5975473738635273</v>
      </c>
      <c r="C66" s="135">
        <f>(LN(DSGE_data!BK66)-LN(DSGE_data!BK65))*100</f>
        <v>5.53589081553163</v>
      </c>
      <c r="D66" s="135">
        <f>(LN(DSGE_data!U66)-LN(DSGE_data!U65))*100</f>
        <v>-2.2304314583365681E-2</v>
      </c>
      <c r="E66" s="135">
        <v>3.6171346202196202</v>
      </c>
      <c r="F66" s="135">
        <v>3.6171346202196202</v>
      </c>
      <c r="G66" s="135"/>
      <c r="H66" s="135">
        <f t="shared" si="5"/>
        <v>3.6171346202196202</v>
      </c>
      <c r="I66" s="135">
        <f>(LN(DSGE_data!W66)-LN(DSGE_data!W65))*100</f>
        <v>2.7072377484463672</v>
      </c>
      <c r="J66" s="135">
        <f>(LN(DSGE_data!Y66)-LN(DSGE_data!Y65))*100</f>
        <v>-5.0240227774967394</v>
      </c>
      <c r="K66" s="135">
        <f>(LN(DSGE_data!AA66)-LN(DSGE_data!AA65))*100</f>
        <v>9.7878529693140592E-2</v>
      </c>
      <c r="L66" s="135">
        <f>(LN(DSGE_data!AC66)-LN(DSGE_data!AC65))*100</f>
        <v>13.410544844894901</v>
      </c>
      <c r="M66" s="135">
        <f>(LN(DSGE_data!AA66+DSGE_data!AC66)-LN(DSGE_data!AA65+DSGE_data!AC65))*100</f>
        <v>3.8875595711882482</v>
      </c>
      <c r="N66" s="135">
        <f>(LN(DSGE_data!AE66)-LN(DSGE_data!AE65))*100</f>
        <v>0.27264200049827991</v>
      </c>
      <c r="O66" s="135">
        <f>(LN(DSGE_data!AK66)-LN(DSGE_data!AK65))*100</f>
        <v>0.26489905341553488</v>
      </c>
      <c r="P66" s="135">
        <f>(LN(DSGE_data!BO66)-LN(DSGE_data!BO65))*100</f>
        <v>-2.5404859202867058</v>
      </c>
      <c r="Q66" s="135">
        <f>(LN(DSGE_data!AL66)-LN(DSGE_data!AL65))*100</f>
        <v>2.4805097954610389</v>
      </c>
      <c r="R66" s="135">
        <f>(LN(DSGE_data!AM66)-LN(DSGE_data!AM65))*100</f>
        <v>-3.3306883341476023</v>
      </c>
      <c r="S66" s="135">
        <f>(LN(DSGE_data!AZ66)-LN(DSGE_data!AZ65))*100</f>
        <v>4.7560966623322098</v>
      </c>
      <c r="T66" s="135">
        <f>(LN(DSGE_data!J66)-LN(DSGE_data!J65))*100</f>
        <v>2.2444586485077522</v>
      </c>
      <c r="U66" s="135">
        <f>(LN(DSGE_data!BC66)-LN(DSGE_data!BC65))*100</f>
        <v>-8.2577927783919591</v>
      </c>
      <c r="V66" s="135">
        <f>(LN(DSGE_data!BL66)-LN(DSGE_data!BL65))*100</f>
        <v>8.232746711388117</v>
      </c>
      <c r="W66" s="135">
        <f>(LN(DSGE_data!BA66)-LN(DSGE_data!BA65))*100</f>
        <v>3.5194452252444108</v>
      </c>
      <c r="X66" s="135">
        <f>LN(1+DSGE_data!D66/400)*100</f>
        <v>5.2948174318095749</v>
      </c>
      <c r="Y66" s="135">
        <f>(LN(DSGE_data!BI66)-LN(DSGE_data!BI65))*100</f>
        <v>-5.6598988255550431</v>
      </c>
      <c r="Z66" s="135">
        <f>(LN(DSGE_data!BJ66)-LN(DSGE_data!BJ65))*100</f>
        <v>-1.9440384502556363</v>
      </c>
      <c r="AA66" s="135">
        <f>(Tax_data!U66-Tax_data!U65)</f>
        <v>-0.69743231955263418</v>
      </c>
      <c r="AB66" s="135">
        <f>(Tax_data!V66-Tax_data!V65)</f>
        <v>1.4793062057680828</v>
      </c>
      <c r="AC66" s="135">
        <f>(Tax_data!Y66-Tax_data!Y65)</f>
        <v>2.9505816929352946E-2</v>
      </c>
      <c r="AD66" s="135">
        <f>(Tax_data!Z66-Tax_data!Z65)</f>
        <v>0.48701887112509823</v>
      </c>
      <c r="AE66" s="135"/>
      <c r="AF66" s="135">
        <f>(LN(Data!T66)-LN(Data!T65))*100</f>
        <v>-0.98470523765108453</v>
      </c>
      <c r="AG66" s="135">
        <f>(LN(Data!S66)-LN(Data!S65))*100</f>
        <v>-2.3860409031449592</v>
      </c>
      <c r="AH66" s="135">
        <f>(LN(DSGE_data!BQ66)-LN(DSGE_data!BQ65))*100</f>
        <v>0.47636258406935639</v>
      </c>
      <c r="AI66" s="135"/>
      <c r="AJ66" s="135"/>
      <c r="AK66" s="135"/>
    </row>
    <row r="67" spans="1:37" x14ac:dyDescent="0.2">
      <c r="A67" s="18">
        <v>31228</v>
      </c>
      <c r="B67" s="135">
        <f>(LN(DSGE_data!B67)-LN(DSGE_data!B66))*100</f>
        <v>-0.72976729881197855</v>
      </c>
      <c r="C67" s="135">
        <f>(LN(DSGE_data!BK67)-LN(DSGE_data!BK66))*100</f>
        <v>3.2004155497500797</v>
      </c>
      <c r="D67" s="135">
        <f>(LN(DSGE_data!U67)-LN(DSGE_data!U66))*100</f>
        <v>-2.2941776971583394</v>
      </c>
      <c r="E67" s="135">
        <v>3.6518492748306302</v>
      </c>
      <c r="F67" s="135">
        <v>3.6518492748306302</v>
      </c>
      <c r="G67" s="135"/>
      <c r="H67" s="135">
        <f t="shared" si="5"/>
        <v>3.6518492748306302</v>
      </c>
      <c r="I67" s="135">
        <f>(LN(DSGE_data!W67)-LN(DSGE_data!W66))*100</f>
        <v>-2.78027567600585</v>
      </c>
      <c r="J67" s="135">
        <f>(LN(DSGE_data!Y67)-LN(DSGE_data!Y66))*100</f>
        <v>-2.5687303895976399</v>
      </c>
      <c r="K67" s="135">
        <f>(LN(DSGE_data!AA67)-LN(DSGE_data!AA66))*100</f>
        <v>-0.71219045426200722</v>
      </c>
      <c r="L67" s="135">
        <f>(LN(DSGE_data!AC67)-LN(DSGE_data!AC66))*100</f>
        <v>-9.9324507947448737</v>
      </c>
      <c r="M67" s="135">
        <f>(LN(DSGE_data!AA67+DSGE_data!AC67)-LN(DSGE_data!AA66+DSGE_data!AC66))*100</f>
        <v>-3.3751652575528368</v>
      </c>
      <c r="N67" s="135">
        <f>(LN(DSGE_data!AE67)-LN(DSGE_data!AE66))*100</f>
        <v>-4.1856697825117806</v>
      </c>
      <c r="O67" s="135">
        <f>(LN(DSGE_data!AK67)-LN(DSGE_data!AK66))*100</f>
        <v>0.22472162632718451</v>
      </c>
      <c r="P67" s="135">
        <f>(LN(DSGE_data!BO67)-LN(DSGE_data!BO66))*100</f>
        <v>-2.6623740989894173</v>
      </c>
      <c r="Q67" s="135">
        <f>(LN(DSGE_data!AL67)-LN(DSGE_data!AL66))*100</f>
        <v>1.778305088120824</v>
      </c>
      <c r="R67" s="135">
        <f>(LN(DSGE_data!AM67)-LN(DSGE_data!AM66))*100</f>
        <v>-2.1604368875525637</v>
      </c>
      <c r="S67" s="135">
        <f>(LN(DSGE_data!AZ67)-LN(DSGE_data!AZ66))*100</f>
        <v>4.2159575607830124</v>
      </c>
      <c r="T67" s="135">
        <f>(LN(DSGE_data!J67)-LN(DSGE_data!J66))*100</f>
        <v>5.0002794247171467</v>
      </c>
      <c r="U67" s="135">
        <f>(LN(DSGE_data!BC67)-LN(DSGE_data!BC66))*100</f>
        <v>-3.7357757692626947</v>
      </c>
      <c r="V67" s="135">
        <f>(LN(DSGE_data!BL67)-LN(DSGE_data!BL66))*100</f>
        <v>0.39188305868589346</v>
      </c>
      <c r="W67" s="135">
        <f>(LN(DSGE_data!BA67)-LN(DSGE_data!BA66))*100</f>
        <v>8.0313491063749964</v>
      </c>
      <c r="X67" s="135">
        <f>LN(1+DSGE_data!D67/400)*100</f>
        <v>4.8988549251715021</v>
      </c>
      <c r="Y67" s="135">
        <f>(LN(DSGE_data!BI67)-LN(DSGE_data!BI66))*100</f>
        <v>-1.5831270924084428</v>
      </c>
      <c r="Z67" s="135">
        <f>(LN(DSGE_data!BJ67)-LN(DSGE_data!BJ66))*100</f>
        <v>1.6850085976065188</v>
      </c>
      <c r="AA67" s="135">
        <f>(Tax_data!U67-Tax_data!U66)</f>
        <v>-0.48968006138780495</v>
      </c>
      <c r="AB67" s="135">
        <f>(Tax_data!V67-Tax_data!V66)</f>
        <v>1.5860371746342956</v>
      </c>
      <c r="AC67" s="135">
        <f>(Tax_data!Y67-Tax_data!Y66)</f>
        <v>-0.37391571675868285</v>
      </c>
      <c r="AD67" s="135">
        <f>(Tax_data!Z67-Tax_data!Z66)</f>
        <v>5.4042802096056697</v>
      </c>
      <c r="AE67" s="135"/>
      <c r="AF67" s="135">
        <f>(LN(Data!T67)-LN(Data!T66))*100</f>
        <v>-1.4642383863437303</v>
      </c>
      <c r="AG67" s="135">
        <f>(LN(Data!S67)-LN(Data!S66))*100</f>
        <v>-0.6279133465202591</v>
      </c>
      <c r="AH67" s="135">
        <f>(LN(DSGE_data!BQ67)-LN(DSGE_data!BQ66))*100</f>
        <v>-4.760921480590774</v>
      </c>
      <c r="AI67" s="135"/>
      <c r="AJ67" s="135"/>
      <c r="AK67" s="135"/>
    </row>
    <row r="68" spans="1:37" x14ac:dyDescent="0.2">
      <c r="A68" s="18">
        <v>31320</v>
      </c>
      <c r="B68" s="135">
        <f>(LN(DSGE_data!B68)-LN(DSGE_data!B67))*100</f>
        <v>-0.26436967241547649</v>
      </c>
      <c r="C68" s="135">
        <f>(LN(DSGE_data!BK68)-LN(DSGE_data!BK67))*100</f>
        <v>3.2259192028952777</v>
      </c>
      <c r="D68" s="135">
        <f>(LN(DSGE_data!U68)-LN(DSGE_data!U67))*100</f>
        <v>0.28489971665646152</v>
      </c>
      <c r="E68" s="135">
        <v>3.6846452657609898</v>
      </c>
      <c r="F68" s="135">
        <v>3.6846452657609898</v>
      </c>
      <c r="G68" s="135"/>
      <c r="H68" s="135">
        <f t="shared" si="5"/>
        <v>3.6846452657609898</v>
      </c>
      <c r="I68" s="135">
        <f>(LN(DSGE_data!W68)-LN(DSGE_data!W67))*100</f>
        <v>10.734036892558763</v>
      </c>
      <c r="J68" s="135">
        <f>(LN(DSGE_data!Y68)-LN(DSGE_data!Y67))*100</f>
        <v>-9.140660972668968</v>
      </c>
      <c r="K68" s="135">
        <f>(LN(DSGE_data!AA68)-LN(DSGE_data!AA67))*100</f>
        <v>-5.6956038690925581</v>
      </c>
      <c r="L68" s="135">
        <f>(LN(DSGE_data!AC68)-LN(DSGE_data!AC67))*100</f>
        <v>3.3143658233379725</v>
      </c>
      <c r="M68" s="135">
        <f>(LN(DSGE_data!AA68+DSGE_data!AC68)-LN(DSGE_data!AA67+DSGE_data!AC67))*100</f>
        <v>-3.0953224008806401</v>
      </c>
      <c r="N68" s="135">
        <f>(LN(DSGE_data!AE68)-LN(DSGE_data!AE67))*100</f>
        <v>-5.4998669710435877</v>
      </c>
      <c r="O68" s="135">
        <f>(LN(DSGE_data!AK68)-LN(DSGE_data!AK67))*100</f>
        <v>0.22845350709750356</v>
      </c>
      <c r="P68" s="135">
        <f>(LN(DSGE_data!BO68)-LN(DSGE_data!BO67))*100</f>
        <v>-0.49471210924583175</v>
      </c>
      <c r="Q68" s="135">
        <f>(LN(DSGE_data!AL68)-LN(DSGE_data!AL67))*100</f>
        <v>2.3194357141521849</v>
      </c>
      <c r="R68" s="135">
        <f>(LN(DSGE_data!AM68)-LN(DSGE_data!AM67))*100</f>
        <v>-0.76139298283699475</v>
      </c>
      <c r="S68" s="135">
        <f>(LN(DSGE_data!AZ68)-LN(DSGE_data!AZ67))*100</f>
        <v>2.5856943163005131</v>
      </c>
      <c r="T68" s="135">
        <f>(LN(DSGE_data!J68)-LN(DSGE_data!J67))*100</f>
        <v>3.6459528687685649</v>
      </c>
      <c r="U68" s="135">
        <f>(LN(DSGE_data!BC68)-LN(DSGE_data!BC67))*100</f>
        <v>-4.1757702147119602</v>
      </c>
      <c r="V68" s="135">
        <f>(LN(DSGE_data!BL68)-LN(DSGE_data!BL67))*100</f>
        <v>9.8050319518534046</v>
      </c>
      <c r="W68" s="135">
        <f>(LN(DSGE_data!BA68)-LN(DSGE_data!BA67))*100</f>
        <v>-8.6076507225248733</v>
      </c>
      <c r="X68" s="135">
        <f>LN(1+DSGE_data!D68/400)*100</f>
        <v>3.9821494186671509</v>
      </c>
      <c r="Y68" s="135">
        <f>(LN(DSGE_data!BI68)-LN(DSGE_data!BI67))*100</f>
        <v>-18.971139517474267</v>
      </c>
      <c r="Z68" s="135">
        <f>(LN(DSGE_data!BJ68)-LN(DSGE_data!BJ67))*100</f>
        <v>-15.364161229757389</v>
      </c>
      <c r="AA68" s="135">
        <f>(Tax_data!U68-Tax_data!U67)</f>
        <v>-0.99305958898695934</v>
      </c>
      <c r="AB68" s="135">
        <f>(Tax_data!V68-Tax_data!V67)</f>
        <v>3.7523286070319735</v>
      </c>
      <c r="AC68" s="135">
        <f>(Tax_data!Y68-Tax_data!Y67)</f>
        <v>-8.2211336225354259E-2</v>
      </c>
      <c r="AD68" s="135">
        <f>(Tax_data!Z68-Tax_data!Z67)</f>
        <v>-0.54034272099040948</v>
      </c>
      <c r="AE68" s="135"/>
      <c r="AF68" s="135">
        <f>(LN(Data!T68)-LN(Data!T67))*100</f>
        <v>0.1751003638341686</v>
      </c>
      <c r="AG68" s="135">
        <f>(LN(Data!S68)-LN(Data!S67))*100</f>
        <v>-1.0558244446473353</v>
      </c>
      <c r="AH68" s="135">
        <f>(LN(DSGE_data!BQ68)-LN(DSGE_data!BQ67))*100</f>
        <v>9.6645683343787425</v>
      </c>
      <c r="AI68" s="135"/>
      <c r="AJ68" s="135"/>
      <c r="AK68" s="135"/>
    </row>
    <row r="69" spans="1:37" x14ac:dyDescent="0.2">
      <c r="A69" s="18">
        <v>31412</v>
      </c>
      <c r="B69" s="135">
        <f>(LN(DSGE_data!B69)-LN(DSGE_data!B68))*100</f>
        <v>1.0637039436909745</v>
      </c>
      <c r="C69" s="135">
        <f>(LN(DSGE_data!BK69)-LN(DSGE_data!BK68))*100</f>
        <v>3.816660616653289</v>
      </c>
      <c r="D69" s="135">
        <f>(LN(DSGE_data!U69)-LN(DSGE_data!U68))*100</f>
        <v>0.92229599607627222</v>
      </c>
      <c r="E69" s="135">
        <v>3.71486450660122</v>
      </c>
      <c r="F69" s="135">
        <v>3.71486450660122</v>
      </c>
      <c r="G69" s="135"/>
      <c r="H69" s="135">
        <f t="shared" si="5"/>
        <v>3.71486450660122</v>
      </c>
      <c r="I69" s="135">
        <f>(LN(DSGE_data!W69)-LN(DSGE_data!W68))*100</f>
        <v>-9.363060692716374</v>
      </c>
      <c r="J69" s="135">
        <f>(LN(DSGE_data!Y69)-LN(DSGE_data!Y68))*100</f>
        <v>-0.34038983399433675</v>
      </c>
      <c r="K69" s="135">
        <f>(LN(DSGE_data!AA69)-LN(DSGE_data!AA68))*100</f>
        <v>2.4256400519767851</v>
      </c>
      <c r="L69" s="135">
        <f>(LN(DSGE_data!AC69)-LN(DSGE_data!AC68))*100</f>
        <v>-0.15033633257974799</v>
      </c>
      <c r="M69" s="135">
        <f>(LN(DSGE_data!AA69+DSGE_data!AC69)-LN(DSGE_data!AA68+DSGE_data!AC68))*100</f>
        <v>1.6651537614004397</v>
      </c>
      <c r="N69" s="135">
        <f>(LN(DSGE_data!AE69)-LN(DSGE_data!AE68))*100</f>
        <v>-0.81062481290992139</v>
      </c>
      <c r="O69" s="135">
        <f>(LN(DSGE_data!AK69)-LN(DSGE_data!AK68))*100</f>
        <v>0.27567897711602285</v>
      </c>
      <c r="P69" s="135">
        <f>(LN(DSGE_data!BO69)-LN(DSGE_data!BO68))*100</f>
        <v>-1.7532642041532043</v>
      </c>
      <c r="Q69" s="135">
        <f>(LN(DSGE_data!AL69)-LN(DSGE_data!AL68))*100</f>
        <v>2.9857966774422096</v>
      </c>
      <c r="R69" s="135">
        <f>(LN(DSGE_data!AM69)-LN(DSGE_data!AM68))*100</f>
        <v>-0.74989617266041364</v>
      </c>
      <c r="S69" s="135">
        <f>(LN(DSGE_data!AZ69)-LN(DSGE_data!AZ68))*100</f>
        <v>4.4633819044793688</v>
      </c>
      <c r="T69" s="135">
        <f>(LN(DSGE_data!J69)-LN(DSGE_data!J68))*100</f>
        <v>4.5017346767728839</v>
      </c>
      <c r="U69" s="135">
        <f>(LN(DSGE_data!BC69)-LN(DSGE_data!BC68))*100</f>
        <v>-1.2827862727711192</v>
      </c>
      <c r="V69" s="135">
        <f>(LN(DSGE_data!BL69)-LN(DSGE_data!BL68))*100</f>
        <v>11.371544684152823</v>
      </c>
      <c r="W69" s="135">
        <f>(LN(DSGE_data!BA69)-LN(DSGE_data!BA68))*100</f>
        <v>9.4004543900499726</v>
      </c>
      <c r="X69" s="135">
        <f>LN(1+DSGE_data!D69/400)*100</f>
        <v>3.2789814758474782</v>
      </c>
      <c r="Y69" s="135">
        <f>(LN(DSGE_data!BI69)-LN(DSGE_data!BI68))*100</f>
        <v>-23.985334628853838</v>
      </c>
      <c r="Z69" s="135">
        <f>(LN(DSGE_data!BJ69)-LN(DSGE_data!BJ68))*100</f>
        <v>-17.181334907767187</v>
      </c>
      <c r="AA69" s="135">
        <f>(Tax_data!U69-Tax_data!U68)</f>
        <v>1.5294014836857635</v>
      </c>
      <c r="AB69" s="135">
        <f>(Tax_data!V69-Tax_data!V68)</f>
        <v>-6.2394053642336651</v>
      </c>
      <c r="AC69" s="135">
        <f>(Tax_data!Y69-Tax_data!Y68)</f>
        <v>0.11483839551629238</v>
      </c>
      <c r="AD69" s="135">
        <f>(Tax_data!Z69-Tax_data!Z68)</f>
        <v>-4.730545214825689</v>
      </c>
      <c r="AE69" s="135"/>
      <c r="AF69" s="135">
        <f>(LN(Data!T69)-LN(Data!T68))*100</f>
        <v>0.38164951507795308</v>
      </c>
      <c r="AG69" s="135">
        <f>(LN(Data!S69)-LN(Data!S68))*100</f>
        <v>-0.58970963789857223</v>
      </c>
      <c r="AH69" s="135">
        <f>(LN(DSGE_data!BQ69)-LN(DSGE_data!BQ68))*100</f>
        <v>-1.4410452320166911</v>
      </c>
      <c r="AI69" s="135"/>
      <c r="AJ69" s="135"/>
      <c r="AK69" s="135"/>
    </row>
    <row r="70" spans="1:37" x14ac:dyDescent="0.2">
      <c r="A70" s="18">
        <v>31502</v>
      </c>
      <c r="B70" s="135">
        <f>(LN(DSGE_data!B70)-LN(DSGE_data!B69))*100</f>
        <v>-1.1985838397889026</v>
      </c>
      <c r="C70" s="135">
        <f>(LN(DSGE_data!BK70)-LN(DSGE_data!BK69))*100</f>
        <v>3.6001026695642535</v>
      </c>
      <c r="D70" s="135">
        <f>(LN(DSGE_data!U70)-LN(DSGE_data!U69))*100</f>
        <v>-1.3737032868730736</v>
      </c>
      <c r="E70" s="135">
        <v>3.7414715255863298</v>
      </c>
      <c r="F70" s="135">
        <v>3.7414715255863298</v>
      </c>
      <c r="G70" s="135"/>
      <c r="H70" s="135">
        <f t="shared" si="5"/>
        <v>3.7414715255863298</v>
      </c>
      <c r="I70" s="135">
        <f>(LN(DSGE_data!W70)-LN(DSGE_data!W69))*100</f>
        <v>4.2849818701142794</v>
      </c>
      <c r="J70" s="135">
        <f>(LN(DSGE_data!Y70)-LN(DSGE_data!Y69))*100</f>
        <v>-12.6707121049769</v>
      </c>
      <c r="K70" s="135">
        <f>(LN(DSGE_data!AA70)-LN(DSGE_data!AA69))*100</f>
        <v>-7.9373657800326569</v>
      </c>
      <c r="L70" s="135">
        <f>(LN(DSGE_data!AC70)-LN(DSGE_data!AC69))*100</f>
        <v>-29.081319046975906</v>
      </c>
      <c r="M70" s="135">
        <f>(LN(DSGE_data!AA70+DSGE_data!AC70)-LN(DSGE_data!AA69+DSGE_data!AC69))*100</f>
        <v>-13.674242969482364</v>
      </c>
      <c r="N70" s="135">
        <f>(LN(DSGE_data!AE70)-LN(DSGE_data!AE69))*100</f>
        <v>-14.41262332026394</v>
      </c>
      <c r="O70" s="135">
        <f>(LN(DSGE_data!AK70)-LN(DSGE_data!AK69))*100</f>
        <v>0.37366747373832609</v>
      </c>
      <c r="P70" s="135">
        <f>(LN(DSGE_data!BO70)-LN(DSGE_data!BO69))*100</f>
        <v>-2.0429627666166184</v>
      </c>
      <c r="Q70" s="135">
        <f>(LN(DSGE_data!AL70)-LN(DSGE_data!AL69))*100</f>
        <v>4.3580503590773034</v>
      </c>
      <c r="R70" s="135">
        <f>(LN(DSGE_data!AM70)-LN(DSGE_data!AM69))*100</f>
        <v>-2.3808143886226318</v>
      </c>
      <c r="S70" s="135">
        <f>(LN(DSGE_data!AZ70)-LN(DSGE_data!AZ69))*100</f>
        <v>6.0273456519554625</v>
      </c>
      <c r="T70" s="135">
        <f>(LN(DSGE_data!J70)-LN(DSGE_data!J69))*100</f>
        <v>3.2178428325444042</v>
      </c>
      <c r="U70" s="135">
        <f>(LN(DSGE_data!BC70)-LN(DSGE_data!BC69))*100</f>
        <v>-3.3459920822934919</v>
      </c>
      <c r="V70" s="135">
        <f>(LN(DSGE_data!BL70)-LN(DSGE_data!BL69))*100</f>
        <v>1.5272380148463771</v>
      </c>
      <c r="W70" s="135">
        <f>(LN(DSGE_data!BA70)-LN(DSGE_data!BA69))*100</f>
        <v>-16.185956459238149</v>
      </c>
      <c r="X70" s="135">
        <f>LN(1+DSGE_data!D70/400)*100</f>
        <v>2.9558802241544431</v>
      </c>
      <c r="Y70" s="135">
        <f>(LN(DSGE_data!BI70)-LN(DSGE_data!BI69))*100</f>
        <v>14.755918303122062</v>
      </c>
      <c r="Z70" s="135">
        <f>(LN(DSGE_data!BJ70)-LN(DSGE_data!BJ69))*100</f>
        <v>21.600665966027766</v>
      </c>
      <c r="AA70" s="135">
        <f>(Tax_data!U70-Tax_data!U69)</f>
        <v>-0.78729691319063555</v>
      </c>
      <c r="AB70" s="135">
        <f>(Tax_data!V70-Tax_data!V69)</f>
        <v>1.658552377878113</v>
      </c>
      <c r="AC70" s="135">
        <f>(Tax_data!Y70-Tax_data!Y69)</f>
        <v>0.11228413201245502</v>
      </c>
      <c r="AD70" s="135">
        <f>(Tax_data!Z70-Tax_data!Z69)</f>
        <v>3.4271492649211162</v>
      </c>
      <c r="AE70" s="135"/>
      <c r="AF70" s="135">
        <f>(LN(Data!T70)-LN(Data!T69))*100</f>
        <v>-3.4891682483218389</v>
      </c>
      <c r="AG70" s="135">
        <f>(LN(Data!S70)-LN(Data!S69))*100</f>
        <v>-2.3274160839990898</v>
      </c>
      <c r="AH70" s="135">
        <f>(LN(DSGE_data!BQ70)-LN(DSGE_data!BQ69))*100</f>
        <v>-1.5068212760017019</v>
      </c>
      <c r="AI70" s="135"/>
      <c r="AJ70" s="135"/>
      <c r="AK70" s="135"/>
    </row>
    <row r="71" spans="1:37" x14ac:dyDescent="0.2">
      <c r="A71" s="18">
        <v>31593</v>
      </c>
      <c r="B71" s="135">
        <f>(LN(DSGE_data!B71)-LN(DSGE_data!B70))*100</f>
        <v>0.68805021514020126</v>
      </c>
      <c r="C71" s="135">
        <f>(LN(DSGE_data!BK71)-LN(DSGE_data!BK70))*100</f>
        <v>4.5426030839119003</v>
      </c>
      <c r="D71" s="135">
        <f>(LN(DSGE_data!U71)-LN(DSGE_data!U70))*100</f>
        <v>0.75216286793686749</v>
      </c>
      <c r="E71" s="135">
        <v>3.7634438686660299</v>
      </c>
      <c r="F71" s="135">
        <v>3.7634438686660299</v>
      </c>
      <c r="G71" s="135"/>
      <c r="H71" s="135">
        <f t="shared" si="5"/>
        <v>3.7634438686660299</v>
      </c>
      <c r="I71" s="135">
        <f>(LN(DSGE_data!W71)-LN(DSGE_data!W70))*100</f>
        <v>3.5235724742321395</v>
      </c>
      <c r="J71" s="135">
        <f>(LN(DSGE_data!Y71)-LN(DSGE_data!Y70))*100</f>
        <v>1.2065275777302986</v>
      </c>
      <c r="K71" s="135">
        <f>(LN(DSGE_data!AA71)-LN(DSGE_data!AA70))*100</f>
        <v>-5.574956024901212</v>
      </c>
      <c r="L71" s="135">
        <f>(LN(DSGE_data!AC71)-LN(DSGE_data!AC70))*100</f>
        <v>-2.147552718524004</v>
      </c>
      <c r="M71" s="135">
        <f>(LN(DSGE_data!AA71+DSGE_data!AC71)-LN(DSGE_data!AA70+DSGE_data!AC70))*100</f>
        <v>-4.7043507458976563</v>
      </c>
      <c r="N71" s="135">
        <f>(LN(DSGE_data!AE71)-LN(DSGE_data!AE70))*100</f>
        <v>-2.0485663170397572</v>
      </c>
      <c r="O71" s="135">
        <f>(LN(DSGE_data!AK71)-LN(DSGE_data!AK70))*100</f>
        <v>0.44062604409553785</v>
      </c>
      <c r="P71" s="135">
        <f>(LN(DSGE_data!BO71)-LN(DSGE_data!BO70))*100</f>
        <v>2.443871943423126</v>
      </c>
      <c r="Q71" s="135">
        <f>(LN(DSGE_data!AL71)-LN(DSGE_data!AL70))*100</f>
        <v>5.8483632234141325</v>
      </c>
      <c r="R71" s="135">
        <f>(LN(DSGE_data!AM71)-LN(DSGE_data!AM70))*100</f>
        <v>2.5629523265511267</v>
      </c>
      <c r="S71" s="135">
        <f>(LN(DSGE_data!AZ71)-LN(DSGE_data!AZ70))*100</f>
        <v>2.9638652358956463</v>
      </c>
      <c r="T71" s="135">
        <f>(LN(DSGE_data!J71)-LN(DSGE_data!J70))*100</f>
        <v>5.6884084314834382</v>
      </c>
      <c r="U71" s="135">
        <f>(LN(DSGE_data!BC71)-LN(DSGE_data!BC70))*100</f>
        <v>3.6043882402333693</v>
      </c>
      <c r="V71" s="135">
        <f>(LN(DSGE_data!BL71)-LN(DSGE_data!BL70))*100</f>
        <v>-1.4352716156241119</v>
      </c>
      <c r="W71" s="135">
        <f>(LN(DSGE_data!BA71)-LN(DSGE_data!BA70))*100</f>
        <v>13.105533911158673</v>
      </c>
      <c r="X71" s="135">
        <f>LN(1+DSGE_data!D71/400)*100</f>
        <v>2.793936058551366</v>
      </c>
      <c r="Y71" s="135">
        <f>(LN(DSGE_data!BI71)-LN(DSGE_data!BI70))*100</f>
        <v>-8.1174122099031187</v>
      </c>
      <c r="Z71" s="135">
        <f>(LN(DSGE_data!BJ71)-LN(DSGE_data!BJ70))*100</f>
        <v>-4.0423345206129113</v>
      </c>
      <c r="AA71" s="135">
        <f>(Tax_data!U71-Tax_data!U70)</f>
        <v>1.3661679383348719</v>
      </c>
      <c r="AB71" s="135">
        <f>(Tax_data!V71-Tax_data!V70)</f>
        <v>3.6985840777283947</v>
      </c>
      <c r="AC71" s="135">
        <f>(Tax_data!Y71-Tax_data!Y70)</f>
        <v>0.43238901255295126</v>
      </c>
      <c r="AD71" s="135">
        <f>(Tax_data!Z71-Tax_data!Z70)</f>
        <v>7.5124304453976585</v>
      </c>
      <c r="AE71" s="135"/>
      <c r="AF71" s="135">
        <f>(LN(Data!T71)-LN(Data!T70))*100</f>
        <v>1.6006265710963419</v>
      </c>
      <c r="AG71" s="135">
        <f>(LN(Data!S71)-LN(Data!S70))*100</f>
        <v>1.4361704924352736</v>
      </c>
      <c r="AH71" s="135">
        <f>(LN(DSGE_data!BQ71)-LN(DSGE_data!BQ70))*100</f>
        <v>-1.508282742666367</v>
      </c>
      <c r="AI71" s="135"/>
      <c r="AJ71" s="135"/>
      <c r="AK71" s="135"/>
    </row>
    <row r="72" spans="1:37" x14ac:dyDescent="0.2">
      <c r="A72" s="18">
        <v>31685</v>
      </c>
      <c r="B72" s="135">
        <f>(LN(DSGE_data!B72)-LN(DSGE_data!B71))*100</f>
        <v>0.22476681297316503</v>
      </c>
      <c r="C72" s="135">
        <f>(LN(DSGE_data!BK72)-LN(DSGE_data!BK71))*100</f>
        <v>3.9869596158427445</v>
      </c>
      <c r="D72" s="135">
        <f>(LN(DSGE_data!U72)-LN(DSGE_data!U71))*100</f>
        <v>0.90153301927671237</v>
      </c>
      <c r="E72" s="135">
        <v>3.7816324525538501</v>
      </c>
      <c r="F72" s="135">
        <v>3.7816324525538501</v>
      </c>
      <c r="G72" s="135"/>
      <c r="H72" s="135">
        <f t="shared" ref="H72:H135" si="6">F72</f>
        <v>3.7816324525538501</v>
      </c>
      <c r="I72" s="135">
        <f>(LN(DSGE_data!W72)-LN(DSGE_data!W71))*100</f>
        <v>-4.9484204549695932</v>
      </c>
      <c r="J72" s="135">
        <f>(LN(DSGE_data!Y72)-LN(DSGE_data!Y71))*100</f>
        <v>2.4274817235838242</v>
      </c>
      <c r="K72" s="135">
        <f>(LN(DSGE_data!AA72)-LN(DSGE_data!AA71))*100</f>
        <v>4.4259933638219451</v>
      </c>
      <c r="L72" s="135">
        <f>(LN(DSGE_data!AC72)-LN(DSGE_data!AC71))*100</f>
        <v>-7.1261199511074125</v>
      </c>
      <c r="M72" s="135">
        <f>(LN(DSGE_data!AA72+DSGE_data!AC72)-LN(DSGE_data!AA71+DSGE_data!AC71))*100</f>
        <v>1.5790859928863199</v>
      </c>
      <c r="N72" s="135">
        <f>(LN(DSGE_data!AE72)-LN(DSGE_data!AE71))*100</f>
        <v>1.9436538731229192</v>
      </c>
      <c r="O72" s="135">
        <f>(LN(DSGE_data!AK72)-LN(DSGE_data!AK71))*100</f>
        <v>0.48462748124382671</v>
      </c>
      <c r="P72" s="135">
        <f>(LN(DSGE_data!BO72)-LN(DSGE_data!BO71))*100</f>
        <v>-2.5310675309265562</v>
      </c>
      <c r="Q72" s="135">
        <f>(LN(DSGE_data!AL72)-LN(DSGE_data!AL71))*100</f>
        <v>1.9658466391671681</v>
      </c>
      <c r="R72" s="135">
        <f>(LN(DSGE_data!AM72)-LN(DSGE_data!AM71))*100</f>
        <v>-1.6816988099833452</v>
      </c>
      <c r="S72" s="135">
        <f>(LN(DSGE_data!AZ72)-LN(DSGE_data!AZ71))*100</f>
        <v>4.0122866888496755</v>
      </c>
      <c r="T72" s="135">
        <f>(LN(DSGE_data!J72)-LN(DSGE_data!J71))*100</f>
        <v>4.1856432697274126</v>
      </c>
      <c r="U72" s="135">
        <f>(LN(DSGE_data!BC72)-LN(DSGE_data!BC71))*100</f>
        <v>18.66552179667913</v>
      </c>
      <c r="V72" s="135">
        <f>(LN(DSGE_data!BL72)-LN(DSGE_data!BL71))*100</f>
        <v>-2.1879643867497744</v>
      </c>
      <c r="W72" s="135">
        <f>(LN(DSGE_data!BA72)-LN(DSGE_data!BA71))*100</f>
        <v>1.5061254136808699</v>
      </c>
      <c r="X72" s="135">
        <f>LN(1+DSGE_data!D72/400)*100</f>
        <v>2.5911381784501031</v>
      </c>
      <c r="Y72" s="135">
        <f>(LN(DSGE_data!BI72)-LN(DSGE_data!BI71))*100</f>
        <v>-14.832652261981583</v>
      </c>
      <c r="Z72" s="135">
        <f>(LN(DSGE_data!BJ72)-LN(DSGE_data!BJ71))*100</f>
        <v>-10.403468190264853</v>
      </c>
      <c r="AA72" s="135">
        <f>(Tax_data!U72-Tax_data!U71)</f>
        <v>-2.3611053069504422</v>
      </c>
      <c r="AB72" s="135">
        <f>(Tax_data!V72-Tax_data!V71)</f>
        <v>-4.0139341425049011</v>
      </c>
      <c r="AC72" s="135">
        <f>(Tax_data!Y72-Tax_data!Y71)</f>
        <v>-1.0625498491037426</v>
      </c>
      <c r="AD72" s="135">
        <f>(Tax_data!Z72-Tax_data!Z71)</f>
        <v>-13.132881587093856</v>
      </c>
      <c r="AE72" s="135"/>
      <c r="AF72" s="135">
        <f>(LN(Data!T72)-LN(Data!T71))*100</f>
        <v>-0.28942910352522944</v>
      </c>
      <c r="AG72" s="135">
        <f>(LN(Data!S72)-LN(Data!S71))*100</f>
        <v>1.0040347025736196</v>
      </c>
      <c r="AH72" s="135">
        <f>(LN(DSGE_data!BQ72)-LN(DSGE_data!BQ71))*100</f>
        <v>2.4094835042255625</v>
      </c>
      <c r="AI72" s="135"/>
      <c r="AJ72" s="135"/>
      <c r="AK72" s="135"/>
    </row>
    <row r="73" spans="1:37" x14ac:dyDescent="0.2">
      <c r="A73" s="18">
        <v>31777</v>
      </c>
      <c r="B73" s="135">
        <f>(LN(DSGE_data!B73)-LN(DSGE_data!B72))*100</f>
        <v>0.4190407793648987</v>
      </c>
      <c r="C73" s="135">
        <f>(LN(DSGE_data!BK73)-LN(DSGE_data!BK72))*100</f>
        <v>4.2761537454316656</v>
      </c>
      <c r="D73" s="135">
        <f>(LN(DSGE_data!U73)-LN(DSGE_data!U72))*100</f>
        <v>1.0229403241741153</v>
      </c>
      <c r="E73" s="135">
        <v>3.7965894233559498</v>
      </c>
      <c r="F73" s="135">
        <v>3.7965894233559498</v>
      </c>
      <c r="G73" s="135"/>
      <c r="H73" s="135">
        <f t="shared" si="6"/>
        <v>3.7965894233559498</v>
      </c>
      <c r="I73" s="135">
        <f>(LN(DSGE_data!W73)-LN(DSGE_data!W72))*100</f>
        <v>0.93077818795777034</v>
      </c>
      <c r="J73" s="135">
        <f>(LN(DSGE_data!Y73)-LN(DSGE_data!Y72))*100</f>
        <v>-8.2362905405970466</v>
      </c>
      <c r="K73" s="135">
        <f>(LN(DSGE_data!AA73)-LN(DSGE_data!AA72))*100</f>
        <v>-4.4232187845173243</v>
      </c>
      <c r="L73" s="135">
        <f>(LN(DSGE_data!AC73)-LN(DSGE_data!AC72))*100</f>
        <v>6.7328452357907409</v>
      </c>
      <c r="M73" s="135">
        <f>(LN(DSGE_data!AA73+DSGE_data!AC73)-LN(DSGE_data!AA72+DSGE_data!AC72))*100</f>
        <v>-1.678053032571647</v>
      </c>
      <c r="N73" s="135">
        <f>(LN(DSGE_data!AE73)-LN(DSGE_data!AE72))*100</f>
        <v>-4.3683886240621916</v>
      </c>
      <c r="O73" s="135">
        <f>(LN(DSGE_data!AK73)-LN(DSGE_data!AK72))*100</f>
        <v>0.50602439910187869</v>
      </c>
      <c r="P73" s="135">
        <f>(LN(DSGE_data!BO73)-LN(DSGE_data!BO72))*100</f>
        <v>-1.2232195480942565</v>
      </c>
      <c r="Q73" s="135">
        <f>(LN(DSGE_data!AL73)-LN(DSGE_data!AL72))*100</f>
        <v>3.575576522345969</v>
      </c>
      <c r="R73" s="135">
        <f>(LN(DSGE_data!AM73)-LN(DSGE_data!AM72))*100</f>
        <v>1.2456088934783338</v>
      </c>
      <c r="S73" s="135">
        <f>(LN(DSGE_data!AZ73)-LN(DSGE_data!AZ72))*100</f>
        <v>4.2927716713384356</v>
      </c>
      <c r="T73" s="135">
        <f>(LN(DSGE_data!J73)-LN(DSGE_data!J72))*100</f>
        <v>4.6635833618749345</v>
      </c>
      <c r="U73" s="135">
        <f>(LN(DSGE_data!BC73)-LN(DSGE_data!BC72))*100</f>
        <v>-31.122331314373675</v>
      </c>
      <c r="V73" s="135">
        <f>(LN(DSGE_data!BL73)-LN(DSGE_data!BL72))*100</f>
        <v>8.5651772555966232</v>
      </c>
      <c r="W73" s="135">
        <f>(LN(DSGE_data!BA73)-LN(DSGE_data!BA72))*100</f>
        <v>-12.074720164858199</v>
      </c>
      <c r="X73" s="135">
        <f>LN(1+DSGE_data!D73/400)*100</f>
        <v>2.4286025066816821</v>
      </c>
      <c r="Y73" s="135">
        <f>(LN(DSGE_data!BI73)-LN(DSGE_data!BI72))*100</f>
        <v>9.7062997099480519</v>
      </c>
      <c r="Z73" s="135">
        <f>(LN(DSGE_data!BJ73)-LN(DSGE_data!BJ72))*100</f>
        <v>14.497775806901725</v>
      </c>
      <c r="AA73" s="135">
        <f>(Tax_data!U73-Tax_data!U72)</f>
        <v>1.7434380948094024</v>
      </c>
      <c r="AB73" s="135">
        <f>(Tax_data!V73-Tax_data!V72)</f>
        <v>-0.57506865970487198</v>
      </c>
      <c r="AC73" s="135">
        <f>(Tax_data!Y73-Tax_data!Y72)</f>
        <v>0.78866526037805507</v>
      </c>
      <c r="AD73" s="135">
        <f>(Tax_data!Z73-Tax_data!Z72)</f>
        <v>2.5598792911046608</v>
      </c>
      <c r="AE73" s="135"/>
      <c r="AF73" s="135">
        <f>(LN(Data!T73)-LN(Data!T72))*100</f>
        <v>0.19053736357683704</v>
      </c>
      <c r="AG73" s="135">
        <f>(LN(Data!S73)-LN(Data!S72))*100</f>
        <v>1.8736481599013644</v>
      </c>
      <c r="AH73" s="135">
        <f>(LN(DSGE_data!BQ73)-LN(DSGE_data!BQ72))*100</f>
        <v>10.50369563336524</v>
      </c>
      <c r="AI73" s="135"/>
      <c r="AJ73" s="135"/>
      <c r="AK73" s="135"/>
    </row>
    <row r="74" spans="1:37" x14ac:dyDescent="0.2">
      <c r="A74" s="18">
        <v>31867</v>
      </c>
      <c r="B74" s="135">
        <f>(LN(DSGE_data!B74)-LN(DSGE_data!B73))*100</f>
        <v>0.72465158082462011</v>
      </c>
      <c r="C74" s="135">
        <f>(LN(DSGE_data!BK74)-LN(DSGE_data!BK73))*100</f>
        <v>3.420422795082656</v>
      </c>
      <c r="D74" s="135">
        <f>(LN(DSGE_data!U74)-LN(DSGE_data!U73))*100</f>
        <v>1.0376259399553334</v>
      </c>
      <c r="E74" s="135">
        <v>3.8087831228013398</v>
      </c>
      <c r="F74" s="135">
        <v>3.8087831228013398</v>
      </c>
      <c r="G74" s="135"/>
      <c r="H74" s="135">
        <f t="shared" si="6"/>
        <v>3.8087831228013398</v>
      </c>
      <c r="I74" s="135">
        <f>(LN(DSGE_data!W74)-LN(DSGE_data!W73))*100</f>
        <v>5.9786679292839651</v>
      </c>
      <c r="J74" s="135">
        <f>(LN(DSGE_data!Y74)-LN(DSGE_data!Y73))*100</f>
        <v>6.132045363346883</v>
      </c>
      <c r="K74" s="135">
        <f>(LN(DSGE_data!AA74)-LN(DSGE_data!AA73))*100</f>
        <v>7.1826283985126693</v>
      </c>
      <c r="L74" s="135">
        <f>(LN(DSGE_data!AC74)-LN(DSGE_data!AC73))*100</f>
        <v>-17.493435380022504</v>
      </c>
      <c r="M74" s="135">
        <f>(LN(DSGE_data!AA74+DSGE_data!AC74)-LN(DSGE_data!AA73+DSGE_data!AC73))*100</f>
        <v>1.4099309441759189</v>
      </c>
      <c r="N74" s="135">
        <f>(LN(DSGE_data!AE74)-LN(DSGE_data!AE73))*100</f>
        <v>0.4203399089258042</v>
      </c>
      <c r="O74" s="135">
        <f>(LN(DSGE_data!AK74)-LN(DSGE_data!AK73))*100</f>
        <v>0.49083887372507462</v>
      </c>
      <c r="P74" s="135">
        <f>(LN(DSGE_data!BO74)-LN(DSGE_data!BO73))*100</f>
        <v>-0.72075345247473166</v>
      </c>
      <c r="Q74" s="135">
        <f>(LN(DSGE_data!AL74)-LN(DSGE_data!AL73))*100</f>
        <v>3.854898925871808</v>
      </c>
      <c r="R74" s="135">
        <f>(LN(DSGE_data!AM74)-LN(DSGE_data!AM73))*100</f>
        <v>-1.2969590105891271</v>
      </c>
      <c r="S74" s="135">
        <f>(LN(DSGE_data!AZ74)-LN(DSGE_data!AZ73))*100</f>
        <v>4.0848135046215983</v>
      </c>
      <c r="T74" s="135">
        <f>(LN(DSGE_data!J74)-LN(DSGE_data!J73))*100</f>
        <v>1.4105714193274999</v>
      </c>
      <c r="U74" s="135">
        <f>(LN(DSGE_data!BC74)-LN(DSGE_data!BC73))*100</f>
        <v>16.086793735081351</v>
      </c>
      <c r="V74" s="135">
        <f>(LN(DSGE_data!BL74)-LN(DSGE_data!BL73))*100</f>
        <v>-6.1047602068603712</v>
      </c>
      <c r="W74" s="135">
        <f>(LN(DSGE_data!BA74)-LN(DSGE_data!BA73))*100</f>
        <v>12.129279456366504</v>
      </c>
      <c r="X74" s="135">
        <f>LN(1+DSGE_data!D74/400)*100</f>
        <v>2.3472356185142069</v>
      </c>
      <c r="Y74" s="135">
        <f>(LN(DSGE_data!BI74)-LN(DSGE_data!BI73))*100</f>
        <v>1.3550698125982308</v>
      </c>
      <c r="Z74" s="135">
        <f>(LN(DSGE_data!BJ74)-LN(DSGE_data!BJ73))*100</f>
        <v>4.2661719884191207</v>
      </c>
      <c r="AA74" s="135">
        <f>(Tax_data!U74-Tax_data!U73)</f>
        <v>-0.82876676142761951</v>
      </c>
      <c r="AB74" s="135">
        <f>(Tax_data!V74-Tax_data!V73)</f>
        <v>-1.0764325572817377</v>
      </c>
      <c r="AC74" s="135">
        <f>(Tax_data!Y74-Tax_data!Y73)</f>
        <v>-0.18052536342359105</v>
      </c>
      <c r="AD74" s="135">
        <f>(Tax_data!Z74-Tax_data!Z73)</f>
        <v>-2.4100357169809961</v>
      </c>
      <c r="AE74" s="135"/>
      <c r="AF74" s="135">
        <f>(LN(Data!T74)-LN(Data!T73))*100</f>
        <v>-0.64640929342285602</v>
      </c>
      <c r="AG74" s="135">
        <f>(LN(Data!S74)-LN(Data!S73))*100</f>
        <v>-0.77684251600711463</v>
      </c>
      <c r="AH74" s="135">
        <f>(LN(DSGE_data!BQ74)-LN(DSGE_data!BQ73))*100</f>
        <v>7.5175277459331724</v>
      </c>
      <c r="AI74" s="135"/>
      <c r="AJ74" s="135"/>
      <c r="AK74" s="135"/>
    </row>
    <row r="75" spans="1:37" x14ac:dyDescent="0.2">
      <c r="A75" s="18">
        <v>31958</v>
      </c>
      <c r="B75" s="135">
        <f>(LN(DSGE_data!B75)-LN(DSGE_data!B74))*100</f>
        <v>0.3559562710242048</v>
      </c>
      <c r="C75" s="135">
        <f>(LN(DSGE_data!BK75)-LN(DSGE_data!BK74))*100</f>
        <v>1.1739588681883184</v>
      </c>
      <c r="D75" s="135">
        <f>(LN(DSGE_data!U75)-LN(DSGE_data!U74))*100</f>
        <v>0.72483718359190874</v>
      </c>
      <c r="E75" s="135">
        <v>3.8177652539975102</v>
      </c>
      <c r="F75" s="135">
        <v>3.8177652539975102</v>
      </c>
      <c r="G75" s="135"/>
      <c r="H75" s="135">
        <f t="shared" si="6"/>
        <v>3.8177652539975102</v>
      </c>
      <c r="I75" s="135">
        <f>(LN(DSGE_data!W75)-LN(DSGE_data!W74))*100</f>
        <v>0.7258060157907309</v>
      </c>
      <c r="J75" s="135">
        <f>(LN(DSGE_data!Y75)-LN(DSGE_data!Y74))*100</f>
        <v>-1.6861487035583878</v>
      </c>
      <c r="K75" s="135">
        <f>(LN(DSGE_data!AA75)-LN(DSGE_data!AA74))*100</f>
        <v>-21.051043585568152</v>
      </c>
      <c r="L75" s="135">
        <f>(LN(DSGE_data!AC75)-LN(DSGE_data!AC74))*100</f>
        <v>5.3828554174444321</v>
      </c>
      <c r="M75" s="135">
        <f>(LN(DSGE_data!AA75+DSGE_data!AC75)-LN(DSGE_data!AA74+DSGE_data!AC74))*100</f>
        <v>-14.824482927083338</v>
      </c>
      <c r="N75" s="135">
        <f>(LN(DSGE_data!AE75)-LN(DSGE_data!AE74))*100</f>
        <v>-5.1705385613610488</v>
      </c>
      <c r="O75" s="135">
        <f>(LN(DSGE_data!AK75)-LN(DSGE_data!AK74))*100</f>
        <v>0.49149787437388071</v>
      </c>
      <c r="P75" s="135">
        <f>(LN(DSGE_data!BO75)-LN(DSGE_data!BO74))*100</f>
        <v>-1.300421804814178</v>
      </c>
      <c r="Q75" s="135">
        <f>(LN(DSGE_data!AL75)-LN(DSGE_data!AL74))*100</f>
        <v>2.768759780672525</v>
      </c>
      <c r="R75" s="135">
        <f>(LN(DSGE_data!AM75)-LN(DSGE_data!AM74))*100</f>
        <v>-0.38830530983009481</v>
      </c>
      <c r="S75" s="135">
        <f>(LN(DSGE_data!AZ75)-LN(DSGE_data!AZ74))*100</f>
        <v>3.5776837111128224</v>
      </c>
      <c r="T75" s="135">
        <f>(LN(DSGE_data!J75)-LN(DSGE_data!J74))*100</f>
        <v>4.3051054062638094</v>
      </c>
      <c r="U75" s="135">
        <f>(LN(DSGE_data!BC75)-LN(DSGE_data!BC74))*100</f>
        <v>-2.6305532687553423</v>
      </c>
      <c r="V75" s="135">
        <f>(LN(DSGE_data!BL75)-LN(DSGE_data!BL74))*100</f>
        <v>7.2784225154606919</v>
      </c>
      <c r="W75" s="135">
        <f>(LN(DSGE_data!BA75)-LN(DSGE_data!BA74))*100</f>
        <v>-6.2594311512031098</v>
      </c>
      <c r="X75" s="135">
        <f>LN(1+DSGE_data!D75/400)*100</f>
        <v>2.3472356185142069</v>
      </c>
      <c r="Y75" s="135">
        <f>(LN(DSGE_data!BI75)-LN(DSGE_data!BI74))*100</f>
        <v>0.19319719590349393</v>
      </c>
      <c r="Z75" s="135">
        <f>(LN(DSGE_data!BJ75)-LN(DSGE_data!BJ74))*100</f>
        <v>2.6782023457465165</v>
      </c>
      <c r="AA75" s="135">
        <f>(Tax_data!U75-Tax_data!U74)</f>
        <v>0.49925623113724171</v>
      </c>
      <c r="AB75" s="135">
        <f>(Tax_data!V75-Tax_data!V74)</f>
        <v>-3.2476753433411751</v>
      </c>
      <c r="AC75" s="135">
        <f>(Tax_data!Y75-Tax_data!Y74)</f>
        <v>0.2936091251177011</v>
      </c>
      <c r="AD75" s="135">
        <f>(Tax_data!Z75-Tax_data!Z74)</f>
        <v>-1.7258390531105086</v>
      </c>
      <c r="AE75" s="135"/>
      <c r="AF75" s="135">
        <f>(LN(Data!T75)-LN(Data!T74))*100</f>
        <v>2.1901925345702011</v>
      </c>
      <c r="AG75" s="135">
        <f>(LN(Data!S75)-LN(Data!S74))*100</f>
        <v>3.0965287710639444</v>
      </c>
      <c r="AH75" s="135">
        <f>(LN(DSGE_data!BQ75)-LN(DSGE_data!BQ74))*100</f>
        <v>-13.355752248704</v>
      </c>
      <c r="AI75" s="135"/>
      <c r="AJ75" s="135"/>
      <c r="AK75" s="135"/>
    </row>
    <row r="76" spans="1:37" x14ac:dyDescent="0.2">
      <c r="A76" s="18">
        <v>32050</v>
      </c>
      <c r="B76" s="135">
        <f>(LN(DSGE_data!B76)-LN(DSGE_data!B75))*100</f>
        <v>0.36424797730560954</v>
      </c>
      <c r="C76" s="135">
        <f>(LN(DSGE_data!BK76)-LN(DSGE_data!BK75))*100</f>
        <v>4.8955476451947089</v>
      </c>
      <c r="D76" s="135">
        <f>(LN(DSGE_data!U76)-LN(DSGE_data!U75))*100</f>
        <v>1.2581099465185375</v>
      </c>
      <c r="E76" s="135">
        <v>3.82392694181046</v>
      </c>
      <c r="F76" s="135">
        <v>3.82392694181046</v>
      </c>
      <c r="G76" s="135"/>
      <c r="H76" s="135">
        <f t="shared" si="6"/>
        <v>3.82392694181046</v>
      </c>
      <c r="I76" s="135">
        <f>(LN(DSGE_data!W76)-LN(DSGE_data!W75))*100</f>
        <v>-6.3807852871686777</v>
      </c>
      <c r="J76" s="135">
        <f>(LN(DSGE_data!Y76)-LN(DSGE_data!Y75))*100</f>
        <v>5.4993738325739727</v>
      </c>
      <c r="K76" s="135">
        <f>(LN(DSGE_data!AA76)-LN(DSGE_data!AA75))*100</f>
        <v>3.073688768197691</v>
      </c>
      <c r="L76" s="135">
        <f>(LN(DSGE_data!AC76)-LN(DSGE_data!AC75))*100</f>
        <v>-14.402061946651479</v>
      </c>
      <c r="M76" s="135">
        <f>(LN(DSGE_data!AA76+DSGE_data!AC76)-LN(DSGE_data!AA75+DSGE_data!AC75))*100</f>
        <v>-1.1825190297013677</v>
      </c>
      <c r="N76" s="135">
        <f>(LN(DSGE_data!AE76)-LN(DSGE_data!AE75))*100</f>
        <v>0.83355697867126821</v>
      </c>
      <c r="O76" s="135">
        <f>(LN(DSGE_data!AK76)-LN(DSGE_data!AK75))*100</f>
        <v>0.49343202223632865</v>
      </c>
      <c r="P76" s="135">
        <f>(LN(DSGE_data!BO76)-LN(DSGE_data!BO75))*100</f>
        <v>2.8157355215373769</v>
      </c>
      <c r="Q76" s="135">
        <f>(LN(DSGE_data!AL76)-LN(DSGE_data!AL75))*100</f>
        <v>6.2187328254374563</v>
      </c>
      <c r="R76" s="135">
        <f>(LN(DSGE_data!AM76)-LN(DSGE_data!AM75))*100</f>
        <v>1.9830181126778257</v>
      </c>
      <c r="S76" s="135">
        <f>(LN(DSGE_data!AZ76)-LN(DSGE_data!AZ75))*100</f>
        <v>2.9095652816637063</v>
      </c>
      <c r="T76" s="135">
        <f>(LN(DSGE_data!J76)-LN(DSGE_data!J75))*100</f>
        <v>2.9293851921607938</v>
      </c>
      <c r="U76" s="135">
        <f>(LN(DSGE_data!BC76)-LN(DSGE_data!BC75))*100</f>
        <v>0.84659220622516074</v>
      </c>
      <c r="V76" s="135">
        <f>(LN(DSGE_data!BL76)-LN(DSGE_data!BL75))*100</f>
        <v>4.0558384149831817</v>
      </c>
      <c r="W76" s="135">
        <f>(LN(DSGE_data!BA76)-LN(DSGE_data!BA75))*100</f>
        <v>3.1623986880166655</v>
      </c>
      <c r="X76" s="135">
        <f>LN(1+DSGE_data!D76/400)*100</f>
        <v>2.3472356185142069</v>
      </c>
      <c r="Y76" s="135">
        <f>(LN(DSGE_data!BI76)-LN(DSGE_data!BI75))*100</f>
        <v>-0.54734492021228931</v>
      </c>
      <c r="Z76" s="135">
        <f>(LN(DSGE_data!BJ76)-LN(DSGE_data!BJ75))*100</f>
        <v>1.2871806827684296</v>
      </c>
      <c r="AA76" s="135">
        <f>(Tax_data!U76-Tax_data!U75)</f>
        <v>-1.2365675077028477</v>
      </c>
      <c r="AB76" s="135">
        <f>(Tax_data!V76-Tax_data!V75)</f>
        <v>5.7656224598816621</v>
      </c>
      <c r="AC76" s="135">
        <f>(Tax_data!Y76-Tax_data!Y75)</f>
        <v>-0.21154666229879204</v>
      </c>
      <c r="AD76" s="135">
        <f>(Tax_data!Z76-Tax_data!Z75)</f>
        <v>2.5142199724220156</v>
      </c>
      <c r="AE76" s="135"/>
      <c r="AF76" s="135">
        <f>(LN(Data!T76)-LN(Data!T75))*100</f>
        <v>-8.0790309447742459E-2</v>
      </c>
      <c r="AG76" s="135">
        <f>(LN(Data!S76)-LN(Data!S75))*100</f>
        <v>-0.58281451151263042</v>
      </c>
      <c r="AH76" s="135">
        <f>(LN(DSGE_data!BQ76)-LN(DSGE_data!BQ75))*100</f>
        <v>2.8001402934693331</v>
      </c>
      <c r="AI76" s="135"/>
      <c r="AJ76" s="135"/>
      <c r="AK76" s="135"/>
    </row>
    <row r="77" spans="1:37" x14ac:dyDescent="0.2">
      <c r="A77" s="18">
        <v>32142</v>
      </c>
      <c r="B77" s="135">
        <f>(LN(DSGE_data!B77)-LN(DSGE_data!B76))*100</f>
        <v>1.2201448361986778</v>
      </c>
      <c r="C77" s="135">
        <f>(LN(DSGE_data!BK77)-LN(DSGE_data!BK76))*100</f>
        <v>3.1894851199330443</v>
      </c>
      <c r="D77" s="135">
        <f>(LN(DSGE_data!U77)-LN(DSGE_data!U76))*100</f>
        <v>0.66474310983029028</v>
      </c>
      <c r="E77" s="135">
        <v>3.8272463735040101</v>
      </c>
      <c r="F77" s="135">
        <v>3.8272463735040101</v>
      </c>
      <c r="G77" s="135"/>
      <c r="H77" s="135">
        <f t="shared" si="6"/>
        <v>3.8272463735040101</v>
      </c>
      <c r="I77" s="135">
        <f>(LN(DSGE_data!W77)-LN(DSGE_data!W76))*100</f>
        <v>4.8882152183800542</v>
      </c>
      <c r="J77" s="135">
        <f>(LN(DSGE_data!Y77)-LN(DSGE_data!Y76))*100</f>
        <v>3.3593572191598753</v>
      </c>
      <c r="K77" s="135">
        <f>(LN(DSGE_data!AA77)-LN(DSGE_data!AA76))*100</f>
        <v>2.8399227257033033</v>
      </c>
      <c r="L77" s="135">
        <f>(LN(DSGE_data!AC77)-LN(DSGE_data!AC76))*100</f>
        <v>2.5768487417353825</v>
      </c>
      <c r="M77" s="135">
        <f>(LN(DSGE_data!AA77+DSGE_data!AC77)-LN(DSGE_data!AA76+DSGE_data!AC76))*100</f>
        <v>2.7800818290268481</v>
      </c>
      <c r="N77" s="135">
        <f>(LN(DSGE_data!AE77)-LN(DSGE_data!AE76))*100</f>
        <v>2.404128174035769</v>
      </c>
      <c r="O77" s="135">
        <f>(LN(DSGE_data!AK77)-LN(DSGE_data!AK76))*100</f>
        <v>0.49661598065320334</v>
      </c>
      <c r="P77" s="135">
        <f>(LN(DSGE_data!BO77)-LN(DSGE_data!BO76))*100</f>
        <v>-0.33764613298483681</v>
      </c>
      <c r="Q77" s="135">
        <f>(LN(DSGE_data!AL77)-LN(DSGE_data!AL76))*100</f>
        <v>3.668013112828028</v>
      </c>
      <c r="R77" s="135">
        <f>(LN(DSGE_data!AM77)-LN(DSGE_data!AM76))*100</f>
        <v>0.62941478883296043</v>
      </c>
      <c r="S77" s="135">
        <f>(LN(DSGE_data!AZ77)-LN(DSGE_data!AZ76))*100</f>
        <v>3.5090432651596171</v>
      </c>
      <c r="T77" s="135">
        <f>(LN(DSGE_data!J77)-LN(DSGE_data!J76))*100</f>
        <v>3.3479016467289124</v>
      </c>
      <c r="U77" s="135">
        <f>(LN(DSGE_data!BC77)-LN(DSGE_data!BC76))*100</f>
        <v>10.25680338194821</v>
      </c>
      <c r="V77" s="135">
        <f>(LN(DSGE_data!BL77)-LN(DSGE_data!BL76))*100</f>
        <v>-4.9990687984287518</v>
      </c>
      <c r="W77" s="135">
        <f>(LN(DSGE_data!BA77)-LN(DSGE_data!BA76))*100</f>
        <v>2.9034791822960315</v>
      </c>
      <c r="X77" s="135">
        <f>LN(1+DSGE_data!D77/400)*100</f>
        <v>2.3472356185142069</v>
      </c>
      <c r="Y77" s="135">
        <f>(LN(DSGE_data!BI77)-LN(DSGE_data!BI76))*100</f>
        <v>-2.7151397194151272</v>
      </c>
      <c r="Z77" s="135">
        <f>(LN(DSGE_data!BJ77)-LN(DSGE_data!BJ76))*100</f>
        <v>-9.8058050346239156E-2</v>
      </c>
      <c r="AA77" s="135">
        <f>(Tax_data!U77-Tax_data!U76)</f>
        <v>1.4551155029490275</v>
      </c>
      <c r="AB77" s="135">
        <f>(Tax_data!V77-Tax_data!V76)</f>
        <v>-3.2126519932921251</v>
      </c>
      <c r="AC77" s="135">
        <f>(Tax_data!Y77-Tax_data!Y76)</f>
        <v>0.17682503506925329</v>
      </c>
      <c r="AD77" s="135">
        <f>(Tax_data!Z77-Tax_data!Z76)</f>
        <v>-0.7820437206266071</v>
      </c>
      <c r="AE77" s="135"/>
      <c r="AF77" s="135">
        <f>(LN(Data!T77)-LN(Data!T76))*100</f>
        <v>2.2484856905384376</v>
      </c>
      <c r="AG77" s="135">
        <f>(LN(Data!S77)-LN(Data!S76))*100</f>
        <v>1.549357958899833</v>
      </c>
      <c r="AH77" s="135">
        <f>(LN(DSGE_data!BQ77)-LN(DSGE_data!BQ76))*100</f>
        <v>4.5555457489006912</v>
      </c>
      <c r="AI77" s="135"/>
      <c r="AJ77" s="135"/>
      <c r="AK77" s="135"/>
    </row>
    <row r="78" spans="1:37" x14ac:dyDescent="0.2">
      <c r="A78" s="18">
        <v>32233</v>
      </c>
      <c r="B78" s="135">
        <f>(LN(DSGE_data!B78)-LN(DSGE_data!B77))*100</f>
        <v>1.4917656622314368</v>
      </c>
      <c r="C78" s="135">
        <f>(LN(DSGE_data!BK78)-LN(DSGE_data!BK77))*100</f>
        <v>4.1622765892885383</v>
      </c>
      <c r="D78" s="135">
        <f>(LN(DSGE_data!U78)-LN(DSGE_data!U77))*100</f>
        <v>1.7058227400855941</v>
      </c>
      <c r="E78" s="135">
        <v>3.8279591036988401</v>
      </c>
      <c r="F78" s="135">
        <v>3.8279591036988401</v>
      </c>
      <c r="G78" s="135"/>
      <c r="H78" s="135">
        <f t="shared" si="6"/>
        <v>3.8279591036988401</v>
      </c>
      <c r="I78" s="135">
        <f>(LN(DSGE_data!W78)-LN(DSGE_data!W77))*100</f>
        <v>0.74467382107332725</v>
      </c>
      <c r="J78" s="135">
        <f>(LN(DSGE_data!Y78)-LN(DSGE_data!Y77))*100</f>
        <v>8.4544973597790118</v>
      </c>
      <c r="K78" s="135">
        <f>(LN(DSGE_data!AA78)-LN(DSGE_data!AA77))*100</f>
        <v>0.40774776166561111</v>
      </c>
      <c r="L78" s="135">
        <f>(LN(DSGE_data!AC78)-LN(DSGE_data!AC77))*100</f>
        <v>-6.8095673528981493</v>
      </c>
      <c r="M78" s="135">
        <f>(LN(DSGE_data!AA78+DSGE_data!AC78)-LN(DSGE_data!AA77+DSGE_data!AC77))*100</f>
        <v>-1.1871585288661279</v>
      </c>
      <c r="N78" s="135">
        <f>(LN(DSGE_data!AE78)-LN(DSGE_data!AE77))*100</f>
        <v>8.2714200084895495</v>
      </c>
      <c r="O78" s="135">
        <f>(LN(DSGE_data!AK78)-LN(DSGE_data!AK77))*100</f>
        <v>0.49204115190084607</v>
      </c>
      <c r="P78" s="135">
        <f>(LN(DSGE_data!BO78)-LN(DSGE_data!BO77))*100</f>
        <v>0.475340675646585</v>
      </c>
      <c r="Q78" s="135">
        <f>(LN(DSGE_data!AL78)-LN(DSGE_data!AL77))*100</f>
        <v>3.8476348021104556</v>
      </c>
      <c r="R78" s="135">
        <f>(LN(DSGE_data!AM78)-LN(DSGE_data!AM77))*100</f>
        <v>-0.38815920628749723</v>
      </c>
      <c r="S78" s="135">
        <f>(LN(DSGE_data!AZ78)-LN(DSGE_data!AZ77))*100</f>
        <v>2.8802529745629357</v>
      </c>
      <c r="T78" s="135">
        <f>(LN(DSGE_data!J78)-LN(DSGE_data!J77))*100</f>
        <v>1.5254009101701271</v>
      </c>
      <c r="U78" s="135">
        <f>(LN(DSGE_data!BC78)-LN(DSGE_data!BC77))*100</f>
        <v>9.3300941898625922</v>
      </c>
      <c r="V78" s="135">
        <f>(LN(DSGE_data!BL78)-LN(DSGE_data!BL77))*100</f>
        <v>3.9710938794027761</v>
      </c>
      <c r="W78" s="135">
        <f>(LN(DSGE_data!BA78)-LN(DSGE_data!BA77))*100</f>
        <v>4.4221362428018551</v>
      </c>
      <c r="X78" s="135">
        <f>LN(1+DSGE_data!D78/400)*100</f>
        <v>2.4286025066816821</v>
      </c>
      <c r="Y78" s="135">
        <f>(LN(DSGE_data!BI78)-LN(DSGE_data!BI77))*100</f>
        <v>-4.9378000826069801</v>
      </c>
      <c r="Z78" s="135">
        <f>(LN(DSGE_data!BJ78)-LN(DSGE_data!BJ77))*100</f>
        <v>-1.927324690554677</v>
      </c>
      <c r="AA78" s="135">
        <f>(Tax_data!U78-Tax_data!U77)</f>
        <v>-0.87177061168444148</v>
      </c>
      <c r="AB78" s="135">
        <f>(Tax_data!V78-Tax_data!V77)</f>
        <v>-1.3624847037687768</v>
      </c>
      <c r="AC78" s="135">
        <f>(Tax_data!Y78-Tax_data!Y77)</f>
        <v>6.1123795202943754E-2</v>
      </c>
      <c r="AD78" s="135">
        <f>(Tax_data!Z78-Tax_data!Z77)</f>
        <v>-2.612619703521343</v>
      </c>
      <c r="AE78" s="135"/>
      <c r="AF78" s="135">
        <f>(LN(Data!T78)-LN(Data!T77))*100</f>
        <v>1.2572642317065785</v>
      </c>
      <c r="AG78" s="135">
        <f>(LN(Data!S78)-LN(Data!S77))*100</f>
        <v>-6.024384895795265E-2</v>
      </c>
      <c r="AH78" s="135">
        <f>(LN(DSGE_data!BQ78)-LN(DSGE_data!BQ77))*100</f>
        <v>2.6544682765109684</v>
      </c>
      <c r="AI78" s="135"/>
      <c r="AJ78" s="135"/>
      <c r="AK78" s="135"/>
    </row>
    <row r="79" spans="1:37" x14ac:dyDescent="0.2">
      <c r="A79" s="18">
        <v>32324</v>
      </c>
      <c r="B79" s="135">
        <f>(LN(DSGE_data!B79)-LN(DSGE_data!B78))*100</f>
        <v>0.70757475710703233</v>
      </c>
      <c r="C79" s="135">
        <f>(LN(DSGE_data!BK79)-LN(DSGE_data!BK78))*100</f>
        <v>3.3194525190954227</v>
      </c>
      <c r="D79" s="135">
        <f>(LN(DSGE_data!U79)-LN(DSGE_data!U78))*100</f>
        <v>1.8421020398081467</v>
      </c>
      <c r="E79" s="135">
        <v>3.8258077819846701</v>
      </c>
      <c r="F79" s="135">
        <v>3.8258077819846701</v>
      </c>
      <c r="G79" s="135"/>
      <c r="H79" s="135">
        <f t="shared" si="6"/>
        <v>3.8258077819846701</v>
      </c>
      <c r="I79" s="135">
        <f>(LN(DSGE_data!W79)-LN(DSGE_data!W78))*100</f>
        <v>-1.3591014300839532</v>
      </c>
      <c r="J79" s="135">
        <f>(LN(DSGE_data!Y79)-LN(DSGE_data!Y78))*100</f>
        <v>2.7369102989270644</v>
      </c>
      <c r="K79" s="135">
        <f>(LN(DSGE_data!AA79)-LN(DSGE_data!AA78))*100</f>
        <v>3.942553191815712</v>
      </c>
      <c r="L79" s="135">
        <f>(LN(DSGE_data!AC79)-LN(DSGE_data!AC78))*100</f>
        <v>-0.35424121769445094</v>
      </c>
      <c r="M79" s="135">
        <f>(LN(DSGE_data!AA79+DSGE_data!AC79)-LN(DSGE_data!AA78+DSGE_data!AC78))*100</f>
        <v>3.0349880224724402</v>
      </c>
      <c r="N79" s="135">
        <f>(LN(DSGE_data!AE79)-LN(DSGE_data!AE78))*100</f>
        <v>1.691160348055476</v>
      </c>
      <c r="O79" s="135">
        <f>(LN(DSGE_data!AK79)-LN(DSGE_data!AK78))*100</f>
        <v>0.48711792944322596</v>
      </c>
      <c r="P79" s="135">
        <f>(LN(DSGE_data!BO79)-LN(DSGE_data!BO78))*100</f>
        <v>1.1157340124881898</v>
      </c>
      <c r="Q79" s="135">
        <f>(LN(DSGE_data!AL79)-LN(DSGE_data!AL78))*100</f>
        <v>4.2002881001684145</v>
      </c>
      <c r="R79" s="135">
        <f>(LN(DSGE_data!AM79)-LN(DSGE_data!AM78))*100</f>
        <v>1.0978158976280739</v>
      </c>
      <c r="S79" s="135">
        <f>(LN(DSGE_data!AZ79)-LN(DSGE_data!AZ78))*100</f>
        <v>2.5974361582370875</v>
      </c>
      <c r="T79" s="135">
        <f>(LN(DSGE_data!J79)-LN(DSGE_data!J78))*100</f>
        <v>5.0958444996769714</v>
      </c>
      <c r="U79" s="135">
        <f>(LN(DSGE_data!BC79)-LN(DSGE_data!BC78))*100</f>
        <v>4.8518094861197625</v>
      </c>
      <c r="V79" s="135">
        <f>(LN(DSGE_data!BL79)-LN(DSGE_data!BL78))*100</f>
        <v>3.037127209068835</v>
      </c>
      <c r="W79" s="135">
        <f>(LN(DSGE_data!BA79)-LN(DSGE_data!BA78))*100</f>
        <v>-5.4542910215818807</v>
      </c>
      <c r="X79" s="135">
        <f>LN(1+DSGE_data!D79/400)*100</f>
        <v>2.7534108300332192</v>
      </c>
      <c r="Y79" s="135">
        <f>(LN(DSGE_data!BI79)-LN(DSGE_data!BI78))*100</f>
        <v>-7.0051248108236486</v>
      </c>
      <c r="Z79" s="135">
        <f>(LN(DSGE_data!BJ79)-LN(DSGE_data!BJ78))*100</f>
        <v>-3.8102487543875796</v>
      </c>
      <c r="AA79" s="135">
        <f>(Tax_data!U79-Tax_data!U78)</f>
        <v>0.96069809267689621</v>
      </c>
      <c r="AB79" s="135">
        <f>(Tax_data!V79-Tax_data!V78)</f>
        <v>-2.9747036554560413</v>
      </c>
      <c r="AC79" s="135">
        <f>(Tax_data!Y79-Tax_data!Y78)</f>
        <v>-0.12545292623874005</v>
      </c>
      <c r="AD79" s="135">
        <f>(Tax_data!Z79-Tax_data!Z78)</f>
        <v>-1.6428450434190722</v>
      </c>
      <c r="AE79" s="135"/>
      <c r="AF79" s="135">
        <f>(LN(Data!T79)-LN(Data!T78))*100</f>
        <v>1.188506151872204</v>
      </c>
      <c r="AG79" s="135">
        <f>(LN(Data!S79)-LN(Data!S78))*100</f>
        <v>2.1064566289053843</v>
      </c>
      <c r="AH79" s="135">
        <f>(LN(DSGE_data!BQ79)-LN(DSGE_data!BQ78))*100</f>
        <v>-4.3685759120078771</v>
      </c>
      <c r="AI79" s="135"/>
      <c r="AJ79" s="135"/>
      <c r="AK79" s="135"/>
    </row>
    <row r="80" spans="1:37" x14ac:dyDescent="0.2">
      <c r="A80" s="18">
        <v>32416</v>
      </c>
      <c r="B80" s="135">
        <f>(LN(DSGE_data!B80)-LN(DSGE_data!B79))*100</f>
        <v>1.3359527967407914</v>
      </c>
      <c r="C80" s="135">
        <f>(LN(DSGE_data!BK80)-LN(DSGE_data!BK79))*100</f>
        <v>3.8079138121736467</v>
      </c>
      <c r="D80" s="135">
        <f>(LN(DSGE_data!U80)-LN(DSGE_data!U79))*100</f>
        <v>1.1813770956006664</v>
      </c>
      <c r="E80" s="135">
        <v>3.8207899547666502</v>
      </c>
      <c r="F80" s="135">
        <v>3.8207899547666502</v>
      </c>
      <c r="G80" s="135"/>
      <c r="H80" s="135">
        <f t="shared" si="6"/>
        <v>3.8207899547666502</v>
      </c>
      <c r="I80" s="135">
        <f>(LN(DSGE_data!W80)-LN(DSGE_data!W79))*100</f>
        <v>1.4582438562882771</v>
      </c>
      <c r="J80" s="135">
        <f>(LN(DSGE_data!Y80)-LN(DSGE_data!Y79))*100</f>
        <v>2.3557013947183236</v>
      </c>
      <c r="K80" s="135">
        <f>(LN(DSGE_data!AA80)-LN(DSGE_data!AA79))*100</f>
        <v>0.39424379319132896</v>
      </c>
      <c r="L80" s="135">
        <f>(LN(DSGE_data!AC80)-LN(DSGE_data!AC79))*100</f>
        <v>7.8256917465838072</v>
      </c>
      <c r="M80" s="135">
        <f>(LN(DSGE_data!AA80+DSGE_data!AC80)-LN(DSGE_data!AA79+DSGE_data!AC79))*100</f>
        <v>1.9835099950260116</v>
      </c>
      <c r="N80" s="135">
        <f>(LN(DSGE_data!AE80)-LN(DSGE_data!AE79))*100</f>
        <v>2.5483368698241193</v>
      </c>
      <c r="O80" s="135">
        <f>(LN(DSGE_data!AK80)-LN(DSGE_data!AK79))*100</f>
        <v>0.47295556744808565</v>
      </c>
      <c r="P80" s="135">
        <f>(LN(DSGE_data!BO80)-LN(DSGE_data!BO79))*100</f>
        <v>0.28829969561670055</v>
      </c>
      <c r="Q80" s="135">
        <f>(LN(DSGE_data!AL80)-LN(DSGE_data!AL79))*100</f>
        <v>3.5020778886748261</v>
      </c>
      <c r="R80" s="135">
        <f>(LN(DSGE_data!AM80)-LN(DSGE_data!AM79))*100</f>
        <v>2.1489407862063103E-3</v>
      </c>
      <c r="S80" s="135">
        <f>(LN(DSGE_data!AZ80)-LN(DSGE_data!AZ79))*100</f>
        <v>2.7408226256099955</v>
      </c>
      <c r="T80" s="135">
        <f>(LN(DSGE_data!J80)-LN(DSGE_data!J79))*100</f>
        <v>3.4229254358794314</v>
      </c>
      <c r="U80" s="135">
        <f>(LN(DSGE_data!BC80)-LN(DSGE_data!BC79))*100</f>
        <v>-1.5580492179347871</v>
      </c>
      <c r="V80" s="135">
        <f>(LN(DSGE_data!BL80)-LN(DSGE_data!BL79))*100</f>
        <v>3.7640287124426575</v>
      </c>
      <c r="W80" s="135">
        <f>(LN(DSGE_data!BA80)-LN(DSGE_data!BA79))*100</f>
        <v>14.711711020127005</v>
      </c>
      <c r="X80" s="135">
        <f>LN(1+DSGE_data!D80/400)*100</f>
        <v>3.0771658666753687</v>
      </c>
      <c r="Y80" s="135">
        <f>(LN(DSGE_data!BI80)-LN(DSGE_data!BI79))*100</f>
        <v>-2.7963943023411986</v>
      </c>
      <c r="Z80" s="135">
        <f>(LN(DSGE_data!BJ80)-LN(DSGE_data!BJ79))*100</f>
        <v>-1.0187400008284442</v>
      </c>
      <c r="AA80" s="135">
        <f>(Tax_data!U80-Tax_data!U79)</f>
        <v>-1.7816398865181462</v>
      </c>
      <c r="AB80" s="135">
        <f>(Tax_data!V80-Tax_data!V79)</f>
        <v>5.531842249099558</v>
      </c>
      <c r="AC80" s="135">
        <f>(Tax_data!Y80-Tax_data!Y79)</f>
        <v>-0.27475916169476733</v>
      </c>
      <c r="AD80" s="135">
        <f>(Tax_data!Z80-Tax_data!Z79)</f>
        <v>2.8209244104483915</v>
      </c>
      <c r="AE80" s="135"/>
      <c r="AF80" s="135">
        <f>(LN(Data!T80)-LN(Data!T79))*100</f>
        <v>3.2122774410403565E-2</v>
      </c>
      <c r="AG80" s="135">
        <f>(LN(Data!S80)-LN(Data!S79))*100</f>
        <v>0.39541447154149978</v>
      </c>
      <c r="AH80" s="135">
        <f>(LN(DSGE_data!BQ80)-LN(DSGE_data!BQ79))*100</f>
        <v>1.0742063767343879</v>
      </c>
      <c r="AI80" s="135"/>
      <c r="AJ80" s="135"/>
      <c r="AK80" s="135"/>
    </row>
    <row r="81" spans="1:37" x14ac:dyDescent="0.2">
      <c r="A81" s="18">
        <v>32508</v>
      </c>
      <c r="B81" s="135">
        <f>(LN(DSGE_data!B81)-LN(DSGE_data!B80))*100</f>
        <v>0.93460522955357561</v>
      </c>
      <c r="C81" s="135">
        <f>(LN(DSGE_data!BK81)-LN(DSGE_data!BK80))*100</f>
        <v>2.5542549357392641</v>
      </c>
      <c r="D81" s="135">
        <f>(LN(DSGE_data!U81)-LN(DSGE_data!U80))*100</f>
        <v>0.73434088899642092</v>
      </c>
      <c r="E81" s="135">
        <v>3.8124510837127898</v>
      </c>
      <c r="F81" s="135">
        <v>3.8124510837127898</v>
      </c>
      <c r="G81" s="135"/>
      <c r="H81" s="135">
        <f t="shared" si="6"/>
        <v>3.8124510837127898</v>
      </c>
      <c r="I81" s="135">
        <f>(LN(DSGE_data!W81)-LN(DSGE_data!W80))*100</f>
        <v>2.2174430401971534</v>
      </c>
      <c r="J81" s="135">
        <f>(LN(DSGE_data!Y81)-LN(DSGE_data!Y80))*100</f>
        <v>-0.6964904522252624</v>
      </c>
      <c r="K81" s="135">
        <f>(LN(DSGE_data!AA81)-LN(DSGE_data!AA80))*100</f>
        <v>4.8467224781438389</v>
      </c>
      <c r="L81" s="135">
        <f>(LN(DSGE_data!AC81)-LN(DSGE_data!AC80))*100</f>
        <v>2.1718523954643132</v>
      </c>
      <c r="M81" s="135">
        <f>(LN(DSGE_data!AA81+DSGE_data!AC81)-LN(DSGE_data!AA80+DSGE_data!AC80))*100</f>
        <v>4.2639674370709812</v>
      </c>
      <c r="N81" s="135">
        <f>(LN(DSGE_data!AE81)-LN(DSGE_data!AE80))*100</f>
        <v>0.45490417664559857</v>
      </c>
      <c r="O81" s="135">
        <f>(LN(DSGE_data!AK81)-LN(DSGE_data!AK80))*100</f>
        <v>0.44972487508947445</v>
      </c>
      <c r="P81" s="135">
        <f>(LN(DSGE_data!BO81)-LN(DSGE_data!BO80))*100</f>
        <v>-3.3250617908997526E-2</v>
      </c>
      <c r="Q81" s="135">
        <f>(LN(DSGE_data!AL81)-LN(DSGE_data!AL80))*100</f>
        <v>3.7552714993283942</v>
      </c>
      <c r="R81" s="135">
        <f>(LN(DSGE_data!AM81)-LN(DSGE_data!AM80))*100</f>
        <v>-0.76058649843524506</v>
      </c>
      <c r="S81" s="135">
        <f>(LN(DSGE_data!AZ81)-LN(DSGE_data!AZ80))*100</f>
        <v>3.3387972421480505</v>
      </c>
      <c r="T81" s="135">
        <f>(LN(DSGE_data!J81)-LN(DSGE_data!J80))*100</f>
        <v>4.0504107074822659</v>
      </c>
      <c r="U81" s="135">
        <f>(LN(DSGE_data!BC81)-LN(DSGE_data!BC80))*100</f>
        <v>0.97393357057757868</v>
      </c>
      <c r="V81" s="135">
        <f>(LN(DSGE_data!BL81)-LN(DSGE_data!BL80))*100</f>
        <v>2.7886092274417074</v>
      </c>
      <c r="W81" s="135">
        <f>(LN(DSGE_data!BA81)-LN(DSGE_data!BA80))*100</f>
        <v>-8.5405710506838872</v>
      </c>
      <c r="X81" s="135">
        <f>LN(1+DSGE_data!D81/400)*100</f>
        <v>3.3998761117357188</v>
      </c>
      <c r="Y81" s="135">
        <f>(LN(DSGE_data!BI81)-LN(DSGE_data!BI80))*100</f>
        <v>-2.9668389123937544</v>
      </c>
      <c r="Z81" s="135">
        <f>(LN(DSGE_data!BJ81)-LN(DSGE_data!BJ80))*100</f>
        <v>-9.7846253166267161E-2</v>
      </c>
      <c r="AA81" s="135">
        <f>(Tax_data!U81-Tax_data!U80)</f>
        <v>0.41718649246131534</v>
      </c>
      <c r="AB81" s="135">
        <f>(Tax_data!V81-Tax_data!V80)</f>
        <v>-0.96384450170091363</v>
      </c>
      <c r="AC81" s="135">
        <f>(Tax_data!Y81-Tax_data!Y80)</f>
        <v>7.3364273975055738E-2</v>
      </c>
      <c r="AD81" s="135">
        <f>(Tax_data!Z81-Tax_data!Z80)</f>
        <v>2.2526501134956369</v>
      </c>
      <c r="AE81" s="135"/>
      <c r="AF81" s="135">
        <f>(LN(Data!T81)-LN(Data!T80))*100</f>
        <v>-1.844135001470093</v>
      </c>
      <c r="AG81" s="135">
        <f>(LN(Data!S81)-LN(Data!S80))*100</f>
        <v>-2.4149059763800551E-2</v>
      </c>
      <c r="AH81" s="135">
        <f>(LN(DSGE_data!BQ81)-LN(DSGE_data!BQ80))*100</f>
        <v>9.5033773536474797</v>
      </c>
      <c r="AI81" s="135"/>
      <c r="AJ81" s="135"/>
      <c r="AK81" s="135"/>
    </row>
    <row r="82" spans="1:37" x14ac:dyDescent="0.2">
      <c r="A82" s="18">
        <v>32598</v>
      </c>
      <c r="B82" s="135">
        <f>(LN(DSGE_data!B82)-LN(DSGE_data!B81))*100</f>
        <v>0.61739214537563925</v>
      </c>
      <c r="C82" s="135">
        <f>(LN(DSGE_data!BK82)-LN(DSGE_data!BK81))*100</f>
        <v>4.71096045770385</v>
      </c>
      <c r="D82" s="135">
        <f>(LN(DSGE_data!U82)-LN(DSGE_data!U81))*100</f>
        <v>0.66871049995089749</v>
      </c>
      <c r="E82" s="135">
        <v>3.80013609236179</v>
      </c>
      <c r="F82" s="135">
        <v>3.80013609236179</v>
      </c>
      <c r="G82" s="135"/>
      <c r="H82" s="135">
        <f t="shared" si="6"/>
        <v>3.80013609236179</v>
      </c>
      <c r="I82" s="135">
        <f>(LN(DSGE_data!W82)-LN(DSGE_data!W81))*100</f>
        <v>3.3540458959826935</v>
      </c>
      <c r="J82" s="135">
        <f>(LN(DSGE_data!Y82)-LN(DSGE_data!Y81))*100</f>
        <v>-4.7934550678126797</v>
      </c>
      <c r="K82" s="135">
        <f>(LN(DSGE_data!AA82)-LN(DSGE_data!AA81))*100</f>
        <v>1.2414657193275502</v>
      </c>
      <c r="L82" s="135">
        <f>(LN(DSGE_data!AC82)-LN(DSGE_data!AC81))*100</f>
        <v>21.671402785012539</v>
      </c>
      <c r="M82" s="135">
        <f>(LN(DSGE_data!AA82+DSGE_data!AC82)-LN(DSGE_data!AA81+DSGE_data!AC81))*100</f>
        <v>6.0124918058972909</v>
      </c>
      <c r="N82" s="135">
        <f>(LN(DSGE_data!AE82)-LN(DSGE_data!AE81))*100</f>
        <v>0.10818262685159397</v>
      </c>
      <c r="O82" s="135">
        <f>(LN(DSGE_data!AK82)-LN(DSGE_data!AK81))*100</f>
        <v>0.4162554842690902</v>
      </c>
      <c r="P82" s="135">
        <f>(LN(DSGE_data!BO82)-LN(DSGE_data!BO81))*100</f>
        <v>0.6141205537515404</v>
      </c>
      <c r="Q82" s="135">
        <f>(LN(DSGE_data!AL82)-LN(DSGE_data!AL81))*100</f>
        <v>5.1927363655705605</v>
      </c>
      <c r="R82" s="135">
        <f>(LN(DSGE_data!AM82)-LN(DSGE_data!AM81))*100</f>
        <v>2.8366356489250677</v>
      </c>
      <c r="S82" s="135">
        <f>(LN(DSGE_data!AZ82)-LN(DSGE_data!AZ81))*100</f>
        <v>4.1623603275500187</v>
      </c>
      <c r="T82" s="135">
        <f>(LN(DSGE_data!J82)-LN(DSGE_data!J81))*100</f>
        <v>2.5111589936815282</v>
      </c>
      <c r="U82" s="135">
        <f>(LN(DSGE_data!BC82)-LN(DSGE_data!BC81))*100</f>
        <v>-0.73187027591625764</v>
      </c>
      <c r="V82" s="135">
        <f>(LN(DSGE_data!BL82)-LN(DSGE_data!BL81))*100</f>
        <v>4.9860059628668463</v>
      </c>
      <c r="W82" s="135">
        <f>(LN(DSGE_data!BA82)-LN(DSGE_data!BA81))*100</f>
        <v>-5.5018536668338669</v>
      </c>
      <c r="X82" s="135">
        <f>LN(1+DSGE_data!D82/400)*100</f>
        <v>3.8018067187520952</v>
      </c>
      <c r="Y82" s="135">
        <f>(LN(DSGE_data!BI82)-LN(DSGE_data!BI81))*100</f>
        <v>0.41519253763224739</v>
      </c>
      <c r="Z82" s="135">
        <f>(LN(DSGE_data!BJ82)-LN(DSGE_data!BJ81))*100</f>
        <v>3.1155151332720621</v>
      </c>
      <c r="AA82" s="135">
        <f>(Tax_data!U82-Tax_data!U81)</f>
        <v>0.79153010956368774</v>
      </c>
      <c r="AB82" s="135">
        <f>(Tax_data!V82-Tax_data!V81)</f>
        <v>-1.6641170582613061</v>
      </c>
      <c r="AC82" s="135">
        <f>(Tax_data!Y82-Tax_data!Y81)</f>
        <v>1.1046697713024454</v>
      </c>
      <c r="AD82" s="135">
        <f>(Tax_data!Z82-Tax_data!Z81)</f>
        <v>-3.5803567691443483</v>
      </c>
      <c r="AE82" s="135"/>
      <c r="AF82" s="135">
        <f>(LN(Data!T82)-LN(Data!T81))*100</f>
        <v>2.0876799450313399</v>
      </c>
      <c r="AG82" s="135">
        <f>(LN(Data!S82)-LN(Data!S81))*100</f>
        <v>2.9611669616802061</v>
      </c>
      <c r="AH82" s="135">
        <f>(LN(DSGE_data!BQ82)-LN(DSGE_data!BQ81))*100</f>
        <v>-28.367428134928119</v>
      </c>
      <c r="AI82" s="135"/>
      <c r="AJ82" s="135"/>
      <c r="AK82" s="135"/>
    </row>
    <row r="83" spans="1:37" x14ac:dyDescent="0.2">
      <c r="A83" s="18">
        <v>32689</v>
      </c>
      <c r="B83" s="135">
        <f>(LN(DSGE_data!B83)-LN(DSGE_data!B82))*100</f>
        <v>0.43291298878340712</v>
      </c>
      <c r="C83" s="135">
        <f>(LN(DSGE_data!BK83)-LN(DSGE_data!BK82))*100</f>
        <v>5.8135869413677543</v>
      </c>
      <c r="D83" s="135">
        <f>(LN(DSGE_data!U83)-LN(DSGE_data!U82))*100</f>
        <v>0.17088757789984754</v>
      </c>
      <c r="E83" s="135">
        <v>3.7836295335736398</v>
      </c>
      <c r="F83" s="135">
        <v>3.7836295335736398</v>
      </c>
      <c r="G83" s="135"/>
      <c r="H83" s="135">
        <f t="shared" si="6"/>
        <v>3.7836295335736398</v>
      </c>
      <c r="I83" s="135">
        <f>(LN(DSGE_data!W83)-LN(DSGE_data!W82))*100</f>
        <v>-3.3245336625073563</v>
      </c>
      <c r="J83" s="135">
        <f>(LN(DSGE_data!Y83)-LN(DSGE_data!Y82))*100</f>
        <v>5.0381765605981954</v>
      </c>
      <c r="K83" s="135">
        <f>(LN(DSGE_data!AA83)-LN(DSGE_data!AA82))*100</f>
        <v>-0.70066881478609844</v>
      </c>
      <c r="L83" s="135">
        <f>(LN(DSGE_data!AC83)-LN(DSGE_data!AC82))*100</f>
        <v>-1.7070077530753736</v>
      </c>
      <c r="M83" s="135">
        <f>(LN(DSGE_data!AA83+DSGE_data!AC83)-LN(DSGE_data!AA82+DSGE_data!AC82))*100</f>
        <v>-0.953449270167539</v>
      </c>
      <c r="N83" s="135">
        <f>(LN(DSGE_data!AE83)-LN(DSGE_data!AE82))*100</f>
        <v>3.4034143713807197</v>
      </c>
      <c r="O83" s="135">
        <f>(LN(DSGE_data!AK83)-LN(DSGE_data!AK82))*100</f>
        <v>0.38954731304925438</v>
      </c>
      <c r="P83" s="135">
        <f>(LN(DSGE_data!BO83)-LN(DSGE_data!BO82))*100</f>
        <v>1.7065497434002097</v>
      </c>
      <c r="Q83" s="135">
        <f>(LN(DSGE_data!AL83)-LN(DSGE_data!AL82))*100</f>
        <v>5.7299964671088333</v>
      </c>
      <c r="R83" s="135">
        <f>(LN(DSGE_data!AM83)-LN(DSGE_data!AM82))*100</f>
        <v>1.408078654894851</v>
      </c>
      <c r="S83" s="135">
        <f>(LN(DSGE_data!AZ83)-LN(DSGE_data!AZ82))*100</f>
        <v>3.6338994106592803</v>
      </c>
      <c r="T83" s="135">
        <f>(LN(DSGE_data!J83)-LN(DSGE_data!J82))*100</f>
        <v>6.0983995563821392</v>
      </c>
      <c r="U83" s="135">
        <f>(LN(DSGE_data!BC83)-LN(DSGE_data!BC82))*100</f>
        <v>5.2552481174794607</v>
      </c>
      <c r="V83" s="135">
        <f>(LN(DSGE_data!BL83)-LN(DSGE_data!BL82))*100</f>
        <v>6.9281636604989316</v>
      </c>
      <c r="W83" s="135">
        <f>(LN(DSGE_data!BA83)-LN(DSGE_data!BA82))*100</f>
        <v>13.255946861698398</v>
      </c>
      <c r="X83" s="135">
        <f>LN(1+DSGE_data!D83/400)*100</f>
        <v>4.0822002520255189</v>
      </c>
      <c r="Y83" s="135">
        <f>(LN(DSGE_data!BI83)-LN(DSGE_data!BI82))*100</f>
        <v>-3.5804040077635158</v>
      </c>
      <c r="Z83" s="135">
        <f>(LN(DSGE_data!BJ83)-LN(DSGE_data!BJ82))*100</f>
        <v>-0.86032876323827168</v>
      </c>
      <c r="AA83" s="135">
        <f>(Tax_data!U83-Tax_data!U82)</f>
        <v>1.7370415385467624</v>
      </c>
      <c r="AB83" s="135">
        <f>(Tax_data!V83-Tax_data!V82)</f>
        <v>-0.93083913847303457</v>
      </c>
      <c r="AC83" s="135">
        <f>(Tax_data!Y83-Tax_data!Y82)</f>
        <v>0.47026264701149145</v>
      </c>
      <c r="AD83" s="135">
        <f>(Tax_data!Z83-Tax_data!Z82)</f>
        <v>2.8812627980108019</v>
      </c>
      <c r="AE83" s="135"/>
      <c r="AF83" s="135">
        <f>(LN(Data!T83)-LN(Data!T82))*100</f>
        <v>0.43964795478448337</v>
      </c>
      <c r="AG83" s="135">
        <f>(LN(Data!S83)-LN(Data!S82))*100</f>
        <v>1.7705152360067089</v>
      </c>
      <c r="AH83" s="135">
        <f>(LN(DSGE_data!BQ83)-LN(DSGE_data!BQ82))*100</f>
        <v>33.539198523820168</v>
      </c>
      <c r="AI83" s="135"/>
      <c r="AJ83" s="135"/>
      <c r="AK83" s="135"/>
    </row>
    <row r="84" spans="1:37" x14ac:dyDescent="0.2">
      <c r="A84" s="18">
        <v>32781</v>
      </c>
      <c r="B84" s="135">
        <f>(LN(DSGE_data!B84)-LN(DSGE_data!B83))*100</f>
        <v>8.0305240010680734E-2</v>
      </c>
      <c r="C84" s="135">
        <f>(LN(DSGE_data!BK84)-LN(DSGE_data!BK83))*100</f>
        <v>2.686449907594568</v>
      </c>
      <c r="D84" s="135">
        <f>(LN(DSGE_data!U84)-LN(DSGE_data!U83))*100</f>
        <v>0.5345558473823786</v>
      </c>
      <c r="E84" s="135">
        <v>3.7618134380985002</v>
      </c>
      <c r="F84" s="135">
        <v>3.7618134380985002</v>
      </c>
      <c r="G84" s="135"/>
      <c r="H84" s="135">
        <f t="shared" si="6"/>
        <v>3.7618134380985002</v>
      </c>
      <c r="I84" s="135">
        <f>(LN(DSGE_data!W84)-LN(DSGE_data!W83))*100</f>
        <v>1.1501136644289645</v>
      </c>
      <c r="J84" s="135">
        <f>(LN(DSGE_data!Y84)-LN(DSGE_data!Y83))*100</f>
        <v>2.5870256518691903</v>
      </c>
      <c r="K84" s="135">
        <f>(LN(DSGE_data!AA84)-LN(DSGE_data!AA83))*100</f>
        <v>-1.9841539967554667</v>
      </c>
      <c r="L84" s="135">
        <f>(LN(DSGE_data!AC84)-LN(DSGE_data!AC83))*100</f>
        <v>9.2315903222038642</v>
      </c>
      <c r="M84" s="135">
        <f>(LN(DSGE_data!AA84+DSGE_data!AC84)-LN(DSGE_data!AA83+DSGE_data!AC83))*100</f>
        <v>0.94269607612247341</v>
      </c>
      <c r="N84" s="135">
        <f>(LN(DSGE_data!AE84)-LN(DSGE_data!AE83))*100</f>
        <v>2.6361998415964649</v>
      </c>
      <c r="O84" s="135">
        <f>(LN(DSGE_data!AK84)-LN(DSGE_data!AK83))*100</f>
        <v>0.36816090133036106</v>
      </c>
      <c r="P84" s="135">
        <f>(LN(DSGE_data!BO84)-LN(DSGE_data!BO83))*100</f>
        <v>-0.50343894962416869</v>
      </c>
      <c r="Q84" s="135">
        <f>(LN(DSGE_data!AL84)-LN(DSGE_data!AL83))*100</f>
        <v>2.9042938456903755</v>
      </c>
      <c r="R84" s="135">
        <f>(LN(DSGE_data!AM84)-LN(DSGE_data!AM83))*100</f>
        <v>-0.59051825812037606</v>
      </c>
      <c r="S84" s="135">
        <f>(LN(DSGE_data!AZ84)-LN(DSGE_data!AZ83))*100</f>
        <v>3.0395718939840943</v>
      </c>
      <c r="T84" s="135">
        <f>(LN(DSGE_data!J84)-LN(DSGE_data!J83))*100</f>
        <v>3.5692144835499651</v>
      </c>
      <c r="U84" s="135">
        <f>(LN(DSGE_data!BC84)-LN(DSGE_data!BC83))*100</f>
        <v>-8.106641012878768</v>
      </c>
      <c r="V84" s="135">
        <f>(LN(DSGE_data!BL84)-LN(DSGE_data!BL83))*100</f>
        <v>-2.9134925347351626</v>
      </c>
      <c r="W84" s="135">
        <f>(LN(DSGE_data!BA84)-LN(DSGE_data!BA83))*100</f>
        <v>1.5891447003824055E-2</v>
      </c>
      <c r="X84" s="135">
        <f>LN(1+DSGE_data!D84/400)*100</f>
        <v>4.162167469081945</v>
      </c>
      <c r="Y84" s="135">
        <f>(LN(DSGE_data!BI84)-LN(DSGE_data!BI83))*100</f>
        <v>-2.0677368257504547</v>
      </c>
      <c r="Z84" s="135">
        <f>(LN(DSGE_data!BJ84)-LN(DSGE_data!BJ83))*100</f>
        <v>0.32054927719178394</v>
      </c>
      <c r="AA84" s="135">
        <f>(Tax_data!U84-Tax_data!U83)</f>
        <v>-1.2463306779160916</v>
      </c>
      <c r="AB84" s="135">
        <f>(Tax_data!V84-Tax_data!V83)</f>
        <v>1.7732852781417794</v>
      </c>
      <c r="AC84" s="135">
        <f>(Tax_data!Y84-Tax_data!Y83)</f>
        <v>0.58641436445870099</v>
      </c>
      <c r="AD84" s="135">
        <f>(Tax_data!Z84-Tax_data!Z83)</f>
        <v>-2.9310144994630285</v>
      </c>
      <c r="AE84" s="135"/>
      <c r="AF84" s="135">
        <f>(LN(Data!T84)-LN(Data!T83))*100</f>
        <v>-1.2955642065072936</v>
      </c>
      <c r="AG84" s="135">
        <f>(LN(Data!S84)-LN(Data!S83))*100</f>
        <v>3.1231545010919959</v>
      </c>
      <c r="AH84" s="135">
        <f>(LN(DSGE_data!BQ84)-LN(DSGE_data!BQ83))*100</f>
        <v>-11.653145833238732</v>
      </c>
      <c r="AI84" s="135"/>
      <c r="AJ84" s="135"/>
      <c r="AK84" s="135"/>
    </row>
    <row r="85" spans="1:37" x14ac:dyDescent="0.2">
      <c r="A85" s="18">
        <v>32873</v>
      </c>
      <c r="B85" s="135">
        <f>(LN(DSGE_data!B85)-LN(DSGE_data!B84))*100</f>
        <v>-0.62074457463960897</v>
      </c>
      <c r="C85" s="135">
        <f>(LN(DSGE_data!BK85)-LN(DSGE_data!BK84))*100</f>
        <v>2.9109951888355301</v>
      </c>
      <c r="D85" s="135">
        <f>(LN(DSGE_data!U85)-LN(DSGE_data!U84))*100</f>
        <v>0.1864058775936428</v>
      </c>
      <c r="E85" s="135">
        <v>3.7339062668606702</v>
      </c>
      <c r="F85" s="135">
        <v>3.7339062668606702</v>
      </c>
      <c r="G85" s="135"/>
      <c r="H85" s="135">
        <f t="shared" si="6"/>
        <v>3.7339062668606702</v>
      </c>
      <c r="I85" s="135">
        <f>(LN(DSGE_data!W85)-LN(DSGE_data!W84))*100</f>
        <v>1.7971117949514337</v>
      </c>
      <c r="J85" s="135">
        <f>(LN(DSGE_data!Y85)-LN(DSGE_data!Y84))*100</f>
        <v>1.7723596954485998</v>
      </c>
      <c r="K85" s="135">
        <f>(LN(DSGE_data!AA85)-LN(DSGE_data!AA84))*100</f>
        <v>1.76401430491957</v>
      </c>
      <c r="L85" s="135">
        <f>(LN(DSGE_data!AC85)-LN(DSGE_data!AC84))*100</f>
        <v>-3.0268077203356114</v>
      </c>
      <c r="M85" s="135">
        <f>(LN(DSGE_data!AA85+DSGE_data!AC85)-LN(DSGE_data!AA84+DSGE_data!AC84))*100</f>
        <v>0.48409036109990922</v>
      </c>
      <c r="N85" s="135">
        <f>(LN(DSGE_data!AE85)-LN(DSGE_data!AE84))*100</f>
        <v>1.0629371893575268</v>
      </c>
      <c r="O85" s="135">
        <f>(LN(DSGE_data!AK85)-LN(DSGE_data!AK84))*100</f>
        <v>0.35200412059612773</v>
      </c>
      <c r="P85" s="135">
        <f>(LN(DSGE_data!BO85)-LN(DSGE_data!BO84))*100</f>
        <v>-0.80763456078098983</v>
      </c>
      <c r="Q85" s="135">
        <f>(LN(DSGE_data!AL85)-LN(DSGE_data!AL84))*100</f>
        <v>2.6376944699725513</v>
      </c>
      <c r="R85" s="135">
        <f>(LN(DSGE_data!AM85)-LN(DSGE_data!AM84))*100</f>
        <v>-1.4906346886178312</v>
      </c>
      <c r="S85" s="135">
        <f>(LN(DSGE_data!AZ85)-LN(DSGE_data!AZ84))*100</f>
        <v>3.0933249101575022</v>
      </c>
      <c r="T85" s="135">
        <f>(LN(DSGE_data!J85)-LN(DSGE_data!J84))*100</f>
        <v>3.2988770902123044</v>
      </c>
      <c r="U85" s="135">
        <f>(LN(DSGE_data!BC85)-LN(DSGE_data!BC84))*100</f>
        <v>-0.16836172588483578</v>
      </c>
      <c r="V85" s="135">
        <f>(LN(DSGE_data!BL85)-LN(DSGE_data!BL84))*100</f>
        <v>-4.2167159282467281</v>
      </c>
      <c r="W85" s="135">
        <f>(LN(DSGE_data!BA85)-LN(DSGE_data!BA84))*100</f>
        <v>-7.569171574180622</v>
      </c>
      <c r="X85" s="135">
        <f>LN(1+DSGE_data!D85/400)*100</f>
        <v>4.4016885416774256</v>
      </c>
      <c r="Y85" s="135">
        <f>(LN(DSGE_data!BI85)-LN(DSGE_data!BI84))*100</f>
        <v>1.7045219429993708</v>
      </c>
      <c r="Z85" s="135">
        <f>(LN(DSGE_data!BJ85)-LN(DSGE_data!BJ84))*100</f>
        <v>3.883537799468062</v>
      </c>
      <c r="AA85" s="135">
        <f>(Tax_data!U85-Tax_data!U84)</f>
        <v>0.49475543559731605</v>
      </c>
      <c r="AB85" s="135">
        <f>(Tax_data!V85-Tax_data!V84)</f>
        <v>-3.8873763676805968</v>
      </c>
      <c r="AC85" s="135">
        <f>(Tax_data!Y85-Tax_data!Y84)</f>
        <v>0.46057151863609036</v>
      </c>
      <c r="AD85" s="135">
        <f>(Tax_data!Z85-Tax_data!Z84)</f>
        <v>-3.2439766512865944</v>
      </c>
      <c r="AE85" s="135"/>
      <c r="AF85" s="135">
        <f>(LN(Data!T85)-LN(Data!T84))*100</f>
        <v>-1.7365134412148819</v>
      </c>
      <c r="AG85" s="135">
        <f>(LN(Data!S85)-LN(Data!S84))*100</f>
        <v>-0.53681641955147796</v>
      </c>
      <c r="AH85" s="135">
        <f>(LN(DSGE_data!BQ85)-LN(DSGE_data!BQ84))*100</f>
        <v>-19.058034390949352</v>
      </c>
      <c r="AI85" s="135"/>
      <c r="AJ85" s="135"/>
      <c r="AK85" s="135"/>
    </row>
    <row r="86" spans="1:37" x14ac:dyDescent="0.2">
      <c r="A86" s="18">
        <v>32963</v>
      </c>
      <c r="B86" s="135">
        <f>(LN(DSGE_data!B86)-LN(DSGE_data!B85))*100</f>
        <v>8.0020767329180842E-2</v>
      </c>
      <c r="C86" s="135">
        <f>(LN(DSGE_data!BK86)-LN(DSGE_data!BK85))*100</f>
        <v>5.0423981184185784</v>
      </c>
      <c r="D86" s="135">
        <f>(LN(DSGE_data!U86)-LN(DSGE_data!U85))*100</f>
        <v>1.0714028843841206</v>
      </c>
      <c r="E86" s="135">
        <v>3.6989596049505402</v>
      </c>
      <c r="F86" s="135">
        <v>3.6989596049505402</v>
      </c>
      <c r="G86" s="135"/>
      <c r="H86" s="135">
        <f t="shared" si="6"/>
        <v>3.6989596049505402</v>
      </c>
      <c r="I86" s="135">
        <f>(LN(DSGE_data!W86)-LN(DSGE_data!W85))*100</f>
        <v>3.3505563377646652</v>
      </c>
      <c r="J86" s="135">
        <f>(LN(DSGE_data!Y86)-LN(DSGE_data!Y85))*100</f>
        <v>0.19826838638810074</v>
      </c>
      <c r="K86" s="135">
        <f>(LN(DSGE_data!AA86)-LN(DSGE_data!AA85))*100</f>
        <v>-11.466129789823576</v>
      </c>
      <c r="L86" s="135">
        <f>(LN(DSGE_data!AC86)-LN(DSGE_data!AC85))*100</f>
        <v>6.3313061058263287</v>
      </c>
      <c r="M86" s="135">
        <f>(LN(DSGE_data!AA86+DSGE_data!AC86)-LN(DSGE_data!AA85+DSGE_data!AC85))*100</f>
        <v>-6.4794060216037508</v>
      </c>
      <c r="N86" s="135">
        <f>(LN(DSGE_data!AE86)-LN(DSGE_data!AE85))*100</f>
        <v>-1.6918050608817126</v>
      </c>
      <c r="O86" s="135">
        <f>(LN(DSGE_data!AK86)-LN(DSGE_data!AK85))*100</f>
        <v>0.32757095038036255</v>
      </c>
      <c r="P86" s="135">
        <f>(LN(DSGE_data!BO86)-LN(DSGE_data!BO85))*100</f>
        <v>0.34577995948126272</v>
      </c>
      <c r="Q86" s="135">
        <f>(LN(DSGE_data!AL86)-LN(DSGE_data!AL85))*100</f>
        <v>4.956972679335081</v>
      </c>
      <c r="R86" s="135">
        <f>(LN(DSGE_data!AM86)-LN(DSGE_data!AM85))*100</f>
        <v>-0.128909009130318</v>
      </c>
      <c r="S86" s="135">
        <f>(LN(DSGE_data!AZ86)-LN(DSGE_data!AZ85))*100</f>
        <v>4.2836217694734113</v>
      </c>
      <c r="T86" s="135">
        <f>(LN(DSGE_data!J86)-LN(DSGE_data!J85))*100</f>
        <v>-8.5967356449279109E-2</v>
      </c>
      <c r="U86" s="135">
        <f>(LN(DSGE_data!BC86)-LN(DSGE_data!BC85))*100</f>
        <v>-4.8592802298657034</v>
      </c>
      <c r="V86" s="135">
        <f>(LN(DSGE_data!BL86)-LN(DSGE_data!BL85))*100</f>
        <v>10.390529111758573</v>
      </c>
      <c r="W86" s="135">
        <f>(LN(DSGE_data!BA86)-LN(DSGE_data!BA85))*100</f>
        <v>2.4656983568297264</v>
      </c>
      <c r="X86" s="135">
        <f>LN(1+DSGE_data!D86/400)*100</f>
        <v>4.4016885416774256</v>
      </c>
      <c r="Y86" s="135">
        <f>(LN(DSGE_data!BI86)-LN(DSGE_data!BI85))*100</f>
        <v>-0.23414327384507772</v>
      </c>
      <c r="Z86" s="135">
        <f>(LN(DSGE_data!BJ86)-LN(DSGE_data!BJ85))*100</f>
        <v>3.5167809555256113</v>
      </c>
      <c r="AA86" s="135">
        <f>(Tax_data!U86-Tax_data!U85)</f>
        <v>-0.52054287898116591</v>
      </c>
      <c r="AB86" s="135">
        <f>(Tax_data!V86-Tax_data!V85)</f>
        <v>7.6413000590691738</v>
      </c>
      <c r="AC86" s="135">
        <f>(Tax_data!Y86-Tax_data!Y85)</f>
        <v>-0.52298767337984309</v>
      </c>
      <c r="AD86" s="135">
        <f>(Tax_data!Z86-Tax_data!Z85)</f>
        <v>10.336725527755718</v>
      </c>
      <c r="AE86" s="135"/>
      <c r="AF86" s="135">
        <f>(LN(Data!T86)-LN(Data!T85))*100</f>
        <v>-4.8836480719135267</v>
      </c>
      <c r="AG86" s="135">
        <f>(LN(Data!S86)-LN(Data!S85))*100</f>
        <v>-3.1946341086838359</v>
      </c>
      <c r="AH86" s="135">
        <f>(LN(DSGE_data!BQ86)-LN(DSGE_data!BQ85))*100</f>
        <v>16.640081440796628</v>
      </c>
      <c r="AI86" s="135"/>
      <c r="AJ86" s="135"/>
      <c r="AK86" s="135"/>
    </row>
    <row r="87" spans="1:37" x14ac:dyDescent="0.2">
      <c r="A87" s="18">
        <v>33054</v>
      </c>
      <c r="B87" s="135">
        <f>(LN(DSGE_data!B87)-LN(DSGE_data!B86))*100</f>
        <v>-8.2562158113930195E-2</v>
      </c>
      <c r="C87" s="135">
        <f>(LN(DSGE_data!BK87)-LN(DSGE_data!BK86))*100</f>
        <v>3.8382081877029517</v>
      </c>
      <c r="D87" s="135">
        <f>(LN(DSGE_data!U87)-LN(DSGE_data!U86))*100</f>
        <v>1.0299116453904134</v>
      </c>
      <c r="E87" s="135">
        <v>3.6562715517658102</v>
      </c>
      <c r="F87" s="135">
        <v>3.6562715517658102</v>
      </c>
      <c r="G87" s="135">
        <v>3.618456735278297</v>
      </c>
      <c r="H87" s="135">
        <f t="shared" si="6"/>
        <v>3.6562715517658102</v>
      </c>
      <c r="I87" s="135">
        <f>(LN(DSGE_data!W87)-LN(DSGE_data!W86))*100</f>
        <v>-4.6254896078252727</v>
      </c>
      <c r="J87" s="135">
        <f>(LN(DSGE_data!Y87)-LN(DSGE_data!Y86))*100</f>
        <v>-1.9985315978606977</v>
      </c>
      <c r="K87" s="135">
        <f>(LN(DSGE_data!AA87)-LN(DSGE_data!AA86))*100</f>
        <v>-1.1436411843236627</v>
      </c>
      <c r="L87" s="135">
        <f>(LN(DSGE_data!AC87)-LN(DSGE_data!AC86))*100</f>
        <v>-6.6426658755240453</v>
      </c>
      <c r="M87" s="135">
        <f>(LN(DSGE_data!AA87+DSGE_data!AC87)-LN(DSGE_data!AA86+DSGE_data!AC86))*100</f>
        <v>-2.7529419926143106</v>
      </c>
      <c r="N87" s="135">
        <f>(LN(DSGE_data!AE87)-LN(DSGE_data!AE86))*100</f>
        <v>-2.1930760096061874</v>
      </c>
      <c r="O87" s="135">
        <f>(LN(DSGE_data!AK87)-LN(DSGE_data!AK86))*100</f>
        <v>0.30067844216103978</v>
      </c>
      <c r="P87" s="135">
        <f>(LN(DSGE_data!BO87)-LN(DSGE_data!BO86))*100</f>
        <v>2.1022482378150187</v>
      </c>
      <c r="Q87" s="135">
        <f>(LN(DSGE_data!AL87)-LN(DSGE_data!AL86))*100</f>
        <v>5.134044385199843</v>
      </c>
      <c r="R87" s="135">
        <f>(LN(DSGE_data!AM87)-LN(DSGE_data!AM86))*100</f>
        <v>0.8413931771153571</v>
      </c>
      <c r="S87" s="135">
        <f>(LN(DSGE_data!AZ87)-LN(DSGE_data!AZ86))*100</f>
        <v>2.7311177052237401</v>
      </c>
      <c r="T87" s="135">
        <f>(LN(DSGE_data!J87)-LN(DSGE_data!J86))*100</f>
        <v>4.4622752503834295</v>
      </c>
      <c r="U87" s="135">
        <f>(LN(DSGE_data!BC87)-LN(DSGE_data!BC86))*100</f>
        <v>1.4301894097474843</v>
      </c>
      <c r="V87" s="135">
        <f>(LN(DSGE_data!BL87)-LN(DSGE_data!BL86))*100</f>
        <v>0.15930439688123244</v>
      </c>
      <c r="W87" s="135">
        <f>(LN(DSGE_data!BA87)-LN(DSGE_data!BA86))*100</f>
        <v>-2.3417077112883433</v>
      </c>
      <c r="X87" s="135">
        <f>LN(1+DSGE_data!D87/400)*100</f>
        <v>4.4016885416774256</v>
      </c>
      <c r="Y87" s="135">
        <f>(LN(DSGE_data!BI87)-LN(DSGE_data!BI86))*100</f>
        <v>-3.5560872277710764</v>
      </c>
      <c r="Z87" s="135">
        <f>(LN(DSGE_data!BJ87)-LN(DSGE_data!BJ86))*100</f>
        <v>-1.0706323650582661</v>
      </c>
      <c r="AA87" s="135">
        <f>(Tax_data!U87-Tax_data!U86)</f>
        <v>1.9573707544422767</v>
      </c>
      <c r="AB87" s="135">
        <f>(Tax_data!V87-Tax_data!V86)</f>
        <v>-3.7620804929030953</v>
      </c>
      <c r="AC87" s="135">
        <f>(Tax_data!Y87-Tax_data!Y86)</f>
        <v>0.67315011893325227</v>
      </c>
      <c r="AD87" s="135">
        <f>(Tax_data!Z87-Tax_data!Z86)</f>
        <v>-1.87870233106716</v>
      </c>
      <c r="AE87" s="135">
        <f>(Tax_data!AD87-Tax_data!AD86)</f>
        <v>0.26181639624229192</v>
      </c>
      <c r="AF87" s="135">
        <f>(LN(Data!T87)-LN(Data!T86))*100</f>
        <v>-1.2620894347346479</v>
      </c>
      <c r="AG87" s="135">
        <f>(LN(Data!S87)-LN(Data!S86))*100</f>
        <v>-2.924303955599683</v>
      </c>
      <c r="AH87" s="135">
        <f>(LN(DSGE_data!BQ87)-LN(DSGE_data!BQ86))*100</f>
        <v>17.983848769263311</v>
      </c>
      <c r="AI87" s="135">
        <f>(DSGE_data!CB87/DSGE_data!CB86-1)*100</f>
        <v>-133.61432907730619</v>
      </c>
      <c r="AJ87" s="135">
        <f>(DSGE_data!BY87/DSGE_data!BY86-1)*100</f>
        <v>-3.6146839638820261</v>
      </c>
      <c r="AK87" s="135">
        <f>(DSGE_data!BZ87/DSGE_data!BZ86-1)*100</f>
        <v>0.74647514271981574</v>
      </c>
    </row>
    <row r="88" spans="1:37" x14ac:dyDescent="0.2">
      <c r="A88" s="18">
        <v>33146</v>
      </c>
      <c r="B88" s="135">
        <f>(LN(DSGE_data!B88)-LN(DSGE_data!B87))*100</f>
        <v>-8.4071720158895857E-2</v>
      </c>
      <c r="C88" s="135">
        <f>(LN(DSGE_data!BK88)-LN(DSGE_data!BK87))*100</f>
        <v>1.9853759714791419</v>
      </c>
      <c r="D88" s="135">
        <f>(LN(DSGE_data!U88)-LN(DSGE_data!U87))*100</f>
        <v>0.82136704941664362</v>
      </c>
      <c r="E88" s="135">
        <v>3.6060070330063998</v>
      </c>
      <c r="F88" s="135">
        <v>3.6060070330063998</v>
      </c>
      <c r="G88" s="135">
        <v>3.5562978956498625</v>
      </c>
      <c r="H88" s="135">
        <f t="shared" si="6"/>
        <v>3.6060070330063998</v>
      </c>
      <c r="I88" s="135">
        <f>(LN(DSGE_data!W88)-LN(DSGE_data!W87))*100</f>
        <v>1.8835130053126647</v>
      </c>
      <c r="J88" s="135">
        <f>(LN(DSGE_data!Y88)-LN(DSGE_data!Y87))*100</f>
        <v>-2.9724710048352421</v>
      </c>
      <c r="K88" s="135">
        <f>(LN(DSGE_data!AA88)-LN(DSGE_data!AA87))*100</f>
        <v>-3.5509911229716806</v>
      </c>
      <c r="L88" s="135">
        <f>(LN(DSGE_data!AC88)-LN(DSGE_data!AC87))*100</f>
        <v>0.3724969226107433</v>
      </c>
      <c r="M88" s="135">
        <f>(LN(DSGE_data!AA88+DSGE_data!AC88)-LN(DSGE_data!AA87+DSGE_data!AC87))*100</f>
        <v>-2.4091826270081995</v>
      </c>
      <c r="N88" s="135">
        <f>(LN(DSGE_data!AE88)-LN(DSGE_data!AE87))*100</f>
        <v>-2.6888920730138821</v>
      </c>
      <c r="O88" s="135">
        <f>(LN(DSGE_data!AK88)-LN(DSGE_data!AK87))*100</f>
        <v>0.25798760972897128</v>
      </c>
      <c r="P88" s="135">
        <f>(LN(DSGE_data!BO88)-LN(DSGE_data!BO87))*100</f>
        <v>-0.61416012333381786</v>
      </c>
      <c r="Q88" s="135">
        <f>(LN(DSGE_data!AL88)-LN(DSGE_data!AL87))*100</f>
        <v>2.3367198455620297</v>
      </c>
      <c r="R88" s="135">
        <f>(LN(DSGE_data!AM88)-LN(DSGE_data!AM87))*100</f>
        <v>-0.97605921854562183</v>
      </c>
      <c r="S88" s="135">
        <f>(LN(DSGE_data!AZ88)-LN(DSGE_data!AZ87))*100</f>
        <v>2.6928923591669207</v>
      </c>
      <c r="T88" s="135">
        <f>(LN(DSGE_data!J88)-LN(DSGE_data!J87))*100</f>
        <v>2.5205197184461792</v>
      </c>
      <c r="U88" s="135">
        <f>(LN(DSGE_data!BC88)-LN(DSGE_data!BC87))*100</f>
        <v>6.0181047594365822</v>
      </c>
      <c r="V88" s="135">
        <f>(LN(DSGE_data!BL88)-LN(DSGE_data!BL87))*100</f>
        <v>-1.3274760041768197</v>
      </c>
      <c r="W88" s="135">
        <f>(LN(DSGE_data!BA88)-LN(DSGE_data!BA87))*100</f>
        <v>0.44835117087576037</v>
      </c>
      <c r="X88" s="135">
        <f>LN(1+DSGE_data!D88/400)*100</f>
        <v>4.4016885416774256</v>
      </c>
      <c r="Y88" s="135">
        <f>(LN(DSGE_data!BI88)-LN(DSGE_data!BI87))*100</f>
        <v>-2.3763259150247684</v>
      </c>
      <c r="Z88" s="135">
        <f>(LN(DSGE_data!BJ88)-LN(DSGE_data!BJ87))*100</f>
        <v>-1.26276571313646</v>
      </c>
      <c r="AA88" s="135">
        <f>(Tax_data!U88-Tax_data!U87)</f>
        <v>-2.2501892287085816</v>
      </c>
      <c r="AB88" s="135">
        <f>(Tax_data!V88-Tax_data!V87)</f>
        <v>2.2088442949251181</v>
      </c>
      <c r="AC88" s="135">
        <f>(Tax_data!Y88-Tax_data!Y87)</f>
        <v>-0.87204802765725198</v>
      </c>
      <c r="AD88" s="135">
        <f>(Tax_data!Z88-Tax_data!Z87)</f>
        <v>-1.7846383836107229</v>
      </c>
      <c r="AE88" s="135">
        <f>(Tax_data!AD88-Tax_data!AD87)</f>
        <v>-0.39634258473440376</v>
      </c>
      <c r="AF88" s="135">
        <f>(LN(Data!T88)-LN(Data!T87))*100</f>
        <v>2.1211650800156079</v>
      </c>
      <c r="AG88" s="135">
        <f>(LN(Data!S88)-LN(Data!S87))*100</f>
        <v>-0.42449811473872501</v>
      </c>
      <c r="AH88" s="135">
        <f>(LN(DSGE_data!BQ88)-LN(DSGE_data!BQ87))*100</f>
        <v>-0.90016420379264162</v>
      </c>
      <c r="AI88" s="135">
        <f>(DSGE_data!CB88/DSGE_data!CB87-1)*100</f>
        <v>323.4958439345906</v>
      </c>
      <c r="AJ88" s="135">
        <f>(DSGE_data!BY88/DSGE_data!BY87-1)*100</f>
        <v>1.5481707714059656</v>
      </c>
      <c r="AK88" s="135">
        <f>(DSGE_data!BZ88/DSGE_data!BZ87-1)*100</f>
        <v>5.4324704653351708</v>
      </c>
    </row>
    <row r="89" spans="1:37" x14ac:dyDescent="0.2">
      <c r="A89" s="18">
        <v>33238</v>
      </c>
      <c r="B89" s="135">
        <f>(LN(DSGE_data!B89)-LN(DSGE_data!B88))*100</f>
        <v>9.2754538708916812E-2</v>
      </c>
      <c r="C89" s="135">
        <f>(LN(DSGE_data!BK89)-LN(DSGE_data!BK88))*100</f>
        <v>2.0667194905909625</v>
      </c>
      <c r="D89" s="135">
        <f>(LN(DSGE_data!U89)-LN(DSGE_data!U88))*100</f>
        <v>0.5012875640350245</v>
      </c>
      <c r="E89" s="135">
        <v>3.54872871165741</v>
      </c>
      <c r="F89" s="135">
        <v>3.54872871165741</v>
      </c>
      <c r="G89" s="135">
        <v>3.4878570859145253</v>
      </c>
      <c r="H89" s="135">
        <f t="shared" si="6"/>
        <v>3.54872871165741</v>
      </c>
      <c r="I89" s="135">
        <f>(LN(DSGE_data!W89)-LN(DSGE_data!W88))*100</f>
        <v>1.268081098722007</v>
      </c>
      <c r="J89" s="135">
        <f>(LN(DSGE_data!Y89)-LN(DSGE_data!Y88))*100</f>
        <v>-2.7571426308306002</v>
      </c>
      <c r="K89" s="135">
        <f>(LN(DSGE_data!AA89)-LN(DSGE_data!AA88))*100</f>
        <v>1.2721348981981961</v>
      </c>
      <c r="L89" s="135">
        <f>(LN(DSGE_data!AC89)-LN(DSGE_data!AC88))*100</f>
        <v>-2.0323288435493581</v>
      </c>
      <c r="M89" s="135">
        <f>(LN(DSGE_data!AA89+DSGE_data!AC89)-LN(DSGE_data!AA88+DSGE_data!AC88))*100</f>
        <v>0.30836780949154985</v>
      </c>
      <c r="N89" s="135">
        <f>(LN(DSGE_data!AE89)-LN(DSGE_data!AE88))*100</f>
        <v>-2.6244804202800509</v>
      </c>
      <c r="O89" s="135">
        <f>(LN(DSGE_data!AK89)-LN(DSGE_data!AK88))*100</f>
        <v>0.19961911168877577</v>
      </c>
      <c r="P89" s="135">
        <f>(LN(DSGE_data!BO89)-LN(DSGE_data!BO88))*100</f>
        <v>-1.2177670044884792</v>
      </c>
      <c r="Q89" s="135">
        <f>(LN(DSGE_data!AL89)-LN(DSGE_data!AL88))*100</f>
        <v>3.0009124542971222</v>
      </c>
      <c r="R89" s="135">
        <f>(LN(DSGE_data!AM89)-LN(DSGE_data!AM88))*100</f>
        <v>0.17979051173888649</v>
      </c>
      <c r="S89" s="135">
        <f>(LN(DSGE_data!AZ89)-LN(DSGE_data!AZ88))*100</f>
        <v>4.01906034709687</v>
      </c>
      <c r="T89" s="135">
        <f>(LN(DSGE_data!J89)-LN(DSGE_data!J88))*100</f>
        <v>4.1783088168899862</v>
      </c>
      <c r="U89" s="135">
        <f>(LN(DSGE_data!BC89)-LN(DSGE_data!BC88))*100</f>
        <v>-9.5089727644451116</v>
      </c>
      <c r="V89" s="135">
        <f>(LN(DSGE_data!BL89)-LN(DSGE_data!BL88))*100</f>
        <v>0.8009874683092999</v>
      </c>
      <c r="W89" s="135">
        <f>(LN(DSGE_data!BA89)-LN(DSGE_data!BA88))*100</f>
        <v>4.4891267273541757</v>
      </c>
      <c r="X89" s="135">
        <f>LN(1+DSGE_data!D89/400)*100</f>
        <v>4.4016885416774256</v>
      </c>
      <c r="Y89" s="135">
        <f>(LN(DSGE_data!BI89)-LN(DSGE_data!BI88))*100</f>
        <v>-1.6961505236294805</v>
      </c>
      <c r="Z89" s="135">
        <f>(LN(DSGE_data!BJ89)-LN(DSGE_data!BJ88))*100</f>
        <v>2.0708290126176365</v>
      </c>
      <c r="AA89" s="135">
        <f>(Tax_data!U89-Tax_data!U88)</f>
        <v>0.77087440679102848</v>
      </c>
      <c r="AB89" s="135">
        <f>(Tax_data!V89-Tax_data!V88)</f>
        <v>-3.9919177348179531</v>
      </c>
      <c r="AC89" s="135">
        <f>(Tax_data!Y89-Tax_data!Y88)</f>
        <v>0.64947073723211091</v>
      </c>
      <c r="AD89" s="135">
        <f>(Tax_data!Z89-Tax_data!Z88)</f>
        <v>-4.433570469302456</v>
      </c>
      <c r="AE89" s="135">
        <f>(Tax_data!AD89-Tax_data!AD88)</f>
        <v>-1.3080799448080942</v>
      </c>
      <c r="AF89" s="135">
        <f>(LN(Data!T89)-LN(Data!T88))*100</f>
        <v>1.7143751693470932</v>
      </c>
      <c r="AG89" s="135">
        <f>(LN(Data!S89)-LN(Data!S88))*100</f>
        <v>1.1625730036097792</v>
      </c>
      <c r="AH89" s="135">
        <f>(LN(DSGE_data!BQ89)-LN(DSGE_data!BQ88))*100</f>
        <v>5.0746867602809331</v>
      </c>
      <c r="AI89" s="135">
        <f>(DSGE_data!CB89/DSGE_data!CB88-1)*100</f>
        <v>141.68833937638027</v>
      </c>
      <c r="AJ89" s="135">
        <f>(DSGE_data!BY89/DSGE_data!BY88-1)*100</f>
        <v>-3.5357862391109163</v>
      </c>
      <c r="AK89" s="135">
        <f>(DSGE_data!BZ89/DSGE_data!BZ88-1)*100</f>
        <v>3.7622065864779897</v>
      </c>
    </row>
    <row r="90" spans="1:37" x14ac:dyDescent="0.2">
      <c r="A90" s="18">
        <v>33328</v>
      </c>
      <c r="B90" s="135">
        <f>(LN(DSGE_data!B90)-LN(DSGE_data!B89))*100</f>
        <v>-0.79857650895380772</v>
      </c>
      <c r="C90" s="135">
        <f>(LN(DSGE_data!BK90)-LN(DSGE_data!BK89))*100</f>
        <v>5.3666035841685389</v>
      </c>
      <c r="D90" s="135">
        <f>(LN(DSGE_data!U90)-LN(DSGE_data!U89))*100</f>
        <v>-0.54241618869550479</v>
      </c>
      <c r="E90" s="135">
        <v>3.48481598322339</v>
      </c>
      <c r="F90" s="135">
        <v>3.48481598322339</v>
      </c>
      <c r="G90" s="135">
        <v>3.413861116073269</v>
      </c>
      <c r="H90" s="135">
        <f t="shared" si="6"/>
        <v>3.48481598322339</v>
      </c>
      <c r="I90" s="135">
        <f>(LN(DSGE_data!W90)-LN(DSGE_data!W89))*100</f>
        <v>1.0198386308761798</v>
      </c>
      <c r="J90" s="135">
        <f>(LN(DSGE_data!Y90)-LN(DSGE_data!Y89))*100</f>
        <v>-0.16486695249771088</v>
      </c>
      <c r="K90" s="135">
        <f>(LN(DSGE_data!AA90)-LN(DSGE_data!AA89))*100</f>
        <v>-2.7649564003871419</v>
      </c>
      <c r="L90" s="135">
        <f>(LN(DSGE_data!AC90)-LN(DSGE_data!AC89))*100</f>
        <v>-3.1656483971495675</v>
      </c>
      <c r="M90" s="135">
        <f>(LN(DSGE_data!AA90+DSGE_data!AC90)-LN(DSGE_data!AA89+DSGE_data!AC89))*100</f>
        <v>-2.8802915156676434</v>
      </c>
      <c r="N90" s="135">
        <f>(LN(DSGE_data!AE90)-LN(DSGE_data!AE89))*100</f>
        <v>-2.0109769849065984</v>
      </c>
      <c r="O90" s="135">
        <f>(LN(DSGE_data!AK90)-LN(DSGE_data!AK89))*100</f>
        <v>0.13834814417652552</v>
      </c>
      <c r="P90" s="135">
        <f>(LN(DSGE_data!BO90)-LN(DSGE_data!BO89))*100</f>
        <v>-0.90079333057460076</v>
      </c>
      <c r="Q90" s="135">
        <f>(LN(DSGE_data!AL90)-LN(DSGE_data!AL89))*100</f>
        <v>3.2712076143845081</v>
      </c>
      <c r="R90" s="135">
        <f>(LN(DSGE_data!AM90)-LN(DSGE_data!AM89))*100</f>
        <v>-1.349515217003372</v>
      </c>
      <c r="S90" s="135">
        <f>(LN(DSGE_data!AZ90)-LN(DSGE_data!AZ89))*100</f>
        <v>4.0336528007825834</v>
      </c>
      <c r="T90" s="135">
        <f>(LN(DSGE_data!J90)-LN(DSGE_data!J89))*100</f>
        <v>1.2945045846530778</v>
      </c>
      <c r="U90" s="135">
        <f>(LN(DSGE_data!BC90)-LN(DSGE_data!BC89))*100</f>
        <v>4.7218035223002275</v>
      </c>
      <c r="V90" s="135">
        <f>(LN(DSGE_data!BL90)-LN(DSGE_data!BL89))*100</f>
        <v>3.6475404009523871</v>
      </c>
      <c r="W90" s="135">
        <f>(LN(DSGE_data!BA90)-LN(DSGE_data!BA89))*100</f>
        <v>-9.4264411964021022</v>
      </c>
      <c r="X90" s="135">
        <f>LN(1+DSGE_data!D90/400)*100</f>
        <v>4.3219127100822607</v>
      </c>
      <c r="Y90" s="135">
        <f>(LN(DSGE_data!BI90)-LN(DSGE_data!BI89))*100</f>
        <v>-0.27094687191722144</v>
      </c>
      <c r="Z90" s="135">
        <f>(LN(DSGE_data!BJ90)-LN(DSGE_data!BJ89))*100</f>
        <v>2.4734958336621204</v>
      </c>
      <c r="AA90" s="135">
        <f>(Tax_data!U90-Tax_data!U89)</f>
        <v>-0.34301558844874158</v>
      </c>
      <c r="AB90" s="135">
        <f>(Tax_data!V90-Tax_data!V89)</f>
        <v>-2.044215371733614</v>
      </c>
      <c r="AC90" s="135">
        <f>(Tax_data!Y90-Tax_data!Y89)</f>
        <v>0.1407161025196455</v>
      </c>
      <c r="AD90" s="135">
        <f>(Tax_data!Z90-Tax_data!Z89)</f>
        <v>-3.2211206182486301</v>
      </c>
      <c r="AE90" s="135">
        <f>(Tax_data!AD90-Tax_data!AD89)</f>
        <v>0.74603655862138751</v>
      </c>
      <c r="AF90" s="135">
        <f>(LN(Data!T90)-LN(Data!T89))*100</f>
        <v>2.915694770896593</v>
      </c>
      <c r="AG90" s="135">
        <f>(LN(Data!S90)-LN(Data!S89))*100</f>
        <v>1.1547366575060281</v>
      </c>
      <c r="AH90" s="135">
        <f>(LN(DSGE_data!BQ90)-LN(DSGE_data!BQ89))*100</f>
        <v>-37.478990253454469</v>
      </c>
      <c r="AI90" s="135">
        <f>(DSGE_data!CB90/DSGE_data!CB89-1)*100</f>
        <v>-4.2588378215216434</v>
      </c>
      <c r="AJ90" s="135">
        <f>(DSGE_data!BY90/DSGE_data!BY89-1)*100</f>
        <v>6.6012397867470707</v>
      </c>
      <c r="AK90" s="135">
        <f>(DSGE_data!BZ90/DSGE_data!BZ89-1)*100</f>
        <v>5.8734696842783096</v>
      </c>
    </row>
    <row r="91" spans="1:37" x14ac:dyDescent="0.2">
      <c r="A91" s="18">
        <v>33419</v>
      </c>
      <c r="B91" s="135">
        <f>(LN(DSGE_data!B91)-LN(DSGE_data!B90))*100</f>
        <v>-0.2259299732141784</v>
      </c>
      <c r="C91" s="135">
        <f>(LN(DSGE_data!BK91)-LN(DSGE_data!BK90))*100</f>
        <v>3.65251327368048</v>
      </c>
      <c r="D91" s="135">
        <f>(LN(DSGE_data!U91)-LN(DSGE_data!U90))*100</f>
        <v>-0.53720915806714231</v>
      </c>
      <c r="E91" s="135">
        <v>3.41419348897819</v>
      </c>
      <c r="F91" s="135">
        <v>3.41419348897819</v>
      </c>
      <c r="G91" s="135">
        <v>3.334325273256189</v>
      </c>
      <c r="H91" s="135">
        <f t="shared" si="6"/>
        <v>3.41419348897819</v>
      </c>
      <c r="I91" s="135">
        <f>(LN(DSGE_data!W91)-LN(DSGE_data!W90))*100</f>
        <v>1.5523487260491464</v>
      </c>
      <c r="J91" s="135">
        <f>(LN(DSGE_data!Y91)-LN(DSGE_data!Y90))*100</f>
        <v>-0.5987597372422826</v>
      </c>
      <c r="K91" s="135">
        <f>(LN(DSGE_data!AA91)-LN(DSGE_data!AA90))*100</f>
        <v>-3.1993406330441232</v>
      </c>
      <c r="L91" s="135">
        <f>(LN(DSGE_data!AC91)-LN(DSGE_data!AC90))*100</f>
        <v>-10.122910800482465</v>
      </c>
      <c r="M91" s="135">
        <f>(LN(DSGE_data!AA91+DSGE_data!AC91)-LN(DSGE_data!AA90+DSGE_data!AC90))*100</f>
        <v>-5.1407736819681915</v>
      </c>
      <c r="N91" s="135">
        <f>(LN(DSGE_data!AE91)-LN(DSGE_data!AE90))*100</f>
        <v>-0.76555026966413919</v>
      </c>
      <c r="O91" s="135">
        <f>(LN(DSGE_data!AK91)-LN(DSGE_data!AK90))*100</f>
        <v>8.7588726882348311E-2</v>
      </c>
      <c r="P91" s="135">
        <f>(LN(DSGE_data!BO91)-LN(DSGE_data!BO90))*100</f>
        <v>0.84396038456784339</v>
      </c>
      <c r="Q91" s="135">
        <f>(LN(DSGE_data!AL91)-LN(DSGE_data!AL90))*100</f>
        <v>4.1969144028682237</v>
      </c>
      <c r="R91" s="135">
        <f>(LN(DSGE_data!AM91)-LN(DSGE_data!AM90))*100</f>
        <v>0.14465207734684071</v>
      </c>
      <c r="S91" s="135">
        <f>(LN(DSGE_data!AZ91)-LN(DSGE_data!AZ90))*100</f>
        <v>3.2653652914179876</v>
      </c>
      <c r="T91" s="135">
        <f>(LN(DSGE_data!J91)-LN(DSGE_data!J90))*100</f>
        <v>2.8847452862732492</v>
      </c>
      <c r="U91" s="135">
        <f>(LN(DSGE_data!BC91)-LN(DSGE_data!BC90))*100</f>
        <v>3.833426353649827</v>
      </c>
      <c r="V91" s="135">
        <f>(LN(DSGE_data!BL91)-LN(DSGE_data!BL90))*100</f>
        <v>-2.7026809020275877</v>
      </c>
      <c r="W91" s="135">
        <f>(LN(DSGE_data!BA91)-LN(DSGE_data!BA90))*100</f>
        <v>8.8549017803892127</v>
      </c>
      <c r="X91" s="135">
        <f>LN(1+DSGE_data!D91/400)*100</f>
        <v>4.162167469081945</v>
      </c>
      <c r="Y91" s="135">
        <f>(LN(DSGE_data!BI91)-LN(DSGE_data!BI90))*100</f>
        <v>-0.1464943255764517</v>
      </c>
      <c r="Z91" s="135">
        <f>(LN(DSGE_data!BJ91)-LN(DSGE_data!BJ90))*100</f>
        <v>0.67444783755767901</v>
      </c>
      <c r="AA91" s="135">
        <f>(Tax_data!U91-Tax_data!U90)</f>
        <v>1.7662827827952761</v>
      </c>
      <c r="AB91" s="135">
        <f>(Tax_data!V91-Tax_data!V90)</f>
        <v>-1.7675410531014109</v>
      </c>
      <c r="AC91" s="135">
        <f>(Tax_data!Y91-Tax_data!Y90)</f>
        <v>0.95605415245452363</v>
      </c>
      <c r="AD91" s="135">
        <f>(Tax_data!Z91-Tax_data!Z90)</f>
        <v>-1.1002353997133358</v>
      </c>
      <c r="AE91" s="135">
        <f>(Tax_data!AD91-Tax_data!AD90)</f>
        <v>-0.22535446934974246</v>
      </c>
      <c r="AF91" s="135">
        <f>(LN(Data!T91)-LN(Data!T90))*100</f>
        <v>0.32543866147278777</v>
      </c>
      <c r="AG91" s="135">
        <f>(LN(Data!S91)-LN(Data!S90))*100</f>
        <v>0.50795894853195023</v>
      </c>
      <c r="AH91" s="135">
        <f>(LN(DSGE_data!BQ91)-LN(DSGE_data!BQ90))*100</f>
        <v>38.103501705900911</v>
      </c>
      <c r="AI91" s="135">
        <f>(DSGE_data!CB91/DSGE_data!CB90-1)*100</f>
        <v>45.931712867733452</v>
      </c>
      <c r="AJ91" s="135">
        <f>(DSGE_data!BY91/DSGE_data!BY90-1)*100</f>
        <v>-3.0495519460177478</v>
      </c>
      <c r="AK91" s="135">
        <f>(DSGE_data!BZ91/DSGE_data!BZ90-1)*100</f>
        <v>2.9386978938181763</v>
      </c>
    </row>
    <row r="92" spans="1:37" x14ac:dyDescent="0.2">
      <c r="A92" s="18">
        <v>33511</v>
      </c>
      <c r="B92" s="135">
        <f>(LN(DSGE_data!B92)-LN(DSGE_data!B91))*100</f>
        <v>-3.8774818937525879E-2</v>
      </c>
      <c r="C92" s="135">
        <f>(LN(DSGE_data!BK92)-LN(DSGE_data!BK91))*100</f>
        <v>4.3912185370798884</v>
      </c>
      <c r="D92" s="135">
        <f>(LN(DSGE_data!U92)-LN(DSGE_data!U91))*100</f>
        <v>-1.2246494066209479</v>
      </c>
      <c r="E92" s="135">
        <v>3.33749581197578</v>
      </c>
      <c r="F92" s="135">
        <v>3.33749581197578</v>
      </c>
      <c r="G92" s="135">
        <v>3.2500782278008788</v>
      </c>
      <c r="H92" s="135">
        <f t="shared" si="6"/>
        <v>3.33749581197578</v>
      </c>
      <c r="I92" s="135">
        <f>(LN(DSGE_data!W92)-LN(DSGE_data!W91))*100</f>
        <v>-2.3556596996478163</v>
      </c>
      <c r="J92" s="135">
        <f>(LN(DSGE_data!Y92)-LN(DSGE_data!Y91))*100</f>
        <v>-1.4335829255561094</v>
      </c>
      <c r="K92" s="135">
        <f>(LN(DSGE_data!AA92)-LN(DSGE_data!AA91))*100</f>
        <v>-9.7670267473594308</v>
      </c>
      <c r="L92" s="135">
        <f>(LN(DSGE_data!AC92)-LN(DSGE_data!AC91))*100</f>
        <v>8.2573921612654644</v>
      </c>
      <c r="M92" s="135">
        <f>(LN(DSGE_data!AA92+DSGE_data!AC92)-LN(DSGE_data!AA91+DSGE_data!AC91))*100</f>
        <v>-4.5067364329902659</v>
      </c>
      <c r="N92" s="135">
        <f>(LN(DSGE_data!AE92)-LN(DSGE_data!AE91))*100</f>
        <v>-1.7416126456922143</v>
      </c>
      <c r="O92" s="135">
        <f>(LN(DSGE_data!AK92)-LN(DSGE_data!AK91))*100</f>
        <v>5.9931618929054409E-2</v>
      </c>
      <c r="P92" s="135">
        <f>(LN(DSGE_data!BO92)-LN(DSGE_data!BO91))*100</f>
        <v>0.54201988363278275</v>
      </c>
      <c r="Q92" s="135">
        <f>(LN(DSGE_data!AL92)-LN(DSGE_data!AL91))*100</f>
        <v>3.630126596093497</v>
      </c>
      <c r="R92" s="135">
        <f>(LN(DSGE_data!AM92)-LN(DSGE_data!AM91))*100</f>
        <v>0.20937496293971236</v>
      </c>
      <c r="S92" s="135">
        <f>(LN(DSGE_data!AZ92)-LN(DSGE_data!AZ91))*100</f>
        <v>3.028175093531571</v>
      </c>
      <c r="T92" s="135">
        <f>(LN(DSGE_data!J92)-LN(DSGE_data!J91))*100</f>
        <v>2.4083540177283425</v>
      </c>
      <c r="U92" s="135">
        <f>(LN(DSGE_data!BC92)-LN(DSGE_data!BC91))*100</f>
        <v>-0.76174772741257613</v>
      </c>
      <c r="V92" s="135">
        <f>(LN(DSGE_data!BL92)-LN(DSGE_data!BL91))*100</f>
        <v>6.007270518704555</v>
      </c>
      <c r="W92" s="135">
        <f>(LN(DSGE_data!BA92)-LN(DSGE_data!BA91))*100</f>
        <v>-8.0439583734913001</v>
      </c>
      <c r="X92" s="135">
        <f>LN(1+DSGE_data!D92/400)*100</f>
        <v>4.162167469081945</v>
      </c>
      <c r="Y92" s="135">
        <f>(LN(DSGE_data!BI92)-LN(DSGE_data!BI91))*100</f>
        <v>-1.5680498274764254</v>
      </c>
      <c r="Z92" s="135">
        <f>(LN(DSGE_data!BJ92)-LN(DSGE_data!BJ91))*100</f>
        <v>0.52204701093430117</v>
      </c>
      <c r="AA92" s="135">
        <f>(Tax_data!U92-Tax_data!U91)</f>
        <v>-1.4450367146446386</v>
      </c>
      <c r="AB92" s="135">
        <f>(Tax_data!V92-Tax_data!V91)</f>
        <v>5.6076561742981692</v>
      </c>
      <c r="AC92" s="135">
        <f>(Tax_data!Y92-Tax_data!Y91)</f>
        <v>-0.3985929155038388</v>
      </c>
      <c r="AD92" s="135">
        <f>(Tax_data!Z92-Tax_data!Z91)</f>
        <v>5.7790846953628883</v>
      </c>
      <c r="AE92" s="135">
        <f>(Tax_data!AD92-Tax_data!AD91)</f>
        <v>-0.64435123931089855</v>
      </c>
      <c r="AF92" s="135">
        <f>(LN(Data!T92)-LN(Data!T91))*100</f>
        <v>1.1355430626814211</v>
      </c>
      <c r="AG92" s="135">
        <f>(LN(Data!S92)-LN(Data!S91))*100</f>
        <v>-0.44211705651822086</v>
      </c>
      <c r="AH92" s="135">
        <f>(LN(DSGE_data!BQ92)-LN(DSGE_data!BQ91))*100</f>
        <v>-9.3329821928589851</v>
      </c>
      <c r="AI92" s="135">
        <f>(DSGE_data!CB92/DSGE_data!CB91-1)*100</f>
        <v>-48.640676330149411</v>
      </c>
      <c r="AJ92" s="135">
        <f>(DSGE_data!BY92/DSGE_data!BY91-1)*100</f>
        <v>9.2673582856957371</v>
      </c>
      <c r="AK92" s="135">
        <f>(DSGE_data!BZ92/DSGE_data!BZ91-1)*100</f>
        <v>0.24952384743972544</v>
      </c>
    </row>
    <row r="93" spans="1:37" x14ac:dyDescent="0.2">
      <c r="A93" s="18">
        <v>33603</v>
      </c>
      <c r="B93" s="135">
        <f>(LN(DSGE_data!B93)-LN(DSGE_data!B92))*100</f>
        <v>-0.17222879834886129</v>
      </c>
      <c r="C93" s="135">
        <f>(LN(DSGE_data!BK93)-LN(DSGE_data!BK92))*100</f>
        <v>2.8050169247659795</v>
      </c>
      <c r="D93" s="135">
        <f>(LN(DSGE_data!U93)-LN(DSGE_data!U92))*100</f>
        <v>-1.5914303825326215E-2</v>
      </c>
      <c r="E93" s="135">
        <v>3.25575632829295</v>
      </c>
      <c r="F93" s="135">
        <v>3.25575632829295</v>
      </c>
      <c r="G93" s="135">
        <v>3.162137290924516</v>
      </c>
      <c r="H93" s="135">
        <f t="shared" si="6"/>
        <v>3.25575632829295</v>
      </c>
      <c r="I93" s="135">
        <f>(LN(DSGE_data!W93)-LN(DSGE_data!W92))*100</f>
        <v>2.0080042798605646</v>
      </c>
      <c r="J93" s="135">
        <f>(LN(DSGE_data!Y93)-LN(DSGE_data!Y92))*100</f>
        <v>-1.089544337516557</v>
      </c>
      <c r="K93" s="135">
        <f>(LN(DSGE_data!AA93)-LN(DSGE_data!AA92))*100</f>
        <v>0.56994209210454727</v>
      </c>
      <c r="L93" s="135">
        <f>(LN(DSGE_data!AC93)-LN(DSGE_data!AC92))*100</f>
        <v>-5.343883170272079</v>
      </c>
      <c r="M93" s="135">
        <f>(LN(DSGE_data!AA93+DSGE_data!AC93)-LN(DSGE_data!AA92+DSGE_data!AC92))*100</f>
        <v>-1.2302590024782845</v>
      </c>
      <c r="N93" s="135">
        <f>(LN(DSGE_data!AE93)-LN(DSGE_data!AE92))*100</f>
        <v>-1.3200268467532084</v>
      </c>
      <c r="O93" s="135">
        <f>(LN(DSGE_data!AK93)-LN(DSGE_data!AK92))*100</f>
        <v>5.5280621536235586E-2</v>
      </c>
      <c r="P93" s="135">
        <f>(LN(DSGE_data!BO93)-LN(DSGE_data!BO92))*100</f>
        <v>-0.95755540964646002</v>
      </c>
      <c r="Q93" s="135">
        <f>(LN(DSGE_data!AL93)-LN(DSGE_data!AL92))*100</f>
        <v>3.7050608813895991</v>
      </c>
      <c r="R93" s="135">
        <f>(LN(DSGE_data!AM93)-LN(DSGE_data!AM92))*100</f>
        <v>1.5262447798217949</v>
      </c>
      <c r="S93" s="135">
        <f>(LN(DSGE_data!AZ93)-LN(DSGE_data!AZ92))*100</f>
        <v>4.6073356694998679</v>
      </c>
      <c r="T93" s="135">
        <f>(LN(DSGE_data!J93)-LN(DSGE_data!J92))*100</f>
        <v>2.8333829051769843</v>
      </c>
      <c r="U93" s="135">
        <f>(LN(DSGE_data!BC93)-LN(DSGE_data!BC92))*100</f>
        <v>-5.1845632301878553</v>
      </c>
      <c r="V93" s="135">
        <f>(LN(DSGE_data!BL93)-LN(DSGE_data!BL92))*100</f>
        <v>-1.0108366197697283</v>
      </c>
      <c r="W93" s="135">
        <f>(LN(DSGE_data!BA93)-LN(DSGE_data!BA92))*100</f>
        <v>8.666402647574678</v>
      </c>
      <c r="X93" s="135">
        <f>LN(1+DSGE_data!D93/400)*100</f>
        <v>4.162167469081945</v>
      </c>
      <c r="Y93" s="135">
        <f>(LN(DSGE_data!BI93)-LN(DSGE_data!BI92))*100</f>
        <v>-1.8929301073612237</v>
      </c>
      <c r="Z93" s="135">
        <f>(LN(DSGE_data!BJ93)-LN(DSGE_data!BJ92))*100</f>
        <v>0.77810407244891522</v>
      </c>
      <c r="AA93" s="135">
        <f>(Tax_data!U93-Tax_data!U92)</f>
        <v>0.61348036246872084</v>
      </c>
      <c r="AB93" s="135">
        <f>(Tax_data!V93-Tax_data!V92)</f>
        <v>-0.95321467603460697</v>
      </c>
      <c r="AC93" s="135">
        <f>(Tax_data!Y93-Tax_data!Y92)</f>
        <v>-0.12198952639060678</v>
      </c>
      <c r="AD93" s="135">
        <f>(Tax_data!Z93-Tax_data!Z92)</f>
        <v>-1.5806311595966314</v>
      </c>
      <c r="AE93" s="135">
        <f>(Tax_data!AD93-Tax_data!AD92)</f>
        <v>0.32787740074455485</v>
      </c>
      <c r="AF93" s="135">
        <f>(LN(Data!T93)-LN(Data!T92))*100</f>
        <v>3.638748191723451</v>
      </c>
      <c r="AG93" s="135">
        <f>(LN(Data!S93)-LN(Data!S92))*100</f>
        <v>5.8586990638085368</v>
      </c>
      <c r="AH93" s="135">
        <f>(LN(DSGE_data!BQ93)-LN(DSGE_data!BQ92))*100</f>
        <v>-8.2060487128341464</v>
      </c>
      <c r="AI93" s="135">
        <f>(DSGE_data!CB93/DSGE_data!CB92-1)*100</f>
        <v>128.36308278617986</v>
      </c>
      <c r="AJ93" s="135">
        <f>(DSGE_data!BY93/DSGE_data!BY92-1)*100</f>
        <v>-1.2571973510342227</v>
      </c>
      <c r="AK93" s="135">
        <f>(DSGE_data!BZ93/DSGE_data!BZ92-1)*100</f>
        <v>10.213233581722637</v>
      </c>
    </row>
    <row r="94" spans="1:37" x14ac:dyDescent="0.2">
      <c r="A94" s="18">
        <v>33694</v>
      </c>
      <c r="B94" s="135">
        <f>(LN(DSGE_data!B94)-LN(DSGE_data!B93))*100</f>
        <v>-0.70321005950297888</v>
      </c>
      <c r="C94" s="135">
        <f>(LN(DSGE_data!BK94)-LN(DSGE_data!BK93))*100</f>
        <v>3.4913753575708473</v>
      </c>
      <c r="D94" s="135">
        <f>(LN(DSGE_data!U94)-LN(DSGE_data!U93))*100</f>
        <v>-0.25590339769951953</v>
      </c>
      <c r="E94" s="135">
        <v>3.1700604488947501</v>
      </c>
      <c r="F94" s="135">
        <v>3.1700604488947501</v>
      </c>
      <c r="G94" s="135">
        <v>3.0717777043399064</v>
      </c>
      <c r="H94" s="135">
        <f t="shared" si="6"/>
        <v>3.1700604488947501</v>
      </c>
      <c r="I94" s="135">
        <f>(LN(DSGE_data!W94)-LN(DSGE_data!W93))*100</f>
        <v>1.0566231561275785</v>
      </c>
      <c r="J94" s="135">
        <f>(LN(DSGE_data!Y94)-LN(DSGE_data!Y93))*100</f>
        <v>-0.52963882762870895</v>
      </c>
      <c r="K94" s="135">
        <f>(LN(DSGE_data!AA94)-LN(DSGE_data!AA93))*100</f>
        <v>-6.9072488589972281</v>
      </c>
      <c r="L94" s="135">
        <f>(LN(DSGE_data!AC94)-LN(DSGE_data!AC93))*100</f>
        <v>3.6182290794132044</v>
      </c>
      <c r="M94" s="135">
        <f>(LN(DSGE_data!AA94+DSGE_data!AC94)-LN(DSGE_data!AA93+DSGE_data!AC93))*100</f>
        <v>-3.6513472416663362</v>
      </c>
      <c r="N94" s="135">
        <f>(LN(DSGE_data!AE94)-LN(DSGE_data!AE93))*100</f>
        <v>-1.5596663289993984</v>
      </c>
      <c r="O94" s="135">
        <f>(LN(DSGE_data!AK94)-LN(DSGE_data!AK93))*100</f>
        <v>8.1887985991002665E-2</v>
      </c>
      <c r="P94" s="135">
        <f>(LN(DSGE_data!BO94)-LN(DSGE_data!BO93))*100</f>
        <v>-0.95932226352370975</v>
      </c>
      <c r="Q94" s="135">
        <f>(LN(DSGE_data!AL94)-LN(DSGE_data!AL93))*100</f>
        <v>2.9965902605811223</v>
      </c>
      <c r="R94" s="135">
        <f>(LN(DSGE_data!AM94)-LN(DSGE_data!AM93))*100</f>
        <v>-1.3717801454570022</v>
      </c>
      <c r="S94" s="135">
        <f>(LN(DSGE_data!AZ94)-LN(DSGE_data!AZ93))*100</f>
        <v>3.8740245381137406</v>
      </c>
      <c r="T94" s="135">
        <f>(LN(DSGE_data!J94)-LN(DSGE_data!J93))*100</f>
        <v>-1.0928243070781551</v>
      </c>
      <c r="U94" s="135">
        <f>(LN(DSGE_data!BC94)-LN(DSGE_data!BC93))*100</f>
        <v>6.3056150142214662</v>
      </c>
      <c r="V94" s="135">
        <f>(LN(DSGE_data!BL94)-LN(DSGE_data!BL93))*100</f>
        <v>1.0994175228370207</v>
      </c>
      <c r="W94" s="135">
        <f>(LN(DSGE_data!BA94)-LN(DSGE_data!BA93))*100</f>
        <v>3.1158698700961551</v>
      </c>
      <c r="X94" s="135">
        <f>LN(1+DSGE_data!D94/400)*100</f>
        <v>4.0822002520255189</v>
      </c>
      <c r="Y94" s="135">
        <f>(LN(DSGE_data!BI94)-LN(DSGE_data!BI93))*100</f>
        <v>-0.97571876430739835</v>
      </c>
      <c r="Z94" s="135">
        <f>(LN(DSGE_data!BJ94)-LN(DSGE_data!BJ93))*100</f>
        <v>-0.22747136426986003</v>
      </c>
      <c r="AA94" s="135">
        <f>(Tax_data!U94-Tax_data!U93)</f>
        <v>0.22244789324892089</v>
      </c>
      <c r="AB94" s="135">
        <f>(Tax_data!V94-Tax_data!V93)</f>
        <v>-2.6081150086638889</v>
      </c>
      <c r="AC94" s="135">
        <f>(Tax_data!Y94-Tax_data!Y93)</f>
        <v>0.59099553142186778</v>
      </c>
      <c r="AD94" s="135">
        <f>(Tax_data!Z94-Tax_data!Z93)</f>
        <v>-3.1183254044647555</v>
      </c>
      <c r="AE94" s="135">
        <f>(Tax_data!AD94-Tax_data!AD93)</f>
        <v>0.45462832018870714</v>
      </c>
      <c r="AF94" s="135">
        <f>(LN(Data!T94)-LN(Data!T93))*100</f>
        <v>0.23534911231948286</v>
      </c>
      <c r="AG94" s="135">
        <f>(LN(Data!S94)-LN(Data!S93))*100</f>
        <v>0.93226809731561389</v>
      </c>
      <c r="AH94" s="135">
        <f>(LN(DSGE_data!BQ94)-LN(DSGE_data!BQ93))*100</f>
        <v>25.489734321460489</v>
      </c>
      <c r="AI94" s="135">
        <f>(DSGE_data!CB94/DSGE_data!CB93-1)*100</f>
        <v>-37.37121442760688</v>
      </c>
      <c r="AJ94" s="135">
        <f>(DSGE_data!BY94/DSGE_data!BY93-1)*100</f>
        <v>4.4953248437969329</v>
      </c>
      <c r="AK94" s="135">
        <f>(DSGE_data!BZ94/DSGE_data!BZ93-1)*100</f>
        <v>-2.552747324218152</v>
      </c>
    </row>
    <row r="95" spans="1:37" x14ac:dyDescent="0.2">
      <c r="A95" s="18">
        <v>33785</v>
      </c>
      <c r="B95" s="135">
        <f>(LN(DSGE_data!B95)-LN(DSGE_data!B94))*100</f>
        <v>-0.61525301165250568</v>
      </c>
      <c r="C95" s="135">
        <f>(LN(DSGE_data!BK95)-LN(DSGE_data!BK94))*100</f>
        <v>2.9142611891905368</v>
      </c>
      <c r="D95" s="135">
        <f>(LN(DSGE_data!U95)-LN(DSGE_data!U94))*100</f>
        <v>-0.11935654297161591</v>
      </c>
      <c r="E95" s="135">
        <v>3.0808204971045199</v>
      </c>
      <c r="F95" s="135">
        <v>3.0808204971045199</v>
      </c>
      <c r="G95" s="135">
        <v>2.9794591222272793</v>
      </c>
      <c r="H95" s="135">
        <f t="shared" si="6"/>
        <v>3.0808204971045199</v>
      </c>
      <c r="I95" s="135">
        <f>(LN(DSGE_data!W95)-LN(DSGE_data!W94))*100</f>
        <v>0.69974222349529214</v>
      </c>
      <c r="J95" s="135">
        <f>(LN(DSGE_data!Y95)-LN(DSGE_data!Y94))*100</f>
        <v>-8.2476577062706724E-2</v>
      </c>
      <c r="K95" s="135">
        <f>(LN(DSGE_data!AA95)-LN(DSGE_data!AA94))*100</f>
        <v>5.3170918958079127</v>
      </c>
      <c r="L95" s="135">
        <f>(LN(DSGE_data!AC95)-LN(DSGE_data!AC94))*100</f>
        <v>-3.5202548330376615</v>
      </c>
      <c r="M95" s="135">
        <f>(LN(DSGE_data!AA95+DSGE_data!AC95)-LN(DSGE_data!AA94+DSGE_data!AC94))*100</f>
        <v>2.5675272238329327</v>
      </c>
      <c r="N95" s="135">
        <f>(LN(DSGE_data!AE95)-LN(DSGE_data!AE94))*100</f>
        <v>-0.35210977372059915</v>
      </c>
      <c r="O95" s="135">
        <f>(LN(DSGE_data!AK95)-LN(DSGE_data!AK94))*100</f>
        <v>9.2316410471626753E-2</v>
      </c>
      <c r="P95" s="135">
        <f>(LN(DSGE_data!BO95)-LN(DSGE_data!BO94))*100</f>
        <v>0.4022345912215286</v>
      </c>
      <c r="Q95" s="135">
        <f>(LN(DSGE_data!AL95)-LN(DSGE_data!AL94))*100</f>
        <v>2.9793494308123059</v>
      </c>
      <c r="R95" s="135">
        <f>(LN(DSGE_data!AM95)-LN(DSGE_data!AM94))*100</f>
        <v>-0.58937257266880039</v>
      </c>
      <c r="S95" s="135">
        <f>(LN(DSGE_data!AZ95)-LN(DSGE_data!AZ94))*100</f>
        <v>2.4847984291192837</v>
      </c>
      <c r="T95" s="135">
        <f>(LN(DSGE_data!J95)-LN(DSGE_data!J94))*100</f>
        <v>3.3121737632902715</v>
      </c>
      <c r="U95" s="135">
        <f>(LN(DSGE_data!BC95)-LN(DSGE_data!BC94))*100</f>
        <v>-0.7040323343215249</v>
      </c>
      <c r="V95" s="135">
        <f>(LN(DSGE_data!BL95)-LN(DSGE_data!BL94))*100</f>
        <v>0.61927827898244914</v>
      </c>
      <c r="W95" s="135">
        <f>(LN(DSGE_data!BA95)-LN(DSGE_data!BA94))*100</f>
        <v>-7.1615571922261978</v>
      </c>
      <c r="X95" s="135">
        <f>LN(1+DSGE_data!D95/400)*100</f>
        <v>3.841911792319086</v>
      </c>
      <c r="Y95" s="135">
        <f>(LN(DSGE_data!BI95)-LN(DSGE_data!BI94))*100</f>
        <v>-0.688389116562238</v>
      </c>
      <c r="Z95" s="135">
        <f>(LN(DSGE_data!BJ95)-LN(DSGE_data!BJ94))*100</f>
        <v>1.1271180183692664</v>
      </c>
      <c r="AA95" s="135">
        <f>(Tax_data!U95-Tax_data!U94)</f>
        <v>4.3961190149881091E-2</v>
      </c>
      <c r="AB95" s="135">
        <f>(Tax_data!V95-Tax_data!V94)</f>
        <v>-1.3411131735333335</v>
      </c>
      <c r="AC95" s="135">
        <f>(Tax_data!Y95-Tax_data!Y94)</f>
        <v>-3.2344216046640284E-2</v>
      </c>
      <c r="AD95" s="135">
        <f>(Tax_data!Z95-Tax_data!Z94)</f>
        <v>-1.1276991122860736</v>
      </c>
      <c r="AE95" s="135">
        <f>(Tax_data!AD95-Tax_data!AD94)</f>
        <v>-1.8281988768480222</v>
      </c>
      <c r="AF95" s="135">
        <f>(LN(Data!T95)-LN(Data!T94))*100</f>
        <v>0.16868986212941195</v>
      </c>
      <c r="AG95" s="135">
        <f>(LN(Data!S95)-LN(Data!S94))*100</f>
        <v>1.6081408496873451</v>
      </c>
      <c r="AH95" s="135">
        <f>(LN(DSGE_data!BQ95)-LN(DSGE_data!BQ94))*100</f>
        <v>-10.530440950015141</v>
      </c>
      <c r="AI95" s="135">
        <f>(DSGE_data!CB95/DSGE_data!CB94-1)*100</f>
        <v>108.02747712948491</v>
      </c>
      <c r="AJ95" s="135">
        <f>(DSGE_data!BY95/DSGE_data!BY94-1)*100</f>
        <v>-1.1412357287438279</v>
      </c>
      <c r="AK95" s="135">
        <f>(DSGE_data!BZ95/DSGE_data!BZ94-1)*100</f>
        <v>12.996263364204253</v>
      </c>
    </row>
    <row r="96" spans="1:37" x14ac:dyDescent="0.2">
      <c r="A96" s="18">
        <v>33877</v>
      </c>
      <c r="B96" s="135">
        <f>(LN(DSGE_data!B96)-LN(DSGE_data!B95))*100</f>
        <v>-1.1644960379983971</v>
      </c>
      <c r="C96" s="135">
        <f>(LN(DSGE_data!BK96)-LN(DSGE_data!BK95))*100</f>
        <v>3.5023062117514048</v>
      </c>
      <c r="D96" s="135">
        <f>(LN(DSGE_data!U96)-LN(DSGE_data!U95))*100</f>
        <v>-0.59393608651152618</v>
      </c>
      <c r="E96" s="135">
        <v>2.9891977399688101</v>
      </c>
      <c r="F96" s="135">
        <v>2.9891977399688101</v>
      </c>
      <c r="G96" s="135">
        <v>2.886412871911892</v>
      </c>
      <c r="H96" s="135">
        <f t="shared" si="6"/>
        <v>2.9891977399688101</v>
      </c>
      <c r="I96" s="135">
        <f>(LN(DSGE_data!W96)-LN(DSGE_data!W95))*100</f>
        <v>-1.015395584456158</v>
      </c>
      <c r="J96" s="135">
        <f>(LN(DSGE_data!Y96)-LN(DSGE_data!Y95))*100</f>
        <v>-0.15261875047407614</v>
      </c>
      <c r="K96" s="135">
        <f>(LN(DSGE_data!AA96)-LN(DSGE_data!AA95))*100</f>
        <v>-0.64421306966941927</v>
      </c>
      <c r="L96" s="135">
        <f>(LN(DSGE_data!AC96)-LN(DSGE_data!AC95))*100</f>
        <v>-8.7786708901944621</v>
      </c>
      <c r="M96" s="135">
        <f>(LN(DSGE_data!AA96+DSGE_data!AC96)-LN(DSGE_data!AA95+DSGE_data!AC95))*100</f>
        <v>-3.0295456416780553</v>
      </c>
      <c r="N96" s="135">
        <f>(LN(DSGE_data!AE96)-LN(DSGE_data!AE95))*100</f>
        <v>-2.4296287575262809</v>
      </c>
      <c r="O96" s="135">
        <f>(LN(DSGE_data!AK96)-LN(DSGE_data!AK95))*100</f>
        <v>9.491182425178657E-2</v>
      </c>
      <c r="P96" s="135">
        <f>(LN(DSGE_data!BO96)-LN(DSGE_data!BO95))*100</f>
        <v>0.74544949244614855</v>
      </c>
      <c r="Q96" s="135">
        <f>(LN(DSGE_data!AL96)-LN(DSGE_data!AL95))*100</f>
        <v>3.1265524159950431</v>
      </c>
      <c r="R96" s="135">
        <f>(LN(DSGE_data!AM96)-LN(DSGE_data!AM95))*100</f>
        <v>-0.55835337435450327</v>
      </c>
      <c r="S96" s="135">
        <f>(LN(DSGE_data!AZ96)-LN(DSGE_data!AZ95))*100</f>
        <v>2.286191099297108</v>
      </c>
      <c r="T96" s="135">
        <f>(LN(DSGE_data!J96)-LN(DSGE_data!J95))*100</f>
        <v>1.9592026495216963</v>
      </c>
      <c r="U96" s="135">
        <f>(LN(DSGE_data!BC96)-LN(DSGE_data!BC95))*100</f>
        <v>6.0703969519581236</v>
      </c>
      <c r="V96" s="135">
        <f>(LN(DSGE_data!BL96)-LN(DSGE_data!BL95))*100</f>
        <v>4.3669560402043395</v>
      </c>
      <c r="W96" s="135">
        <f>(LN(DSGE_data!BA96)-LN(DSGE_data!BA95))*100</f>
        <v>8.5630838820156541</v>
      </c>
      <c r="X96" s="135">
        <f>LN(1+DSGE_data!D96/400)*100</f>
        <v>3.6813973122716401</v>
      </c>
      <c r="Y96" s="135">
        <f>(LN(DSGE_data!BI96)-LN(DSGE_data!BI95))*100</f>
        <v>-2.8518108170755063</v>
      </c>
      <c r="Z96" s="135">
        <f>(LN(DSGE_data!BJ96)-LN(DSGE_data!BJ95))*100</f>
        <v>-0.36938735104250497</v>
      </c>
      <c r="AA96" s="135">
        <f>(Tax_data!U96-Tax_data!U95)</f>
        <v>0.1998024164331369</v>
      </c>
      <c r="AB96" s="135">
        <f>(Tax_data!V96-Tax_data!V95)</f>
        <v>-2.8390135523726716</v>
      </c>
      <c r="AC96" s="135">
        <f>(Tax_data!Y96-Tax_data!Y95)</f>
        <v>1.008171909620069</v>
      </c>
      <c r="AD96" s="135">
        <f>(Tax_data!Z96-Tax_data!Z95)</f>
        <v>-4.5868459769017065</v>
      </c>
      <c r="AE96" s="135">
        <f>(Tax_data!AD96-Tax_data!AD95)</f>
        <v>0.38757180704127236</v>
      </c>
      <c r="AF96" s="135">
        <f>(LN(Data!T96)-LN(Data!T95))*100</f>
        <v>6.2831875965283501</v>
      </c>
      <c r="AG96" s="135">
        <f>(LN(Data!S96)-LN(Data!S95))*100</f>
        <v>2.4775126041806317</v>
      </c>
      <c r="AH96" s="135">
        <f>(LN(DSGE_data!BQ96)-LN(DSGE_data!BQ95))*100</f>
        <v>14.931833721832177</v>
      </c>
      <c r="AI96" s="135">
        <f>(DSGE_data!CB96/DSGE_data!CB95-1)*100</f>
        <v>-6.7659061348583904</v>
      </c>
      <c r="AJ96" s="135">
        <f>(DSGE_data!BY96/DSGE_data!BY95-1)*100</f>
        <v>-0.8045414111839122</v>
      </c>
      <c r="AK96" s="135">
        <f>(DSGE_data!BZ96/DSGE_data!BZ95-1)*100</f>
        <v>-1.373383294942776</v>
      </c>
    </row>
    <row r="97" spans="1:37" x14ac:dyDescent="0.2">
      <c r="A97" s="18">
        <v>33969</v>
      </c>
      <c r="B97" s="135">
        <f>(LN(DSGE_data!B97)-LN(DSGE_data!B96))*100</f>
        <v>-0.8533371459515493</v>
      </c>
      <c r="C97" s="135">
        <f>(LN(DSGE_data!BK97)-LN(DSGE_data!BK96))*100</f>
        <v>4.4970763203805664</v>
      </c>
      <c r="D97" s="135">
        <f>(LN(DSGE_data!U97)-LN(DSGE_data!U96))*100</f>
        <v>-0.12083631430215291</v>
      </c>
      <c r="E97" s="135">
        <v>2.8966583829756498</v>
      </c>
      <c r="F97" s="135">
        <v>2.8966583829756498</v>
      </c>
      <c r="G97" s="135">
        <v>2.7942012670685301</v>
      </c>
      <c r="H97" s="135">
        <f t="shared" si="6"/>
        <v>2.8966583829756498</v>
      </c>
      <c r="I97" s="135">
        <f>(LN(DSGE_data!W97)-LN(DSGE_data!W96))*100</f>
        <v>0.24943249775102316</v>
      </c>
      <c r="J97" s="135">
        <f>(LN(DSGE_data!Y97)-LN(DSGE_data!Y96))*100</f>
        <v>-0.18082413937463571</v>
      </c>
      <c r="K97" s="135">
        <f>(LN(DSGE_data!AA97)-LN(DSGE_data!AA96))*100</f>
        <v>-11.340884884065616</v>
      </c>
      <c r="L97" s="135">
        <f>(LN(DSGE_data!AC97)-LN(DSGE_data!AC96))*100</f>
        <v>-3.6961773491857031</v>
      </c>
      <c r="M97" s="135">
        <f>(LN(DSGE_data!AA97+DSGE_data!AC97)-LN(DSGE_data!AA96+DSGE_data!AC96))*100</f>
        <v>-9.1030641554480596</v>
      </c>
      <c r="N97" s="135">
        <f>(LN(DSGE_data!AE97)-LN(DSGE_data!AE96))*100</f>
        <v>-1.2616094367974284</v>
      </c>
      <c r="O97" s="135">
        <f>(LN(DSGE_data!AK97)-LN(DSGE_data!AK96))*100</f>
        <v>8.9702678108549705E-2</v>
      </c>
      <c r="P97" s="135">
        <f>(LN(DSGE_data!BO97)-LN(DSGE_data!BO96))*100</f>
        <v>0.26002352797469541</v>
      </c>
      <c r="Q97" s="135">
        <f>(LN(DSGE_data!AL97)-LN(DSGE_data!AL96))*100</f>
        <v>2.0672027708211971</v>
      </c>
      <c r="R97" s="135">
        <f>(LN(DSGE_data!AM97)-LN(DSGE_data!AM96))*100</f>
        <v>0.45917648067135275</v>
      </c>
      <c r="S97" s="135">
        <f>(LN(DSGE_data!AZ97)-LN(DSGE_data!AZ96))*100</f>
        <v>1.717476564737952</v>
      </c>
      <c r="T97" s="135">
        <f>(LN(DSGE_data!J97)-LN(DSGE_data!J96))*100</f>
        <v>2.0456787819882916</v>
      </c>
      <c r="U97" s="135">
        <f>(LN(DSGE_data!BC97)-LN(DSGE_data!BC96))*100</f>
        <v>-1.1919543258853693</v>
      </c>
      <c r="V97" s="135">
        <f>(LN(DSGE_data!BL97)-LN(DSGE_data!BL96))*100</f>
        <v>-0.65533772297605708</v>
      </c>
      <c r="W97" s="135">
        <f>(LN(DSGE_data!BA97)-LN(DSGE_data!BA96))*100</f>
        <v>-5.3292164730446956</v>
      </c>
      <c r="X97" s="135">
        <f>LN(1+DSGE_data!D97/400)*100</f>
        <v>3.5206247689567136</v>
      </c>
      <c r="Y97" s="135">
        <f>(LN(DSGE_data!BI97)-LN(DSGE_data!BI96))*100</f>
        <v>1.4961971683291608E-2</v>
      </c>
      <c r="Z97" s="135">
        <f>(LN(DSGE_data!BJ97)-LN(DSGE_data!BJ96))*100</f>
        <v>1.2536556126677922</v>
      </c>
      <c r="AA97" s="135">
        <f>(Tax_data!U97-Tax_data!U96)</f>
        <v>0.11834353745624249</v>
      </c>
      <c r="AB97" s="135">
        <f>(Tax_data!V97-Tax_data!V96)</f>
        <v>0.81250553525378155</v>
      </c>
      <c r="AC97" s="135">
        <f>(Tax_data!Y97-Tax_data!Y96)</f>
        <v>-0.18877448750381021</v>
      </c>
      <c r="AD97" s="135">
        <f>(Tax_data!Z97-Tax_data!Z96)</f>
        <v>0.43591902553714412</v>
      </c>
      <c r="AE97" s="135">
        <f>(Tax_data!AD97-Tax_data!AD96)</f>
        <v>0.78942758390812351</v>
      </c>
      <c r="AF97" s="135">
        <f>(LN(Data!T97)-LN(Data!T96))*100</f>
        <v>6.126503080039214</v>
      </c>
      <c r="AG97" s="135">
        <f>(LN(Data!S97)-LN(Data!S96))*100</f>
        <v>3.4085877868738734</v>
      </c>
      <c r="AH97" s="135">
        <f>(LN(DSGE_data!BQ97)-LN(DSGE_data!BQ96))*100</f>
        <v>10.132221447262069</v>
      </c>
      <c r="AI97" s="135">
        <f>(DSGE_data!CB97/DSGE_data!CB96-1)*100</f>
        <v>13.155416876459203</v>
      </c>
      <c r="AJ97" s="135">
        <f>(DSGE_data!BY97/DSGE_data!BY96-1)*100</f>
        <v>2.856878783225425</v>
      </c>
      <c r="AK97" s="135">
        <f>(DSGE_data!BZ97/DSGE_data!BZ96-1)*100</f>
        <v>5.6066928583485387</v>
      </c>
    </row>
    <row r="98" spans="1:37" x14ac:dyDescent="0.2">
      <c r="A98" s="18">
        <v>34059</v>
      </c>
      <c r="B98" s="135">
        <f>(LN(DSGE_data!B98)-LN(DSGE_data!B97))*100</f>
        <v>1.241434816192033</v>
      </c>
      <c r="C98" s="135">
        <f>(LN(DSGE_data!BK98)-LN(DSGE_data!BK97))*100</f>
        <v>2.7929196916239185</v>
      </c>
      <c r="D98" s="135">
        <f>(LN(DSGE_data!U98)-LN(DSGE_data!U97))*100</f>
        <v>0.33358394736495711</v>
      </c>
      <c r="E98" s="135">
        <v>2.8051034491445801</v>
      </c>
      <c r="F98" s="135">
        <v>2.8051034491445801</v>
      </c>
      <c r="G98" s="135">
        <v>2.7046645534912983</v>
      </c>
      <c r="H98" s="135">
        <f t="shared" si="6"/>
        <v>2.8051034491445801</v>
      </c>
      <c r="I98" s="135">
        <f>(LN(DSGE_data!W98)-LN(DSGE_data!W97))*100</f>
        <v>0.36104124456386444</v>
      </c>
      <c r="J98" s="135">
        <f>(LN(DSGE_data!Y98)-LN(DSGE_data!Y97))*100</f>
        <v>2.4732995279014958</v>
      </c>
      <c r="K98" s="135">
        <f>(LN(DSGE_data!AA98)-LN(DSGE_data!AA97))*100</f>
        <v>-5.2815510910081187</v>
      </c>
      <c r="L98" s="135">
        <f>(LN(DSGE_data!AC98)-LN(DSGE_data!AC97))*100</f>
        <v>-6.1983708621490052</v>
      </c>
      <c r="M98" s="135">
        <f>(LN(DSGE_data!AA98+DSGE_data!AC98)-LN(DSGE_data!AA97+DSGE_data!AC97))*100</f>
        <v>-5.5563404047648035</v>
      </c>
      <c r="N98" s="135">
        <f>(LN(DSGE_data!AE98)-LN(DSGE_data!AE97))*100</f>
        <v>-0.54488039384281706</v>
      </c>
      <c r="O98" s="135">
        <f>(LN(DSGE_data!AK98)-LN(DSGE_data!AK97))*100</f>
        <v>0.10276824730444112</v>
      </c>
      <c r="P98" s="135">
        <f>(LN(DSGE_data!BO98)-LN(DSGE_data!BO97))*100</f>
        <v>0.68780454104029332</v>
      </c>
      <c r="Q98" s="135">
        <f>(LN(DSGE_data!AL98)-LN(DSGE_data!AL97))*100</f>
        <v>3.2722007991718982</v>
      </c>
      <c r="R98" s="135">
        <f>(LN(DSGE_data!AM98)-LN(DSGE_data!AM97))*100</f>
        <v>0.98237299039620751</v>
      </c>
      <c r="S98" s="135">
        <f>(LN(DSGE_data!AZ98)-LN(DSGE_data!AZ97))*100</f>
        <v>2.4816280108272082</v>
      </c>
      <c r="T98" s="135">
        <f>(LN(DSGE_data!J98)-LN(DSGE_data!J97))*100</f>
        <v>0.32737687785284741</v>
      </c>
      <c r="U98" s="135">
        <f>(LN(DSGE_data!BC98)-LN(DSGE_data!BC97))*100</f>
        <v>1.9941359660160529</v>
      </c>
      <c r="V98" s="135">
        <f>(LN(DSGE_data!BL98)-LN(DSGE_data!BL97))*100</f>
        <v>3.6183202733569342</v>
      </c>
      <c r="W98" s="135">
        <f>(LN(DSGE_data!BA98)-LN(DSGE_data!BA97))*100</f>
        <v>9.9574881721794739</v>
      </c>
      <c r="X98" s="135">
        <f>LN(1+DSGE_data!D98/400)*100</f>
        <v>3.2789814758474782</v>
      </c>
      <c r="Y98" s="135">
        <f>(LN(DSGE_data!BI98)-LN(DSGE_data!BI97))*100</f>
        <v>-0.71234046326926759</v>
      </c>
      <c r="Z98" s="135">
        <f>(LN(DSGE_data!BJ98)-LN(DSGE_data!BJ97))*100</f>
        <v>0.29035749295358571</v>
      </c>
      <c r="AA98" s="135">
        <f>(Tax_data!U98-Tax_data!U97)</f>
        <v>-0.501025503001026</v>
      </c>
      <c r="AB98" s="135">
        <f>(Tax_data!V98-Tax_data!V97)</f>
        <v>1.3168123469857251</v>
      </c>
      <c r="AC98" s="135">
        <f>(Tax_data!Y98-Tax_data!Y97)</f>
        <v>-0.82693807460301194</v>
      </c>
      <c r="AD98" s="135">
        <f>(Tax_data!Z98-Tax_data!Z97)</f>
        <v>1.8473005797085627</v>
      </c>
      <c r="AE98" s="135">
        <f>(Tax_data!AD98-Tax_data!AD97)</f>
        <v>-1.2231836912012941</v>
      </c>
      <c r="AF98" s="135">
        <f>(LN(Data!T98)-LN(Data!T97))*100</f>
        <v>3.1117794722028691</v>
      </c>
      <c r="AG98" s="135">
        <f>(LN(Data!S98)-LN(Data!S97))*100</f>
        <v>2.1802589829183816</v>
      </c>
      <c r="AH98" s="135">
        <f>(LN(DSGE_data!BQ98)-LN(DSGE_data!BQ97))*100</f>
        <v>-16.026243715949207</v>
      </c>
      <c r="AI98" s="135">
        <f>(DSGE_data!CB98/DSGE_data!CB97-1)*100</f>
        <v>31.697417432964524</v>
      </c>
      <c r="AJ98" s="135">
        <f>(DSGE_data!BY98/DSGE_data!BY97-1)*100</f>
        <v>5.9055055275395008</v>
      </c>
      <c r="AK98" s="135">
        <f>(DSGE_data!BZ98/DSGE_data!BZ97-1)*100</f>
        <v>13.023207965031624</v>
      </c>
    </row>
    <row r="99" spans="1:37" x14ac:dyDescent="0.2">
      <c r="A99" s="18">
        <v>34150</v>
      </c>
      <c r="B99" s="135">
        <f>(LN(DSGE_data!B99)-LN(DSGE_data!B98))*100</f>
        <v>0.68046042142189123</v>
      </c>
      <c r="C99" s="135">
        <f>(LN(DSGE_data!BK99)-LN(DSGE_data!BK98))*100</f>
        <v>2.6802476314053525</v>
      </c>
      <c r="D99" s="135">
        <f>(LN(DSGE_data!U99)-LN(DSGE_data!U98))*100</f>
        <v>2.648914266645086</v>
      </c>
      <c r="E99" s="135">
        <v>2.7156285664371</v>
      </c>
      <c r="F99" s="135">
        <v>2.7156285664371</v>
      </c>
      <c r="G99" s="135">
        <v>2.618770003160531</v>
      </c>
      <c r="H99" s="135">
        <f t="shared" si="6"/>
        <v>2.7156285664371</v>
      </c>
      <c r="I99" s="135">
        <f>(LN(DSGE_data!W99)-LN(DSGE_data!W98))*100</f>
        <v>0.70874706944028532</v>
      </c>
      <c r="J99" s="135">
        <f>(LN(DSGE_data!Y99)-LN(DSGE_data!Y98))*100</f>
        <v>1.1331597389343528</v>
      </c>
      <c r="K99" s="135">
        <f>(LN(DSGE_data!AA99)-LN(DSGE_data!AA98))*100</f>
        <v>5.3979255494354561</v>
      </c>
      <c r="L99" s="135">
        <f>(LN(DSGE_data!AC99)-LN(DSGE_data!AC98))*100</f>
        <v>-6.2083715353045577</v>
      </c>
      <c r="M99" s="135">
        <f>(LN(DSGE_data!AA99+DSGE_data!AC99)-LN(DSGE_data!AA98+DSGE_data!AC98))*100</f>
        <v>2.0693154240618128</v>
      </c>
      <c r="N99" s="135">
        <f>(LN(DSGE_data!AE99)-LN(DSGE_data!AE98))*100</f>
        <v>1.0162046076446885</v>
      </c>
      <c r="O99" s="135">
        <f>(LN(DSGE_data!AK99)-LN(DSGE_data!AK98))*100</f>
        <v>0.11974744005645022</v>
      </c>
      <c r="P99" s="135">
        <f>(LN(DSGE_data!BO99)-LN(DSGE_data!BO98))*100</f>
        <v>-1.1242221407618658</v>
      </c>
      <c r="Q99" s="135">
        <f>(LN(DSGE_data!AL99)-LN(DSGE_data!AL98))*100</f>
        <v>2.5675069051553479</v>
      </c>
      <c r="R99" s="135">
        <f>(LN(DSGE_data!AM99)-LN(DSGE_data!AM98))*100</f>
        <v>-0.12757883123821756</v>
      </c>
      <c r="S99" s="135">
        <f>(LN(DSGE_data!AZ99)-LN(DSGE_data!AZ98))*100</f>
        <v>3.5719816058607634</v>
      </c>
      <c r="T99" s="135">
        <f>(LN(DSGE_data!J99)-LN(DSGE_data!J98))*100</f>
        <v>3.9321974729660258</v>
      </c>
      <c r="U99" s="135">
        <f>(LN(DSGE_data!BC99)-LN(DSGE_data!BC98))*100</f>
        <v>-1.7676745647595027</v>
      </c>
      <c r="V99" s="135">
        <f>(LN(DSGE_data!BL99)-LN(DSGE_data!BL98))*100</f>
        <v>2.7474810940928407</v>
      </c>
      <c r="W99" s="135">
        <f>(LN(DSGE_data!BA99)-LN(DSGE_data!BA98))*100</f>
        <v>-2.9150178588368547</v>
      </c>
      <c r="X99" s="135">
        <f>LN(1+DSGE_data!D99/400)*100</f>
        <v>3.1983045853050744</v>
      </c>
      <c r="Y99" s="135">
        <f>(LN(DSGE_data!BI99)-LN(DSGE_data!BI98))*100</f>
        <v>-4.3988801096594976</v>
      </c>
      <c r="Z99" s="135">
        <f>(LN(DSGE_data!BJ99)-LN(DSGE_data!BJ98))*100</f>
        <v>-2.9719317329611528</v>
      </c>
      <c r="AA99" s="135">
        <f>(Tax_data!U99-Tax_data!U98)</f>
        <v>-0.45079017874674854</v>
      </c>
      <c r="AB99" s="135">
        <f>(Tax_data!V99-Tax_data!V98)</f>
        <v>-1.1925226081658549</v>
      </c>
      <c r="AC99" s="135">
        <f>(Tax_data!Y99-Tax_data!Y98)</f>
        <v>-0.26749742296519408</v>
      </c>
      <c r="AD99" s="135">
        <f>(Tax_data!Z99-Tax_data!Z98)</f>
        <v>-1.9819068261533346E-2</v>
      </c>
      <c r="AE99" s="135">
        <f>(Tax_data!AD99-Tax_data!AD98)</f>
        <v>2.2865175569441831</v>
      </c>
      <c r="AF99" s="135">
        <f>(LN(Data!T99)-LN(Data!T98))*100</f>
        <v>3.1226842501901331</v>
      </c>
      <c r="AG99" s="135">
        <f>(LN(Data!S99)-LN(Data!S98))*100</f>
        <v>4.5016665350072316</v>
      </c>
      <c r="AH99" s="135">
        <f>(LN(DSGE_data!BQ99)-LN(DSGE_data!BQ98))*100</f>
        <v>-14.601979846764657</v>
      </c>
      <c r="AI99" s="135">
        <f>(DSGE_data!CB99/DSGE_data!CB98-1)*100</f>
        <v>-29.638869276407533</v>
      </c>
      <c r="AJ99" s="135">
        <f>(DSGE_data!BY99/DSGE_data!BY98-1)*100</f>
        <v>3.193847156433538</v>
      </c>
      <c r="AK99" s="135">
        <f>(DSGE_data!BZ99/DSGE_data!BZ98-1)*100</f>
        <v>-5.9004979768181309</v>
      </c>
    </row>
    <row r="100" spans="1:37" x14ac:dyDescent="0.2">
      <c r="A100" s="18">
        <v>34242</v>
      </c>
      <c r="B100" s="135">
        <f>(LN(DSGE_data!B100)-LN(DSGE_data!B99))*100</f>
        <v>1.2742141688764974</v>
      </c>
      <c r="C100" s="135">
        <f>(LN(DSGE_data!BK100)-LN(DSGE_data!BK99))*100</f>
        <v>2.5534053519528754</v>
      </c>
      <c r="D100" s="135">
        <f>(LN(DSGE_data!U100)-LN(DSGE_data!U99))*100</f>
        <v>-0.4728162753769638</v>
      </c>
      <c r="E100" s="135">
        <v>2.6290073155395</v>
      </c>
      <c r="F100" s="135">
        <v>2.6290073155395</v>
      </c>
      <c r="G100" s="135">
        <v>2.5371619323462546</v>
      </c>
      <c r="H100" s="135">
        <f t="shared" si="6"/>
        <v>2.6290073155395</v>
      </c>
      <c r="I100" s="135">
        <f>(LN(DSGE_data!W100)-LN(DSGE_data!W99))*100</f>
        <v>0.56792080292247249</v>
      </c>
      <c r="J100" s="135">
        <f>(LN(DSGE_data!Y100)-LN(DSGE_data!Y99))*100</f>
        <v>1.0256612558077194</v>
      </c>
      <c r="K100" s="135">
        <f>(LN(DSGE_data!AA100)-LN(DSGE_data!AA99))*100</f>
        <v>1.7474608455762208</v>
      </c>
      <c r="L100" s="135">
        <f>(LN(DSGE_data!AC100)-LN(DSGE_data!AC99))*100</f>
        <v>5.0526525909432962</v>
      </c>
      <c r="M100" s="135">
        <f>(LN(DSGE_data!AA100+DSGE_data!AC100)-LN(DSGE_data!AA99+DSGE_data!AC99))*100</f>
        <v>2.6674128584330603</v>
      </c>
      <c r="N100" s="135">
        <f>(LN(DSGE_data!AE100)-LN(DSGE_data!AE99))*100</f>
        <v>1.6721900171313919</v>
      </c>
      <c r="O100" s="135">
        <f>(LN(DSGE_data!AK100)-LN(DSGE_data!AK99))*100</f>
        <v>0.16659137654744249</v>
      </c>
      <c r="P100" s="135">
        <f>(LN(DSGE_data!BO100)-LN(DSGE_data!BO99))*100</f>
        <v>1.0623993080109528</v>
      </c>
      <c r="Q100" s="135">
        <f>(LN(DSGE_data!AL100)-LN(DSGE_data!AL99))*100</f>
        <v>2.3989502708461785</v>
      </c>
      <c r="R100" s="135">
        <f>(LN(DSGE_data!AM100)-LN(DSGE_data!AM99))*100</f>
        <v>0.47032466852900967</v>
      </c>
      <c r="S100" s="135">
        <f>(LN(DSGE_data!AZ100)-LN(DSGE_data!AZ99))*100</f>
        <v>1.1699595862876944</v>
      </c>
      <c r="T100" s="135">
        <f>(LN(DSGE_data!J100)-LN(DSGE_data!J99))*100</f>
        <v>1.7124883693954818</v>
      </c>
      <c r="U100" s="135">
        <f>(LN(DSGE_data!BC100)-LN(DSGE_data!BC99))*100</f>
        <v>5.2193799775368532</v>
      </c>
      <c r="V100" s="135">
        <f>(LN(DSGE_data!BL100)-LN(DSGE_data!BL99))*100</f>
        <v>4.2679460445141704</v>
      </c>
      <c r="W100" s="135">
        <f>(LN(DSGE_data!BA100)-LN(DSGE_data!BA99))*100</f>
        <v>-0.183266421915107</v>
      </c>
      <c r="X100" s="135">
        <f>LN(1+DSGE_data!D100/400)*100</f>
        <v>3.1983045853050744</v>
      </c>
      <c r="Y100" s="135">
        <f>(LN(DSGE_data!BI100)-LN(DSGE_data!BI99))*100</f>
        <v>-3.2187013503517825</v>
      </c>
      <c r="Z100" s="135">
        <f>(LN(DSGE_data!BJ100)-LN(DSGE_data!BJ99))*100</f>
        <v>-1.7620673222646488</v>
      </c>
      <c r="AA100" s="135">
        <f>(Tax_data!U100-Tax_data!U99)</f>
        <v>-0.10257402313462016</v>
      </c>
      <c r="AB100" s="135">
        <f>(Tax_data!V100-Tax_data!V99)</f>
        <v>-0.6271304350741751</v>
      </c>
      <c r="AC100" s="135">
        <f>(Tax_data!Y100-Tax_data!Y99)</f>
        <v>0.17702944717607494</v>
      </c>
      <c r="AD100" s="135">
        <f>(Tax_data!Z100-Tax_data!Z99)</f>
        <v>-1.6912955982838156</v>
      </c>
      <c r="AE100" s="135">
        <f>(Tax_data!AD100-Tax_data!AD99)</f>
        <v>1.1633870930651398</v>
      </c>
      <c r="AF100" s="135">
        <f>(LN(Data!T100)-LN(Data!T99))*100</f>
        <v>2.7665066001224758</v>
      </c>
      <c r="AG100" s="135">
        <f>(LN(Data!S100)-LN(Data!S99))*100</f>
        <v>4.1649809742702715</v>
      </c>
      <c r="AH100" s="135">
        <f>(LN(DSGE_data!BQ100)-LN(DSGE_data!BQ99))*100</f>
        <v>1.2446000551626923</v>
      </c>
      <c r="AI100" s="135">
        <f>(DSGE_data!CB100/DSGE_data!CB99-1)*100</f>
        <v>5.2738319339767026</v>
      </c>
      <c r="AJ100" s="135">
        <f>(DSGE_data!BY100/DSGE_data!BY99-1)*100</f>
        <v>5.7019815230730186</v>
      </c>
      <c r="AK100" s="135">
        <f>(DSGE_data!BZ100/DSGE_data!BZ99-1)*100</f>
        <v>6.0685338208912531</v>
      </c>
    </row>
    <row r="101" spans="1:37" x14ac:dyDescent="0.2">
      <c r="A101" s="18">
        <v>34334</v>
      </c>
      <c r="B101" s="135">
        <f>(LN(DSGE_data!B101)-LN(DSGE_data!B100))*100</f>
        <v>0.84985499315077817</v>
      </c>
      <c r="C101" s="135">
        <f>(LN(DSGE_data!BK101)-LN(DSGE_data!BK100))*100</f>
        <v>2.3305871273788803</v>
      </c>
      <c r="D101" s="135">
        <f>(LN(DSGE_data!U101)-LN(DSGE_data!U100))*100</f>
        <v>0.80243230090530915</v>
      </c>
      <c r="E101" s="135">
        <v>2.5460004378692802</v>
      </c>
      <c r="F101" s="135">
        <v>2.5460004378692802</v>
      </c>
      <c r="G101" s="135">
        <v>2.4602122082434175</v>
      </c>
      <c r="H101" s="135">
        <f t="shared" si="6"/>
        <v>2.5460004378692802</v>
      </c>
      <c r="I101" s="135">
        <f>(LN(DSGE_data!W101)-LN(DSGE_data!W100))*100</f>
        <v>0.53191084542429934</v>
      </c>
      <c r="J101" s="135">
        <f>(LN(DSGE_data!Y101)-LN(DSGE_data!Y100))*100</f>
        <v>2.1980210207818374</v>
      </c>
      <c r="K101" s="135">
        <f>(LN(DSGE_data!AA101)-LN(DSGE_data!AA100))*100</f>
        <v>4.214470344223642</v>
      </c>
      <c r="L101" s="135">
        <f>(LN(DSGE_data!AC101)-LN(DSGE_data!AC100))*100</f>
        <v>1.0932124312311942</v>
      </c>
      <c r="M101" s="135">
        <f>(LN(DSGE_data!AA101+DSGE_data!AC101)-LN(DSGE_data!AA100+DSGE_data!AC100))*100</f>
        <v>3.3451383102210741</v>
      </c>
      <c r="N101" s="135">
        <f>(LN(DSGE_data!AE101)-LN(DSGE_data!AE100))*100</f>
        <v>2.5359707813128907</v>
      </c>
      <c r="O101" s="135">
        <f>(LN(DSGE_data!AK101)-LN(DSGE_data!AK100))*100</f>
        <v>0.2430545151159258</v>
      </c>
      <c r="P101" s="135">
        <f>(LN(DSGE_data!BO101)-LN(DSGE_data!BO100))*100</f>
        <v>0.76215013004112819</v>
      </c>
      <c r="Q101" s="135">
        <f>(LN(DSGE_data!AL101)-LN(DSGE_data!AL100))*100</f>
        <v>2.8007384328821772</v>
      </c>
      <c r="R101" s="135">
        <f>(LN(DSGE_data!AM101)-LN(DSGE_data!AM100))*100</f>
        <v>-3.6090017367484961E-3</v>
      </c>
      <c r="S101" s="135">
        <f>(LN(DSGE_data!AZ101)-LN(DSGE_data!AZ100))*100</f>
        <v>1.795533787725212</v>
      </c>
      <c r="T101" s="135">
        <f>(LN(DSGE_data!J101)-LN(DSGE_data!J100))*100</f>
        <v>1.8729300734606102</v>
      </c>
      <c r="U101" s="135">
        <f>(LN(DSGE_data!BC101)-LN(DSGE_data!BC100))*100</f>
        <v>5.9260953894424873</v>
      </c>
      <c r="V101" s="135">
        <f>(LN(DSGE_data!BL101)-LN(DSGE_data!BL100))*100</f>
        <v>-0.19206439534507069</v>
      </c>
      <c r="W101" s="135">
        <f>(LN(DSGE_data!BA101)-LN(DSGE_data!BA100))*100</f>
        <v>14.329871726626209</v>
      </c>
      <c r="X101" s="135">
        <f>LN(1+DSGE_data!D101/400)*100</f>
        <v>2.9558802241544431</v>
      </c>
      <c r="Y101" s="135">
        <f>(LN(DSGE_data!BI101)-LN(DSGE_data!BI100))*100</f>
        <v>0.73712729420227774</v>
      </c>
      <c r="Z101" s="135">
        <f>(LN(DSGE_data!BJ101)-LN(DSGE_data!BJ100))*100</f>
        <v>1.91008768666725</v>
      </c>
      <c r="AA101" s="135">
        <f>(Tax_data!U101-Tax_data!U100)</f>
        <v>0.1441154834638656</v>
      </c>
      <c r="AB101" s="135">
        <f>(Tax_data!V101-Tax_data!V100)</f>
        <v>1.7878377190811579</v>
      </c>
      <c r="AC101" s="135">
        <f>(Tax_data!Y101-Tax_data!Y100)</f>
        <v>-0.11943670990103783</v>
      </c>
      <c r="AD101" s="135">
        <f>(Tax_data!Z101-Tax_data!Z100)</f>
        <v>1.4951409933550277</v>
      </c>
      <c r="AE101" s="135">
        <f>(Tax_data!AD101-Tax_data!AD100)</f>
        <v>-1.0911056862038002</v>
      </c>
      <c r="AF101" s="135">
        <f>(LN(Data!T101)-LN(Data!T100))*100</f>
        <v>3.1151686251824628</v>
      </c>
      <c r="AG101" s="135">
        <f>(LN(Data!S101)-LN(Data!S100))*100</f>
        <v>1.9926042670583399</v>
      </c>
      <c r="AH101" s="135">
        <f>(LN(DSGE_data!BQ101)-LN(DSGE_data!BQ100))*100</f>
        <v>2.0974066079229914</v>
      </c>
      <c r="AI101" s="135">
        <f>(DSGE_data!CB101/DSGE_data!CB100-1)*100</f>
        <v>-10.147136413099723</v>
      </c>
      <c r="AJ101" s="135">
        <f>(DSGE_data!BY101/DSGE_data!BY100-1)*100</f>
        <v>2.1769475200824839</v>
      </c>
      <c r="AK101" s="135">
        <f>(DSGE_data!BZ101/DSGE_data!BZ100-1)*100</f>
        <v>-5.6918475624723186E-2</v>
      </c>
    </row>
    <row r="102" spans="1:37" x14ac:dyDescent="0.2">
      <c r="A102" s="18">
        <v>34424</v>
      </c>
      <c r="B102" s="135">
        <f>(LN(DSGE_data!B102)-LN(DSGE_data!B101))*100</f>
        <v>-4.7143486778367105E-2</v>
      </c>
      <c r="C102" s="135">
        <f>(LN(DSGE_data!BK102)-LN(DSGE_data!BK101))*100</f>
        <v>4.0704609219996968</v>
      </c>
      <c r="D102" s="135">
        <f>(LN(DSGE_data!U102)-LN(DSGE_data!U101))*100</f>
        <v>1.3511766718666607</v>
      </c>
      <c r="E102" s="135">
        <v>2.4669309362731902</v>
      </c>
      <c r="F102" s="135">
        <v>2.4669309362731902</v>
      </c>
      <c r="G102" s="135">
        <v>2.3878794450357343</v>
      </c>
      <c r="H102" s="135">
        <f t="shared" si="6"/>
        <v>2.4669309362731902</v>
      </c>
      <c r="I102" s="135">
        <f>(LN(DSGE_data!W102)-LN(DSGE_data!W101))*100</f>
        <v>0.45192930178359347</v>
      </c>
      <c r="J102" s="135">
        <f>(LN(DSGE_data!Y102)-LN(DSGE_data!Y101))*100</f>
        <v>2.818628170851234</v>
      </c>
      <c r="K102" s="135">
        <f>(LN(DSGE_data!AA102)-LN(DSGE_data!AA101))*100</f>
        <v>-3.8502262968750145</v>
      </c>
      <c r="L102" s="135">
        <f>(LN(DSGE_data!AC102)-LN(DSGE_data!AC101))*100</f>
        <v>-5.1351800007763515</v>
      </c>
      <c r="M102" s="135">
        <f>(LN(DSGE_data!AA102+DSGE_data!AC102)-LN(DSGE_data!AA101+DSGE_data!AC101))*100</f>
        <v>-4.2024467811408783</v>
      </c>
      <c r="N102" s="135">
        <f>(LN(DSGE_data!AE102)-LN(DSGE_data!AE101))*100</f>
        <v>0.9946103949788565</v>
      </c>
      <c r="O102" s="135">
        <f>(LN(DSGE_data!AK102)-LN(DSGE_data!AK101))*100</f>
        <v>0.32963076224921117</v>
      </c>
      <c r="P102" s="135">
        <f>(LN(DSGE_data!BO102)-LN(DSGE_data!BO101))*100</f>
        <v>-0.52619378220146729</v>
      </c>
      <c r="Q102" s="135">
        <f>(LN(DSGE_data!AL102)-LN(DSGE_data!AL101))*100</f>
        <v>2.4865813868473197</v>
      </c>
      <c r="R102" s="135">
        <f>(LN(DSGE_data!AM102)-LN(DSGE_data!AM101))*100</f>
        <v>-6.0448357654152574E-2</v>
      </c>
      <c r="S102" s="135">
        <f>(LN(DSGE_data!AZ102)-LN(DSGE_data!AZ101))*100</f>
        <v>2.6831444067996202</v>
      </c>
      <c r="T102" s="135">
        <f>(LN(DSGE_data!J102)-LN(DSGE_data!J101))*100</f>
        <v>0.57304794545793847</v>
      </c>
      <c r="U102" s="135">
        <f>(LN(DSGE_data!BC102)-LN(DSGE_data!BC101))*100</f>
        <v>3.4598034788897891</v>
      </c>
      <c r="V102" s="135">
        <f>(LN(DSGE_data!BL102)-LN(DSGE_data!BL101))*100</f>
        <v>0.37921985039295336</v>
      </c>
      <c r="W102" s="135">
        <f>(LN(DSGE_data!BA102)-LN(DSGE_data!BA101))*100</f>
        <v>-2.5408650031881308</v>
      </c>
      <c r="X102" s="135">
        <f>LN(1+DSGE_data!D102/400)*100</f>
        <v>2.9558802241544431</v>
      </c>
      <c r="Y102" s="135">
        <f>(LN(DSGE_data!BI102)-LN(DSGE_data!BI101))*100</f>
        <v>0.26507873848089503</v>
      </c>
      <c r="Z102" s="135">
        <f>(LN(DSGE_data!BJ102)-LN(DSGE_data!BJ101))*100</f>
        <v>1.7898714016069128</v>
      </c>
      <c r="AA102" s="135">
        <f>(Tax_data!U102-Tax_data!U101)</f>
        <v>1.5050328804348112</v>
      </c>
      <c r="AB102" s="135">
        <f>(Tax_data!V102-Tax_data!V101)</f>
        <v>-2.6770370316987595</v>
      </c>
      <c r="AC102" s="135">
        <f>(Tax_data!Y102-Tax_data!Y101)</f>
        <v>0.91439853392323656</v>
      </c>
      <c r="AD102" s="135">
        <f>(Tax_data!Z102-Tax_data!Z101)</f>
        <v>-3.1916517450684863</v>
      </c>
      <c r="AE102" s="135">
        <f>(Tax_data!AD102-Tax_data!AD101)</f>
        <v>-7.4160049907710857E-2</v>
      </c>
      <c r="AF102" s="135">
        <f>(LN(Data!T102)-LN(Data!T101))*100</f>
        <v>5.5961977103086369</v>
      </c>
      <c r="AG102" s="135">
        <f>(LN(Data!S102)-LN(Data!S101))*100</f>
        <v>3.2547635510983497</v>
      </c>
      <c r="AH102" s="135">
        <f>(LN(DSGE_data!BQ102)-LN(DSGE_data!BQ101))*100</f>
        <v>7.704161472708293</v>
      </c>
      <c r="AI102" s="135">
        <f>(DSGE_data!CB102/DSGE_data!CB101-1)*100</f>
        <v>-23.375263911514377</v>
      </c>
      <c r="AJ102" s="135">
        <f>(DSGE_data!BY102/DSGE_data!BY101-1)*100</f>
        <v>7.0072056176634145</v>
      </c>
      <c r="AK102" s="135">
        <f>(DSGE_data!BZ102/DSGE_data!BZ101-1)*100</f>
        <v>1.0011706149646304</v>
      </c>
    </row>
    <row r="103" spans="1:37" x14ac:dyDescent="0.2">
      <c r="A103" s="18">
        <v>34515</v>
      </c>
      <c r="B103" s="135">
        <f>(LN(DSGE_data!B103)-LN(DSGE_data!B102))*100</f>
        <v>0.97094952631486819</v>
      </c>
      <c r="C103" s="135">
        <f>(LN(DSGE_data!BK103)-LN(DSGE_data!BK102))*100</f>
        <v>0.69391217079566303</v>
      </c>
      <c r="D103" s="135">
        <f>(LN(DSGE_data!U103)-LN(DSGE_data!U102))*100</f>
        <v>0.97132545902578471</v>
      </c>
      <c r="E103" s="135">
        <v>2.3922832804709202</v>
      </c>
      <c r="F103" s="135">
        <v>2.3922832804709202</v>
      </c>
      <c r="G103" s="135">
        <v>2.3203012586552774</v>
      </c>
      <c r="H103" s="135">
        <f t="shared" si="6"/>
        <v>2.3922832804709202</v>
      </c>
      <c r="I103" s="135">
        <f>(LN(DSGE_data!W103)-LN(DSGE_data!W102))*100</f>
        <v>9.897001900682767E-4</v>
      </c>
      <c r="J103" s="135">
        <f>(LN(DSGE_data!Y103)-LN(DSGE_data!Y102))*100</f>
        <v>3.3994518204860213</v>
      </c>
      <c r="K103" s="135">
        <f>(LN(DSGE_data!AA103)-LN(DSGE_data!AA102))*100</f>
        <v>-1.2675000899170286</v>
      </c>
      <c r="L103" s="135">
        <f>(LN(DSGE_data!AC103)-LN(DSGE_data!AC102))*100</f>
        <v>-0.75244899786159891</v>
      </c>
      <c r="M103" s="135">
        <f>(LN(DSGE_data!AA103+DSGE_data!AC103)-LN(DSGE_data!AA102+DSGE_data!AC102))*100</f>
        <v>-1.1267131328565938</v>
      </c>
      <c r="N103" s="135">
        <f>(LN(DSGE_data!AE103)-LN(DSGE_data!AE102))*100</f>
        <v>2.1631330123145887</v>
      </c>
      <c r="O103" s="135">
        <f>(LN(DSGE_data!AK103)-LN(DSGE_data!AK102))*100</f>
        <v>0.39607893783615289</v>
      </c>
      <c r="P103" s="135">
        <f>(LN(DSGE_data!BO103)-LN(DSGE_data!BO102))*100</f>
        <v>0.78873850863097061</v>
      </c>
      <c r="Q103" s="135">
        <f>(LN(DSGE_data!AL103)-LN(DSGE_data!AL102))*100</f>
        <v>2.5046974462027194</v>
      </c>
      <c r="R103" s="135">
        <f>(LN(DSGE_data!AM103)-LN(DSGE_data!AM102))*100</f>
        <v>0.15346205017081616</v>
      </c>
      <c r="S103" s="135">
        <f>(LN(DSGE_data!AZ103)-LN(DSGE_data!AZ102))*100</f>
        <v>1.3198799997355071</v>
      </c>
      <c r="T103" s="135">
        <f>(LN(DSGE_data!J103)-LN(DSGE_data!J102))*100</f>
        <v>3.5761261437986747</v>
      </c>
      <c r="U103" s="135">
        <f>(LN(DSGE_data!BC103)-LN(DSGE_data!BC102))*100</f>
        <v>-1.3004292890636648</v>
      </c>
      <c r="V103" s="135">
        <f>(LN(DSGE_data!BL103)-LN(DSGE_data!BL102))*100</f>
        <v>4.1267788177302922</v>
      </c>
      <c r="W103" s="135">
        <f>(LN(DSGE_data!BA103)-LN(DSGE_data!BA102))*100</f>
        <v>-14.487771952770956</v>
      </c>
      <c r="X103" s="135">
        <f>LN(1+DSGE_data!D103/400)*100</f>
        <v>2.9558802241544431</v>
      </c>
      <c r="Y103" s="135">
        <f>(LN(DSGE_data!BI103)-LN(DSGE_data!BI102))*100</f>
        <v>-7.1341380381310771</v>
      </c>
      <c r="Z103" s="135">
        <f>(LN(DSGE_data!BJ103)-LN(DSGE_data!BJ102))*100</f>
        <v>-5.060353708758214</v>
      </c>
      <c r="AA103" s="135">
        <f>(Tax_data!U103-Tax_data!U102)</f>
        <v>-0.32594782209060114</v>
      </c>
      <c r="AB103" s="135">
        <f>(Tax_data!V103-Tax_data!V102)</f>
        <v>2.4041718415634925</v>
      </c>
      <c r="AC103" s="135">
        <f>(Tax_data!Y103-Tax_data!Y102)</f>
        <v>0.50406274928206685</v>
      </c>
      <c r="AD103" s="135">
        <f>(Tax_data!Z103-Tax_data!Z102)</f>
        <v>5.2880872372696457</v>
      </c>
      <c r="AE103" s="135">
        <f>(Tax_data!AD103-Tax_data!AD102)</f>
        <v>-0.15728931429841886</v>
      </c>
      <c r="AF103" s="135">
        <f>(LN(Data!T103)-LN(Data!T102))*100</f>
        <v>12.794078987252888</v>
      </c>
      <c r="AG103" s="135">
        <f>(LN(Data!S103)-LN(Data!S102))*100</f>
        <v>11.511810800672073</v>
      </c>
      <c r="AH103" s="135">
        <f>(LN(DSGE_data!BQ103)-LN(DSGE_data!BQ102))*100</f>
        <v>-3.4666020105769135</v>
      </c>
      <c r="AI103" s="135">
        <f>(DSGE_data!CB103/DSGE_data!CB102-1)*100</f>
        <v>30.446237892470297</v>
      </c>
      <c r="AJ103" s="135">
        <f>(DSGE_data!BY103/DSGE_data!BY102-1)*100</f>
        <v>1.6350366624640511</v>
      </c>
      <c r="AK103" s="135">
        <f>(DSGE_data!BZ103/DSGE_data!BZ102-1)*100</f>
        <v>6.88644501060931</v>
      </c>
    </row>
    <row r="104" spans="1:37" x14ac:dyDescent="0.2">
      <c r="A104" s="18">
        <v>34607</v>
      </c>
      <c r="B104" s="135">
        <f>(LN(DSGE_data!B104)-LN(DSGE_data!B103))*100</f>
        <v>1.1182539104922284</v>
      </c>
      <c r="C104" s="135">
        <f>(LN(DSGE_data!BK104)-LN(DSGE_data!BK103))*100</f>
        <v>0.64324906718820074</v>
      </c>
      <c r="D104" s="135">
        <f>(LN(DSGE_data!U104)-LN(DSGE_data!U103))*100</f>
        <v>1.0179031035685071</v>
      </c>
      <c r="E104" s="135">
        <v>2.3225920019373398</v>
      </c>
      <c r="F104" s="135">
        <v>2.3225920019373398</v>
      </c>
      <c r="G104" s="135">
        <v>2.2575102790703294</v>
      </c>
      <c r="H104" s="135">
        <f t="shared" si="6"/>
        <v>2.3225920019373398</v>
      </c>
      <c r="I104" s="135">
        <f>(LN(DSGE_data!W104)-LN(DSGE_data!W103))*100</f>
        <v>-0.44914115902212615</v>
      </c>
      <c r="J104" s="135">
        <f>(LN(DSGE_data!Y104)-LN(DSGE_data!Y103))*100</f>
        <v>5.9682704759939753</v>
      </c>
      <c r="K104" s="135">
        <f>(LN(DSGE_data!AA104)-LN(DSGE_data!AA103))*100</f>
        <v>-11.446761732555011</v>
      </c>
      <c r="L104" s="135">
        <f>(LN(DSGE_data!AC104)-LN(DSGE_data!AC103))*100</f>
        <v>0.91321486244098082</v>
      </c>
      <c r="M104" s="135">
        <f>(LN(DSGE_data!AA104+DSGE_data!AC104)-LN(DSGE_data!AA103+DSGE_data!AC103))*100</f>
        <v>-7.9072035753737779</v>
      </c>
      <c r="N104" s="135">
        <f>(LN(DSGE_data!AE104)-LN(DSGE_data!AE103))*100</f>
        <v>2.7153281436698151</v>
      </c>
      <c r="O104" s="135">
        <f>(LN(DSGE_data!AK104)-LN(DSGE_data!AK103))*100</f>
        <v>0.42362483323348243</v>
      </c>
      <c r="P104" s="135">
        <f>(LN(DSGE_data!BO104)-LN(DSGE_data!BO103))*100</f>
        <v>-1.01599155746257E-2</v>
      </c>
      <c r="Q104" s="135">
        <f>(LN(DSGE_data!AL104)-LN(DSGE_data!AL103))*100</f>
        <v>3.316044422361486</v>
      </c>
      <c r="R104" s="135">
        <f>(LN(DSGE_data!AM104)-LN(DSGE_data!AM103))*100</f>
        <v>1.4214052584931025</v>
      </c>
      <c r="S104" s="135">
        <f>(LN(DSGE_data!AZ104)-LN(DSGE_data!AZ103))*100</f>
        <v>2.9025795047025849</v>
      </c>
      <c r="T104" s="135">
        <f>(LN(DSGE_data!J104)-LN(DSGE_data!J103))*100</f>
        <v>3.3324258809350749</v>
      </c>
      <c r="U104" s="135">
        <f>(LN(DSGE_data!BC104)-LN(DSGE_data!BC103))*100</f>
        <v>9.6185685355818507</v>
      </c>
      <c r="V104" s="135">
        <f>(LN(DSGE_data!BL104)-LN(DSGE_data!BL103))*100</f>
        <v>4.2546122560338073</v>
      </c>
      <c r="W104" s="135">
        <f>(LN(DSGE_data!BA104)-LN(DSGE_data!BA103))*100</f>
        <v>6.4461674197676899</v>
      </c>
      <c r="X104" s="135">
        <f>LN(1+DSGE_data!D104/400)*100</f>
        <v>3.0367528532321728</v>
      </c>
      <c r="Y104" s="135">
        <f>(LN(DSGE_data!BI104)-LN(DSGE_data!BI103))*100</f>
        <v>-3.4493253358688136</v>
      </c>
      <c r="Z104" s="135">
        <f>(LN(DSGE_data!BJ104)-LN(DSGE_data!BJ103))*100</f>
        <v>-0.28636980208016638</v>
      </c>
      <c r="AA104" s="135">
        <f>(Tax_data!U104-Tax_data!U103)</f>
        <v>-0.12199180759152384</v>
      </c>
      <c r="AB104" s="135">
        <f>(Tax_data!V104-Tax_data!V103)</f>
        <v>-0.36989671480947628</v>
      </c>
      <c r="AC104" s="135">
        <f>(Tax_data!Y104-Tax_data!Y103)</f>
        <v>2.3614210542124425E-2</v>
      </c>
      <c r="AD104" s="135">
        <f>(Tax_data!Z104-Tax_data!Z103)</f>
        <v>-2.403865645281515</v>
      </c>
      <c r="AE104" s="135">
        <f>(Tax_data!AD104-Tax_data!AD103)</f>
        <v>-0.82189659727790065</v>
      </c>
      <c r="AF104" s="135">
        <f>(LN(Data!T104)-LN(Data!T103))*100</f>
        <v>2.6262270381531394</v>
      </c>
      <c r="AG104" s="135">
        <f>(LN(Data!S104)-LN(Data!S103))*100</f>
        <v>0.91151340877679843</v>
      </c>
      <c r="AH104" s="135">
        <f>(LN(DSGE_data!BQ104)-LN(DSGE_data!BQ103))*100</f>
        <v>4.3017306662532562</v>
      </c>
      <c r="AI104" s="135">
        <f>(DSGE_data!CB104/DSGE_data!CB103-1)*100</f>
        <v>-21.024375288824114</v>
      </c>
      <c r="AJ104" s="135">
        <f>(DSGE_data!BY104/DSGE_data!BY103-1)*100</f>
        <v>6.3828982253127053</v>
      </c>
      <c r="AK104" s="135">
        <f>(DSGE_data!BZ104/DSGE_data!BZ103-1)*100</f>
        <v>1.0587448325401816</v>
      </c>
    </row>
    <row r="105" spans="1:37" x14ac:dyDescent="0.2">
      <c r="A105" s="18">
        <v>34699</v>
      </c>
      <c r="B105" s="135">
        <f>(LN(DSGE_data!B105)-LN(DSGE_data!B104))*100</f>
        <v>1.8412279602024739</v>
      </c>
      <c r="C105" s="135">
        <f>(LN(DSGE_data!BK105)-LN(DSGE_data!BK104))*100</f>
        <v>3.136566909906513</v>
      </c>
      <c r="D105" s="135">
        <f>(LN(DSGE_data!U105)-LN(DSGE_data!U104))*100</f>
        <v>1.2491384070294487</v>
      </c>
      <c r="E105" s="135">
        <v>2.2583659772195102</v>
      </c>
      <c r="F105" s="135">
        <v>2.2583659772195102</v>
      </c>
      <c r="G105" s="135">
        <v>2.199675473686602</v>
      </c>
      <c r="H105" s="135">
        <f t="shared" si="6"/>
        <v>2.2583659772195102</v>
      </c>
      <c r="I105" s="135">
        <f>(LN(DSGE_data!W105)-LN(DSGE_data!W104))*100</f>
        <v>-1.1297476577945886</v>
      </c>
      <c r="J105" s="135">
        <f>(LN(DSGE_data!Y105)-LN(DSGE_data!Y104))*100</f>
        <v>4.1689652079675454</v>
      </c>
      <c r="K105" s="135">
        <f>(LN(DSGE_data!AA105)-LN(DSGE_data!AA104))*100</f>
        <v>3.5402875410886381</v>
      </c>
      <c r="L105" s="135">
        <f>(LN(DSGE_data!AC105)-LN(DSGE_data!AC104))*100</f>
        <v>2.0310036083520444</v>
      </c>
      <c r="M105" s="135">
        <f>(LN(DSGE_data!AA105+DSGE_data!AC105)-LN(DSGE_data!AA104+DSGE_data!AC104))*100</f>
        <v>3.0912285282640894</v>
      </c>
      <c r="N105" s="135">
        <f>(LN(DSGE_data!AE105)-LN(DSGE_data!AE104))*100</f>
        <v>3.7039063247512161</v>
      </c>
      <c r="O105" s="135">
        <f>(LN(DSGE_data!AK105)-LN(DSGE_data!AK104))*100</f>
        <v>0.41286088262837417</v>
      </c>
      <c r="P105" s="135">
        <f>(LN(DSGE_data!BO105)-LN(DSGE_data!BO104))*100</f>
        <v>1.6843723610904249E-2</v>
      </c>
      <c r="Q105" s="135">
        <f>(LN(DSGE_data!AL105)-LN(DSGE_data!AL104))*100</f>
        <v>2.9588722772439624</v>
      </c>
      <c r="R105" s="135">
        <f>(LN(DSGE_data!AM105)-LN(DSGE_data!AM104))*100</f>
        <v>0.56619065545575609</v>
      </c>
      <c r="S105" s="135">
        <f>(LN(DSGE_data!AZ105)-LN(DSGE_data!AZ104))*100</f>
        <v>2.529167671004684</v>
      </c>
      <c r="T105" s="135">
        <f>(LN(DSGE_data!J105)-LN(DSGE_data!J104))*100</f>
        <v>1.846332983234289</v>
      </c>
      <c r="U105" s="135">
        <f>(LN(DSGE_data!BC105)-LN(DSGE_data!BC104))*100</f>
        <v>3.7963428179319081</v>
      </c>
      <c r="V105" s="135">
        <f>(LN(DSGE_data!BL105)-LN(DSGE_data!BL104))*100</f>
        <v>-0.30363093734235846</v>
      </c>
      <c r="W105" s="135">
        <f>(LN(DSGE_data!BA105)-LN(DSGE_data!BA104))*100</f>
        <v>10.644337840166607</v>
      </c>
      <c r="X105" s="135">
        <f>LN(1+DSGE_data!D105/400)*100</f>
        <v>3.1983045853050744</v>
      </c>
      <c r="Y105" s="135">
        <f>(LN(DSGE_data!BI105)-LN(DSGE_data!BI104))*100</f>
        <v>0.89276586431203953</v>
      </c>
      <c r="Z105" s="135">
        <f>(LN(DSGE_data!BJ105)-LN(DSGE_data!BJ104))*100</f>
        <v>1.2785394562861541</v>
      </c>
      <c r="AA105" s="135">
        <f>(Tax_data!U105-Tax_data!U104)</f>
        <v>-0.14924782407889126</v>
      </c>
      <c r="AB105" s="135">
        <f>(Tax_data!V105-Tax_data!V104)</f>
        <v>0.56211073293431824</v>
      </c>
      <c r="AC105" s="135">
        <f>(Tax_data!Y105-Tax_data!Y104)</f>
        <v>3.7600660049655232E-2</v>
      </c>
      <c r="AD105" s="135">
        <f>(Tax_data!Z105-Tax_data!Z104)</f>
        <v>0.17108824599952044</v>
      </c>
      <c r="AE105" s="135">
        <f>(Tax_data!AD105-Tax_data!AD104)</f>
        <v>2.7011651205857046</v>
      </c>
      <c r="AF105" s="135">
        <f>(LN(Data!T105)-LN(Data!T104))*100</f>
        <v>2.7407937689151396</v>
      </c>
      <c r="AG105" s="135">
        <f>(LN(Data!S105)-LN(Data!S104))*100</f>
        <v>4.2945024320902192</v>
      </c>
      <c r="AH105" s="135">
        <f>(LN(DSGE_data!BQ105)-LN(DSGE_data!BQ104))*100</f>
        <v>7.0722436797877819</v>
      </c>
      <c r="AI105" s="135">
        <f>(DSGE_data!CB105/DSGE_data!CB104-1)*100</f>
        <v>1.0939940644614898</v>
      </c>
      <c r="AJ105" s="135">
        <f>(DSGE_data!BY105/DSGE_data!BY104-1)*100</f>
        <v>-0.85194133220759527</v>
      </c>
      <c r="AK105" s="135">
        <f>(DSGE_data!BZ105/DSGE_data!BZ104-1)*100</f>
        <v>-0.13247596196951372</v>
      </c>
    </row>
    <row r="106" spans="1:37" x14ac:dyDescent="0.2">
      <c r="A106" s="18">
        <v>34789</v>
      </c>
      <c r="B106" s="135">
        <f>(LN(DSGE_data!B106)-LN(DSGE_data!B105))*100</f>
        <v>0.24963644311437605</v>
      </c>
      <c r="C106" s="135">
        <f>(LN(DSGE_data!BK106)-LN(DSGE_data!BK105))*100</f>
        <v>3.4048735807431729</v>
      </c>
      <c r="D106" s="135">
        <f>(LN(DSGE_data!U106)-LN(DSGE_data!U105))*100</f>
        <v>2.1123970479932197</v>
      </c>
      <c r="E106" s="135">
        <v>2.1998466123407301</v>
      </c>
      <c r="F106" s="135">
        <v>2.1998466123407301</v>
      </c>
      <c r="G106" s="135">
        <v>2.1470019192308065</v>
      </c>
      <c r="H106" s="135">
        <f t="shared" si="6"/>
        <v>2.1998466123407301</v>
      </c>
      <c r="I106" s="135">
        <f>(LN(DSGE_data!W106)-LN(DSGE_data!W105))*100</f>
        <v>-2.5438881262955348</v>
      </c>
      <c r="J106" s="135">
        <f>(LN(DSGE_data!Y106)-LN(DSGE_data!Y105))*100</f>
        <v>1.8260799580072984</v>
      </c>
      <c r="K106" s="135">
        <f>(LN(DSGE_data!AA106)-LN(DSGE_data!AA105))*100</f>
        <v>3.3654392191133198</v>
      </c>
      <c r="L106" s="135">
        <f>(LN(DSGE_data!AC106)-LN(DSGE_data!AC105))*100</f>
        <v>5.1863732307992905</v>
      </c>
      <c r="M106" s="135">
        <f>(LN(DSGE_data!AA106+DSGE_data!AC106)-LN(DSGE_data!AA105+DSGE_data!AC105))*100</f>
        <v>3.907817744275377</v>
      </c>
      <c r="N106" s="135">
        <f>(LN(DSGE_data!AE106)-LN(DSGE_data!AE105))*100</f>
        <v>2.2767028038680692</v>
      </c>
      <c r="O106" s="135">
        <f>(LN(DSGE_data!AK106)-LN(DSGE_data!AK105))*100</f>
        <v>0.36555750495237405</v>
      </c>
      <c r="P106" s="135">
        <f>(LN(DSGE_data!BO106)-LN(DSGE_data!BO105))*100</f>
        <v>0.61851081083599269</v>
      </c>
      <c r="Q106" s="135">
        <f>(LN(DSGE_data!AL106)-LN(DSGE_data!AL105))*100</f>
        <v>3.6692084069207098</v>
      </c>
      <c r="R106" s="135">
        <f>(LN(DSGE_data!AM106)-LN(DSGE_data!AM105))*100</f>
        <v>1.6910431377313628</v>
      </c>
      <c r="S106" s="135">
        <f>(LN(DSGE_data!AZ106)-LN(DSGE_data!AZ105))*100</f>
        <v>2.6851400911323875</v>
      </c>
      <c r="T106" s="135">
        <f>(LN(DSGE_data!J106)-LN(DSGE_data!J105))*100</f>
        <v>1.2929299883086998</v>
      </c>
      <c r="U106" s="135">
        <f>(LN(DSGE_data!BC106)-LN(DSGE_data!BC105))*100</f>
        <v>6.5583912417141121</v>
      </c>
      <c r="V106" s="135">
        <f>(LN(DSGE_data!BL106)-LN(DSGE_data!BL105))*100</f>
        <v>2.6618261777316299</v>
      </c>
      <c r="W106" s="135">
        <f>(LN(DSGE_data!BA106)-LN(DSGE_data!BA105))*100</f>
        <v>5.3067846064644542</v>
      </c>
      <c r="X106" s="135">
        <f>LN(1+DSGE_data!D106/400)*100</f>
        <v>3.3595957486533261</v>
      </c>
      <c r="Y106" s="135">
        <f>(LN(DSGE_data!BI106)-LN(DSGE_data!BI105))*100</f>
        <v>-2.1886068446921314</v>
      </c>
      <c r="Z106" s="135">
        <f>(LN(DSGE_data!BJ106)-LN(DSGE_data!BJ105))*100</f>
        <v>-0.65183253017577769</v>
      </c>
      <c r="AA106" s="135">
        <f>(Tax_data!U106-Tax_data!U105)</f>
        <v>0.84864514647360245</v>
      </c>
      <c r="AB106" s="135">
        <f>(Tax_data!V106-Tax_data!V105)</f>
        <v>-1.0452947833407249</v>
      </c>
      <c r="AC106" s="135">
        <f>(Tax_data!Y106-Tax_data!Y105)</f>
        <v>1.1473026828519259</v>
      </c>
      <c r="AD106" s="135">
        <f>(Tax_data!Z106-Tax_data!Z105)</f>
        <v>-1.1477194352741567</v>
      </c>
      <c r="AE106" s="135">
        <f>(Tax_data!AD106-Tax_data!AD105)</f>
        <v>-1.9003869193563592</v>
      </c>
      <c r="AF106" s="135">
        <f>(LN(Data!T106)-LN(Data!T105))*100</f>
        <v>0.97688650106935171</v>
      </c>
      <c r="AG106" s="135">
        <f>(LN(Data!S106)-LN(Data!S105))*100</f>
        <v>2.374038302436432</v>
      </c>
      <c r="AH106" s="135">
        <f>(LN(DSGE_data!BQ106)-LN(DSGE_data!BQ105))*100</f>
        <v>-7.8791460809243929</v>
      </c>
      <c r="AI106" s="135">
        <f>(DSGE_data!CB106/DSGE_data!CB105-1)*100</f>
        <v>-21.992305517872779</v>
      </c>
      <c r="AJ106" s="135">
        <f>(DSGE_data!BY106/DSGE_data!BY105-1)*100</f>
        <v>5.5987607006586337</v>
      </c>
      <c r="AK106" s="135">
        <f>(DSGE_data!BZ106/DSGE_data!BZ105-1)*100</f>
        <v>1.1793627465388257</v>
      </c>
    </row>
    <row r="107" spans="1:37" x14ac:dyDescent="0.2">
      <c r="A107" s="18">
        <v>34880</v>
      </c>
      <c r="B107" s="135">
        <f>(LN(DSGE_data!B107)-LN(DSGE_data!B106))*100</f>
        <v>0.28706925954509188</v>
      </c>
      <c r="C107" s="135">
        <f>(LN(DSGE_data!BK107)-LN(DSGE_data!BK106))*100</f>
        <v>2.3096207252907508</v>
      </c>
      <c r="D107" s="135">
        <f>(LN(DSGE_data!U107)-LN(DSGE_data!U106))*100</f>
        <v>1.280536726825332</v>
      </c>
      <c r="E107" s="135">
        <v>2.1473592606021401</v>
      </c>
      <c r="F107" s="135">
        <v>2.1473592606021401</v>
      </c>
      <c r="G107" s="135">
        <v>2.0999438370508106</v>
      </c>
      <c r="H107" s="135">
        <f t="shared" si="6"/>
        <v>2.1473592606021401</v>
      </c>
      <c r="I107" s="135">
        <f>(LN(DSGE_data!W107)-LN(DSGE_data!W106))*100</f>
        <v>-2.2166263449816981</v>
      </c>
      <c r="J107" s="135">
        <f>(LN(DSGE_data!Y107)-LN(DSGE_data!Y106))*100</f>
        <v>1.6464942700913809</v>
      </c>
      <c r="K107" s="135">
        <f>(LN(DSGE_data!AA107)-LN(DSGE_data!AA106))*100</f>
        <v>12.076908765070549</v>
      </c>
      <c r="L107" s="135">
        <f>(LN(DSGE_data!AC107)-LN(DSGE_data!AC106))*100</f>
        <v>5.6586485321084012</v>
      </c>
      <c r="M107" s="135">
        <f>(LN(DSGE_data!AA107+DSGE_data!AC107)-LN(DSGE_data!AA106+DSGE_data!AC106))*100</f>
        <v>10.195806947037234</v>
      </c>
      <c r="N107" s="135">
        <f>(LN(DSGE_data!AE107)-LN(DSGE_data!AE106))*100</f>
        <v>3.8543313461699924</v>
      </c>
      <c r="O107" s="135">
        <f>(LN(DSGE_data!AK107)-LN(DSGE_data!AK106))*100</f>
        <v>0.3444982398793428</v>
      </c>
      <c r="P107" s="135">
        <f>(LN(DSGE_data!BO107)-LN(DSGE_data!BO106))*100</f>
        <v>1.2536182060367551</v>
      </c>
      <c r="Q107" s="135">
        <f>(LN(DSGE_data!AL107)-LN(DSGE_data!AL106))*100</f>
        <v>3.6084912128922397</v>
      </c>
      <c r="R107" s="135">
        <f>(LN(DSGE_data!AM107)-LN(DSGE_data!AM106))*100</f>
        <v>1.1286014031073321</v>
      </c>
      <c r="S107" s="135">
        <f>(LN(DSGE_data!AZ107)-LN(DSGE_data!AZ106))*100</f>
        <v>2.0103747669761418</v>
      </c>
      <c r="T107" s="135">
        <f>(LN(DSGE_data!J107)-LN(DSGE_data!J106))*100</f>
        <v>3.9985182557885857</v>
      </c>
      <c r="U107" s="135">
        <f>(LN(DSGE_data!BC107)-LN(DSGE_data!BC106))*100</f>
        <v>-0.39037552459024738</v>
      </c>
      <c r="V107" s="135">
        <f>(LN(DSGE_data!BL107)-LN(DSGE_data!BL106))*100</f>
        <v>3.5753283629281984</v>
      </c>
      <c r="W107" s="135">
        <f>(LN(DSGE_data!BA107)-LN(DSGE_data!BA106))*100</f>
        <v>-14.118914684501505</v>
      </c>
      <c r="X107" s="135">
        <f>LN(1+DSGE_data!D107/400)*100</f>
        <v>3.5206247689567136</v>
      </c>
      <c r="Y107" s="135">
        <f>(LN(DSGE_data!BI107)-LN(DSGE_data!BI106))*100</f>
        <v>-5.8363585731683543</v>
      </c>
      <c r="Z107" s="135">
        <f>(LN(DSGE_data!BJ107)-LN(DSGE_data!BJ106))*100</f>
        <v>-3.7256877613056183</v>
      </c>
      <c r="AA107" s="135">
        <f>(Tax_data!U107-Tax_data!U106)</f>
        <v>-2.628106511907335</v>
      </c>
      <c r="AB107" s="135">
        <f>(Tax_data!V107-Tax_data!V106)</f>
        <v>-2.6277936431503806</v>
      </c>
      <c r="AC107" s="135">
        <f>(Tax_data!Y107-Tax_data!Y106)</f>
        <v>-3.6780638426803005</v>
      </c>
      <c r="AD107" s="135">
        <f>(Tax_data!Z107-Tax_data!Z106)</f>
        <v>-1.5462721187693536</v>
      </c>
      <c r="AE107" s="135">
        <f>(Tax_data!AD107-Tax_data!AD106)</f>
        <v>0.37643243311850938</v>
      </c>
      <c r="AF107" s="135">
        <f>(LN(Data!T107)-LN(Data!T106))*100</f>
        <v>0.35799610869489129</v>
      </c>
      <c r="AG107" s="135">
        <f>(LN(Data!S107)-LN(Data!S106))*100</f>
        <v>0.41927219892823331</v>
      </c>
      <c r="AH107" s="135">
        <f>(LN(DSGE_data!BQ107)-LN(DSGE_data!BQ106))*100</f>
        <v>-14.144868543438882</v>
      </c>
      <c r="AI107" s="135">
        <f>(DSGE_data!CB107/DSGE_data!CB106-1)*100</f>
        <v>67.157849985950492</v>
      </c>
      <c r="AJ107" s="135">
        <f>(DSGE_data!BY107/DSGE_data!BY106-1)*100</f>
        <v>5.8506762727234429</v>
      </c>
      <c r="AK107" s="135">
        <f>(DSGE_data!BZ107/DSGE_data!BZ106-1)*100</f>
        <v>14.595528253866629</v>
      </c>
    </row>
    <row r="108" spans="1:37" x14ac:dyDescent="0.2">
      <c r="A108" s="18">
        <v>34972</v>
      </c>
      <c r="B108" s="135">
        <f>(LN(DSGE_data!B108)-LN(DSGE_data!B107))*100</f>
        <v>0.66127224507628313</v>
      </c>
      <c r="C108" s="135">
        <f>(LN(DSGE_data!BK108)-LN(DSGE_data!BK107))*100</f>
        <v>3.0484534280460718</v>
      </c>
      <c r="D108" s="135">
        <f>(LN(DSGE_data!U108)-LN(DSGE_data!U107))*100</f>
        <v>1.3929469153783458</v>
      </c>
      <c r="E108" s="135">
        <v>2.10109072446541</v>
      </c>
      <c r="F108" s="135">
        <v>2.10109072446541</v>
      </c>
      <c r="G108" s="135">
        <v>2.0585882781863685</v>
      </c>
      <c r="H108" s="135">
        <f t="shared" si="6"/>
        <v>2.10109072446541</v>
      </c>
      <c r="I108" s="135">
        <f>(LN(DSGE_data!W108)-LN(DSGE_data!W107))*100</f>
        <v>-1.7575458918248188</v>
      </c>
      <c r="J108" s="135">
        <f>(LN(DSGE_data!Y108)-LN(DSGE_data!Y107))*100</f>
        <v>0.89081048846040289</v>
      </c>
      <c r="K108" s="135">
        <f>(LN(DSGE_data!AA108)-LN(DSGE_data!AA107))*100</f>
        <v>-6.1929418518978707</v>
      </c>
      <c r="L108" s="135">
        <f>(LN(DSGE_data!AC108)-LN(DSGE_data!AC107))*100</f>
        <v>5.2794333850357589</v>
      </c>
      <c r="M108" s="135">
        <f>(LN(DSGE_data!AA108+DSGE_data!AC108)-LN(DSGE_data!AA107+DSGE_data!AC107))*100</f>
        <v>-2.7698108425365575</v>
      </c>
      <c r="N108" s="135">
        <f>(LN(DSGE_data!AE108)-LN(DSGE_data!AE107))*100</f>
        <v>0.4857150613279515</v>
      </c>
      <c r="O108" s="135">
        <f>(LN(DSGE_data!AK108)-LN(DSGE_data!AK107))*100</f>
        <v>0.35043817954942824</v>
      </c>
      <c r="P108" s="135">
        <f>(LN(DSGE_data!BO108)-LN(DSGE_data!BO107))*100</f>
        <v>2.5633272930276618</v>
      </c>
      <c r="Q108" s="135">
        <f>(LN(DSGE_data!AL108)-LN(DSGE_data!AL107))*100</f>
        <v>3.0998801588360436</v>
      </c>
      <c r="R108" s="135">
        <f>(LN(DSGE_data!AM108)-LN(DSGE_data!AM107))*100</f>
        <v>2.2947894402994606</v>
      </c>
      <c r="S108" s="135">
        <f>(LN(DSGE_data!AZ108)-LN(DSGE_data!AZ107))*100</f>
        <v>0.18611468625899796</v>
      </c>
      <c r="T108" s="135">
        <f>(LN(DSGE_data!J108)-LN(DSGE_data!J107))*100</f>
        <v>1.5060944143590937</v>
      </c>
      <c r="U108" s="135">
        <f>(LN(DSGE_data!BC108)-LN(DSGE_data!BC107))*100</f>
        <v>3.6554194254927452</v>
      </c>
      <c r="V108" s="135">
        <f>(LN(DSGE_data!BL108)-LN(DSGE_data!BL107))*100</f>
        <v>-0.27749430370782591</v>
      </c>
      <c r="W108" s="135">
        <f>(LN(DSGE_data!BA108)-LN(DSGE_data!BA107))*100</f>
        <v>16.904656509749394</v>
      </c>
      <c r="X108" s="135">
        <f>LN(1+DSGE_data!D108/400)*100</f>
        <v>3.6813973122716401</v>
      </c>
      <c r="Y108" s="135">
        <f>(LN(DSGE_data!BI108)-LN(DSGE_data!BI107))*100</f>
        <v>3.1621568196733563</v>
      </c>
      <c r="Z108" s="135">
        <f>(LN(DSGE_data!BJ108)-LN(DSGE_data!BJ107))*100</f>
        <v>3.906005222030462</v>
      </c>
      <c r="AA108" s="135">
        <f>(Tax_data!U108-Tax_data!U107)</f>
        <v>2.4481441347224351</v>
      </c>
      <c r="AB108" s="135">
        <f>(Tax_data!V108-Tax_data!V107)</f>
        <v>1.8152921225175138</v>
      </c>
      <c r="AC108" s="135">
        <f>(Tax_data!Y108-Tax_data!Y107)</f>
        <v>3.0537343089269964</v>
      </c>
      <c r="AD108" s="135">
        <f>(Tax_data!Z108-Tax_data!Z107)</f>
        <v>0.88455766530755753</v>
      </c>
      <c r="AE108" s="135">
        <f>(Tax_data!AD108-Tax_data!AD107)</f>
        <v>-0.63507909303359433</v>
      </c>
      <c r="AF108" s="135">
        <f>(LN(Data!T108)-LN(Data!T107))*100</f>
        <v>3.1918739446327393</v>
      </c>
      <c r="AG108" s="135">
        <f>(LN(Data!S108)-LN(Data!S107))*100</f>
        <v>3.0707475305153054</v>
      </c>
      <c r="AH108" s="135">
        <f>(LN(DSGE_data!BQ108)-LN(DSGE_data!BQ107))*100</f>
        <v>7.979592766344723</v>
      </c>
      <c r="AI108" s="135">
        <f>(DSGE_data!CB108/DSGE_data!CB107-1)*100</f>
        <v>-12.287711300802219</v>
      </c>
      <c r="AJ108" s="135">
        <f>(DSGE_data!BY108/DSGE_data!BY107-1)*100</f>
        <v>-4.4346819865323965</v>
      </c>
      <c r="AK108" s="135">
        <f>(DSGE_data!BZ108/DSGE_data!BZ107-1)*100</f>
        <v>-5.8607950721475399</v>
      </c>
    </row>
    <row r="109" spans="1:37" x14ac:dyDescent="0.2">
      <c r="A109" s="18">
        <v>35064</v>
      </c>
      <c r="B109" s="135">
        <f>(LN(DSGE_data!B109)-LN(DSGE_data!B108))*100</f>
        <v>0.33579962455281276</v>
      </c>
      <c r="C109" s="135">
        <f>(LN(DSGE_data!BK109)-LN(DSGE_data!BK108))*100</f>
        <v>3.0188585567916704</v>
      </c>
      <c r="D109" s="135">
        <f>(LN(DSGE_data!U109)-LN(DSGE_data!U108))*100</f>
        <v>1.1857938364169485</v>
      </c>
      <c r="E109" s="135">
        <v>2.0614356379854302</v>
      </c>
      <c r="F109" s="135">
        <v>2.0614356379854302</v>
      </c>
      <c r="G109" s="135">
        <v>2.0232720774762125</v>
      </c>
      <c r="H109" s="135">
        <f t="shared" si="6"/>
        <v>2.0614356379854302</v>
      </c>
      <c r="I109" s="135">
        <f>(LN(DSGE_data!W109)-LN(DSGE_data!W108))*100</f>
        <v>-0.2092711726840335</v>
      </c>
      <c r="J109" s="135">
        <f>(LN(DSGE_data!Y109)-LN(DSGE_data!Y108))*100</f>
        <v>9.5315262422701608E-2</v>
      </c>
      <c r="K109" s="135">
        <f>(LN(DSGE_data!AA109)-LN(DSGE_data!AA108))*100</f>
        <v>-1.8835189847221656</v>
      </c>
      <c r="L109" s="135">
        <f>(LN(DSGE_data!AC109)-LN(DSGE_data!AC108))*100</f>
        <v>1.4598799421152719</v>
      </c>
      <c r="M109" s="135">
        <f>(LN(DSGE_data!AA109+DSGE_data!AC109)-LN(DSGE_data!AA108+DSGE_data!AC108))*100</f>
        <v>-0.83344890401342298</v>
      </c>
      <c r="N109" s="135">
        <f>(LN(DSGE_data!AE109)-LN(DSGE_data!AE108))*100</f>
        <v>0.41793100947646877</v>
      </c>
      <c r="O109" s="135">
        <f>(LN(DSGE_data!AK109)-LN(DSGE_data!AK108))*100</f>
        <v>0.38299603520330905</v>
      </c>
      <c r="P109" s="135">
        <f>(LN(DSGE_data!BO109)-LN(DSGE_data!BO108))*100</f>
        <v>1.3120635431482341</v>
      </c>
      <c r="Q109" s="135">
        <f>(LN(DSGE_data!AL109)-LN(DSGE_data!AL108))*100</f>
        <v>3.110683910595391</v>
      </c>
      <c r="R109" s="135">
        <f>(LN(DSGE_data!AM109)-LN(DSGE_data!AM108))*100</f>
        <v>1.5203164353454923</v>
      </c>
      <c r="S109" s="135">
        <f>(LN(DSGE_data!AZ109)-LN(DSGE_data!AZ108))*100</f>
        <v>1.4156243322437589</v>
      </c>
      <c r="T109" s="135">
        <f>(LN(DSGE_data!J109)-LN(DSGE_data!J108))*100</f>
        <v>2.1775016002183012</v>
      </c>
      <c r="U109" s="135">
        <f>(LN(DSGE_data!BC109)-LN(DSGE_data!BC108))*100</f>
        <v>0.93871505556766266</v>
      </c>
      <c r="V109" s="135">
        <f>(LN(DSGE_data!BL109)-LN(DSGE_data!BL108))*100</f>
        <v>8.1361553099901229E-2</v>
      </c>
      <c r="W109" s="135">
        <f>(LN(DSGE_data!BA109)-LN(DSGE_data!BA108))*100</f>
        <v>-1.4899415594486598</v>
      </c>
      <c r="X109" s="135">
        <f>LN(1+DSGE_data!D109/400)*100</f>
        <v>3.6813973122716401</v>
      </c>
      <c r="Y109" s="135">
        <f>(LN(DSGE_data!BI109)-LN(DSGE_data!BI108))*100</f>
        <v>0.70610478766024443</v>
      </c>
      <c r="Z109" s="135">
        <f>(LN(DSGE_data!BJ109)-LN(DSGE_data!BJ108))*100</f>
        <v>1.8100456861440684</v>
      </c>
      <c r="AA109" s="135">
        <f>(Tax_data!U109-Tax_data!U108)</f>
        <v>-0.86251158835807473</v>
      </c>
      <c r="AB109" s="135">
        <f>(Tax_data!V109-Tax_data!V108)</f>
        <v>0.15178087299771015</v>
      </c>
      <c r="AC109" s="135">
        <f>(Tax_data!Y109-Tax_data!Y108)</f>
        <v>-0.42103551015052787</v>
      </c>
      <c r="AD109" s="135">
        <f>(Tax_data!Z109-Tax_data!Z108)</f>
        <v>-1.0055707085691008</v>
      </c>
      <c r="AE109" s="135">
        <f>(Tax_data!AD109-Tax_data!AD108)</f>
        <v>-0.14532505864047351</v>
      </c>
      <c r="AF109" s="135">
        <f>(LN(Data!T109)-LN(Data!T108))*100</f>
        <v>1.9576751672572001</v>
      </c>
      <c r="AG109" s="135">
        <f>(LN(Data!S109)-LN(Data!S108))*100</f>
        <v>2.1995820476220729</v>
      </c>
      <c r="AH109" s="135">
        <f>(LN(DSGE_data!BQ109)-LN(DSGE_data!BQ108))*100</f>
        <v>1.5407127005635957</v>
      </c>
      <c r="AI109" s="135">
        <f>(DSGE_data!CB109/DSGE_data!CB108-1)*100</f>
        <v>-4.5277701918583935</v>
      </c>
      <c r="AJ109" s="135">
        <f>(DSGE_data!BY109/DSGE_data!BY108-1)*100</f>
        <v>8.3451808290821319</v>
      </c>
      <c r="AK109" s="135">
        <f>(DSGE_data!BZ109/DSGE_data!BZ108-1)*100</f>
        <v>6.2184869959455602</v>
      </c>
    </row>
    <row r="110" spans="1:37" x14ac:dyDescent="0.2">
      <c r="A110" s="18">
        <v>35155</v>
      </c>
      <c r="B110" s="135">
        <f>(LN(DSGE_data!B110)-LN(DSGE_data!B109))*100</f>
        <v>1.8355621038914194</v>
      </c>
      <c r="C110" s="135">
        <f>(LN(DSGE_data!BK110)-LN(DSGE_data!BK109))*100</f>
        <v>0.30819601260412277</v>
      </c>
      <c r="D110" s="135">
        <f>(LN(DSGE_data!U110)-LN(DSGE_data!U109))*100</f>
        <v>1.0119756877800867</v>
      </c>
      <c r="E110" s="135">
        <v>2.0279786352134299</v>
      </c>
      <c r="F110" s="135">
        <v>2.0279786352134299</v>
      </c>
      <c r="G110" s="135">
        <v>1.9933490715798641</v>
      </c>
      <c r="H110" s="135">
        <f t="shared" si="6"/>
        <v>2.0279786352134299</v>
      </c>
      <c r="I110" s="135">
        <f>(LN(DSGE_data!W110)-LN(DSGE_data!W109))*100</f>
        <v>2.4718946727878333</v>
      </c>
      <c r="J110" s="135">
        <f>(LN(DSGE_data!Y110)-LN(DSGE_data!Y109))*100</f>
        <v>3.3533684653439977</v>
      </c>
      <c r="K110" s="135">
        <f>(LN(DSGE_data!AA110)-LN(DSGE_data!AA109))*100</f>
        <v>4.1070077743391664</v>
      </c>
      <c r="L110" s="135">
        <f>(LN(DSGE_data!AC110)-LN(DSGE_data!AC109))*100</f>
        <v>1.6929134056562489</v>
      </c>
      <c r="M110" s="135">
        <f>(LN(DSGE_data!AA110+DSGE_data!AC110)-LN(DSGE_data!AA109+DSGE_data!AC109))*100</f>
        <v>3.3463925547280837</v>
      </c>
      <c r="N110" s="135">
        <f>(LN(DSGE_data!AE110)-LN(DSGE_data!AE109))*100</f>
        <v>3.6036516017357911</v>
      </c>
      <c r="O110" s="135">
        <f>(LN(DSGE_data!AK110)-LN(DSGE_data!AK109))*100</f>
        <v>0.43040051472336138</v>
      </c>
      <c r="P110" s="135">
        <f>(LN(DSGE_data!BO110)-LN(DSGE_data!BO109))*100</f>
        <v>-0.67011218668220351</v>
      </c>
      <c r="Q110" s="135">
        <f>(LN(DSGE_data!AL110)-LN(DSGE_data!AL109))*100</f>
        <v>2.4073535570547477</v>
      </c>
      <c r="R110" s="135">
        <f>(LN(DSGE_data!AM110)-LN(DSGE_data!AM109))*100</f>
        <v>1.4493997016275628</v>
      </c>
      <c r="S110" s="135">
        <f>(LN(DSGE_data!AZ110)-LN(DSGE_data!AZ109))*100</f>
        <v>2.6470652290136343</v>
      </c>
      <c r="T110" s="135">
        <f>(LN(DSGE_data!J110)-LN(DSGE_data!J109))*100</f>
        <v>-0.32153718762590877</v>
      </c>
      <c r="U110" s="135">
        <f>(LN(DSGE_data!BC110)-LN(DSGE_data!BC109))*100</f>
        <v>1.8172858845687756</v>
      </c>
      <c r="V110" s="135">
        <f>(LN(DSGE_data!BL110)-LN(DSGE_data!BL109))*100</f>
        <v>1.0359398491325056</v>
      </c>
      <c r="W110" s="135">
        <f>(LN(DSGE_data!BA110)-LN(DSGE_data!BA109))*100</f>
        <v>-1.9522838325494618</v>
      </c>
      <c r="X110" s="135">
        <f>LN(1+DSGE_data!D110/400)*100</f>
        <v>3.6813973122716401</v>
      </c>
      <c r="Y110" s="135">
        <f>(LN(DSGE_data!BI110)-LN(DSGE_data!BI109))*100</f>
        <v>-1.1186688640848708</v>
      </c>
      <c r="Z110" s="135">
        <f>(LN(DSGE_data!BJ110)-LN(DSGE_data!BJ109))*100</f>
        <v>-0.19352596695449975</v>
      </c>
      <c r="AA110" s="135">
        <f>(Tax_data!U110-Tax_data!U109)</f>
        <v>0.77958438899338312</v>
      </c>
      <c r="AB110" s="135">
        <f>(Tax_data!V110-Tax_data!V109)</f>
        <v>2.7133775371065312</v>
      </c>
      <c r="AC110" s="135">
        <f>(Tax_data!Y110-Tax_data!Y109)</f>
        <v>0.47152606312847567</v>
      </c>
      <c r="AD110" s="135">
        <f>(Tax_data!Z110-Tax_data!Z109)</f>
        <v>3.6186217362230639</v>
      </c>
      <c r="AE110" s="135">
        <f>(Tax_data!AD110-Tax_data!AD109)</f>
        <v>0.32933119739496775</v>
      </c>
      <c r="AF110" s="135">
        <f>(LN(Data!T110)-LN(Data!T109))*100</f>
        <v>2.2453859923896147</v>
      </c>
      <c r="AG110" s="135">
        <f>(LN(Data!S110)-LN(Data!S109))*100</f>
        <v>2.3784832617572249</v>
      </c>
      <c r="AH110" s="135">
        <f>(LN(DSGE_data!BQ110)-LN(DSGE_data!BQ109))*100</f>
        <v>10.290772056271003</v>
      </c>
      <c r="AI110" s="135">
        <f>(DSGE_data!CB110/DSGE_data!CB109-1)*100</f>
        <v>6.1868149039373099</v>
      </c>
      <c r="AJ110" s="135">
        <f>(DSGE_data!BY110/DSGE_data!BY109-1)*100</f>
        <v>5.5616835950195176</v>
      </c>
      <c r="AK110" s="135">
        <f>(DSGE_data!BZ110/DSGE_data!BZ109-1)*100</f>
        <v>5.8437417283644821</v>
      </c>
    </row>
    <row r="111" spans="1:37" x14ac:dyDescent="0.2">
      <c r="A111" s="18">
        <v>35246</v>
      </c>
      <c r="B111" s="135">
        <f>(LN(DSGE_data!B111)-LN(DSGE_data!B110))*100</f>
        <v>1.1843066694876114</v>
      </c>
      <c r="C111" s="135">
        <f>(LN(DSGE_data!BK111)-LN(DSGE_data!BK110))*100</f>
        <v>2.7108033331472381</v>
      </c>
      <c r="D111" s="135">
        <f>(LN(DSGE_data!U111)-LN(DSGE_data!U110))*100</f>
        <v>1.0592587493647443</v>
      </c>
      <c r="E111" s="135">
        <v>2.0000099325988998</v>
      </c>
      <c r="F111" s="135">
        <v>2.0000099325988998</v>
      </c>
      <c r="G111" s="135">
        <v>1.9679043407787589</v>
      </c>
      <c r="H111" s="135">
        <f t="shared" si="6"/>
        <v>2.0000099325988998</v>
      </c>
      <c r="I111" s="135">
        <f>(LN(DSGE_data!W111)-LN(DSGE_data!W110))*100</f>
        <v>2.0141015099971682</v>
      </c>
      <c r="J111" s="135">
        <f>(LN(DSGE_data!Y111)-LN(DSGE_data!Y110))*100</f>
        <v>2.6810947255070161</v>
      </c>
      <c r="K111" s="135">
        <f>(LN(DSGE_data!AA111)-LN(DSGE_data!AA110))*100</f>
        <v>2.7794257961536672</v>
      </c>
      <c r="L111" s="135">
        <f>(LN(DSGE_data!AC111)-LN(DSGE_data!AC110))*100</f>
        <v>2.1307831632626062</v>
      </c>
      <c r="M111" s="135">
        <f>(LN(DSGE_data!AA111+DSGE_data!AC111)-LN(DSGE_data!AA110+DSGE_data!AC110))*100</f>
        <v>2.577194860356613</v>
      </c>
      <c r="N111" s="135">
        <f>(LN(DSGE_data!AE111)-LN(DSGE_data!AE110))*100</f>
        <v>3.1207626949088407</v>
      </c>
      <c r="O111" s="135">
        <f>(LN(DSGE_data!AK111)-LN(DSGE_data!AK110))*100</f>
        <v>0.45969138487098604</v>
      </c>
      <c r="P111" s="135">
        <f>(LN(DSGE_data!BO111)-LN(DSGE_data!BO110))*100</f>
        <v>0.61743771686604276</v>
      </c>
      <c r="Q111" s="135">
        <f>(LN(DSGE_data!AL111)-LN(DSGE_data!AL110))*100</f>
        <v>2.8636757438450289</v>
      </c>
      <c r="R111" s="135">
        <f>(LN(DSGE_data!AM111)-LN(DSGE_data!AM110))*100</f>
        <v>0.1929721150284891</v>
      </c>
      <c r="S111" s="135">
        <f>(LN(DSGE_data!AZ111)-LN(DSGE_data!AZ110))*100</f>
        <v>1.7865466421080001</v>
      </c>
      <c r="T111" s="135">
        <f>(LN(DSGE_data!J111)-LN(DSGE_data!J110))*100</f>
        <v>3.3820692526017826</v>
      </c>
      <c r="U111" s="135">
        <f>(LN(DSGE_data!BC111)-LN(DSGE_data!BC110))*100</f>
        <v>3.321449691025613</v>
      </c>
      <c r="V111" s="135">
        <f>(LN(DSGE_data!BL111)-LN(DSGE_data!BL110))*100</f>
        <v>4.6710418970601797</v>
      </c>
      <c r="W111" s="135">
        <f>(LN(DSGE_data!BA111)-LN(DSGE_data!BA110))*100</f>
        <v>-0.12232840430197456</v>
      </c>
      <c r="X111" s="135">
        <f>LN(1+DSGE_data!D111/400)*100</f>
        <v>3.9220713153281328</v>
      </c>
      <c r="Y111" s="135">
        <f>(LN(DSGE_data!BI111)-LN(DSGE_data!BI110))*100</f>
        <v>-11.915380573045642</v>
      </c>
      <c r="Z111" s="135">
        <f>(LN(DSGE_data!BJ111)-LN(DSGE_data!BJ110))*100</f>
        <v>-10.052104592911526</v>
      </c>
      <c r="AA111" s="135">
        <f>(Tax_data!U111-Tax_data!U110)</f>
        <v>-0.25355137591487242</v>
      </c>
      <c r="AB111" s="135">
        <f>(Tax_data!V111-Tax_data!V110)</f>
        <v>-5.8211248634480484</v>
      </c>
      <c r="AC111" s="135">
        <f>(Tax_data!Y111-Tax_data!Y110)</f>
        <v>-0.39394374845287672</v>
      </c>
      <c r="AD111" s="135">
        <f>(Tax_data!Z111-Tax_data!Z110)</f>
        <v>-5.083674933969319</v>
      </c>
      <c r="AE111" s="135">
        <f>(Tax_data!AD111-Tax_data!AD110)</f>
        <v>-4.1789693587864107E-2</v>
      </c>
      <c r="AF111" s="135">
        <f>(LN(Data!T111)-LN(Data!T110))*100</f>
        <v>0.48253738805072999</v>
      </c>
      <c r="AG111" s="135">
        <f>(LN(Data!S111)-LN(Data!S110))*100</f>
        <v>-0.64111229368819522</v>
      </c>
      <c r="AH111" s="135">
        <f>(LN(DSGE_data!BQ111)-LN(DSGE_data!BQ110))*100</f>
        <v>11.72207132870664</v>
      </c>
      <c r="AI111" s="135">
        <f>(DSGE_data!CB111/DSGE_data!CB110-1)*100</f>
        <v>-8.5031040017510158</v>
      </c>
      <c r="AJ111" s="135">
        <f>(DSGE_data!BY111/DSGE_data!BY110-1)*100</f>
        <v>0.24293636013770215</v>
      </c>
      <c r="AK111" s="135">
        <f>(DSGE_data!BZ111/DSGE_data!BZ110-1)*100</f>
        <v>-0.84444247453652199</v>
      </c>
    </row>
    <row r="112" spans="1:37" x14ac:dyDescent="0.2">
      <c r="A112" s="18">
        <v>35338</v>
      </c>
      <c r="B112" s="135">
        <f>(LN(DSGE_data!B112)-LN(DSGE_data!B111))*100</f>
        <v>1.1844447732649144</v>
      </c>
      <c r="C112" s="135">
        <f>(LN(DSGE_data!BK112)-LN(DSGE_data!BK111))*100</f>
        <v>1.2425956939861482</v>
      </c>
      <c r="D112" s="135">
        <f>(LN(DSGE_data!U112)-LN(DSGE_data!U111))*100</f>
        <v>0.9590184089223186</v>
      </c>
      <c r="E112" s="135">
        <v>1.9761509811039499</v>
      </c>
      <c r="F112" s="135">
        <v>1.9761509811039499</v>
      </c>
      <c r="G112" s="135">
        <v>1.9455880141312942</v>
      </c>
      <c r="H112" s="135">
        <f t="shared" si="6"/>
        <v>1.9761509811039499</v>
      </c>
      <c r="I112" s="135">
        <f>(LN(DSGE_data!W112)-LN(DSGE_data!W111))*100</f>
        <v>1.7056091645393678</v>
      </c>
      <c r="J112" s="135">
        <f>(LN(DSGE_data!Y112)-LN(DSGE_data!Y111))*100</f>
        <v>1.374601830394262</v>
      </c>
      <c r="K112" s="135">
        <f>(LN(DSGE_data!AA112)-LN(DSGE_data!AA111))*100</f>
        <v>5.4151639080837199</v>
      </c>
      <c r="L112" s="135">
        <f>(LN(DSGE_data!AC112)-LN(DSGE_data!AC111))*100</f>
        <v>-0.12136975915542081</v>
      </c>
      <c r="M112" s="135">
        <f>(LN(DSGE_data!AA112+DSGE_data!AC112)-LN(DSGE_data!AA111+DSGE_data!AC111))*100</f>
        <v>3.7254741391205215</v>
      </c>
      <c r="N112" s="135">
        <f>(LN(DSGE_data!AE112)-LN(DSGE_data!AE111))*100</f>
        <v>1.8090684405013491</v>
      </c>
      <c r="O112" s="135">
        <f>(LN(DSGE_data!AK112)-LN(DSGE_data!AK111))*100</f>
        <v>0.45991729049061902</v>
      </c>
      <c r="P112" s="135">
        <f>(LN(DSGE_data!BO112)-LN(DSGE_data!BO111))*100</f>
        <v>0.84379189551526679</v>
      </c>
      <c r="Q112" s="135">
        <f>(LN(DSGE_data!AL112)-LN(DSGE_data!AL111))*100</f>
        <v>2.8652701980126594</v>
      </c>
      <c r="R112" s="135">
        <f>(LN(DSGE_data!AM112)-LN(DSGE_data!AM111))*100</f>
        <v>0.57661958736527907</v>
      </c>
      <c r="S112" s="135">
        <f>(LN(DSGE_data!AZ112)-LN(DSGE_data!AZ111))*100</f>
        <v>1.561561012006818</v>
      </c>
      <c r="T112" s="135">
        <f>(LN(DSGE_data!J112)-LN(DSGE_data!J111))*100</f>
        <v>2.7593130931553578</v>
      </c>
      <c r="U112" s="135">
        <f>(LN(DSGE_data!BC112)-LN(DSGE_data!BC111))*100</f>
        <v>5.2939245678432556</v>
      </c>
      <c r="V112" s="135">
        <f>(LN(DSGE_data!BL112)-LN(DSGE_data!BL111))*100</f>
        <v>3.895868633314592</v>
      </c>
      <c r="W112" s="135">
        <f>(LN(DSGE_data!BA112)-LN(DSGE_data!BA111))*100</f>
        <v>13.012707594273643</v>
      </c>
      <c r="X112" s="135">
        <f>LN(1+DSGE_data!D112/400)*100</f>
        <v>3.9220713153281328</v>
      </c>
      <c r="Y112" s="135">
        <f>(LN(DSGE_data!BI112)-LN(DSGE_data!BI111))*100</f>
        <v>-4.3907245640665948</v>
      </c>
      <c r="Z112" s="135">
        <f>(LN(DSGE_data!BJ112)-LN(DSGE_data!BJ111))*100</f>
        <v>-1.907809665291893</v>
      </c>
      <c r="AA112" s="135">
        <f>(Tax_data!U112-Tax_data!U111)</f>
        <v>-0.2509059453719491</v>
      </c>
      <c r="AB112" s="135">
        <f>(Tax_data!V112-Tax_data!V111)</f>
        <v>7.0070550579186541</v>
      </c>
      <c r="AC112" s="135">
        <f>(Tax_data!Y112-Tax_data!Y111)</f>
        <v>-2.9431444524391281E-2</v>
      </c>
      <c r="AD112" s="135">
        <f>(Tax_data!Z112-Tax_data!Z111)</f>
        <v>7.8891212748925534</v>
      </c>
      <c r="AE112" s="135">
        <f>(Tax_data!AD112-Tax_data!AD111)</f>
        <v>-9.6261785042173642E-2</v>
      </c>
      <c r="AF112" s="135">
        <f>(LN(Data!T112)-LN(Data!T111))*100</f>
        <v>0.94162782732514216</v>
      </c>
      <c r="AG112" s="135">
        <f>(LN(Data!S112)-LN(Data!S111))*100</f>
        <v>-0.21958212553894185</v>
      </c>
      <c r="AH112" s="135">
        <f>(LN(DSGE_data!BQ112)-LN(DSGE_data!BQ111))*100</f>
        <v>4.1070094841558102</v>
      </c>
      <c r="AI112" s="135">
        <f>(DSGE_data!CB112/DSGE_data!CB111-1)*100</f>
        <v>11.987960743280102</v>
      </c>
      <c r="AJ112" s="135">
        <f>(DSGE_data!BY112/DSGE_data!BY111-1)*100</f>
        <v>6.7925385324270504</v>
      </c>
      <c r="AK112" s="135">
        <f>(DSGE_data!BZ112/DSGE_data!BZ111-1)*100</f>
        <v>8.072688710727526</v>
      </c>
    </row>
    <row r="113" spans="1:37" x14ac:dyDescent="0.2">
      <c r="A113" s="18">
        <v>35430</v>
      </c>
      <c r="B113" s="135">
        <f>(LN(DSGE_data!B113)-LN(DSGE_data!B112))*100</f>
        <v>0.93378763532729891</v>
      </c>
      <c r="C113" s="135">
        <f>(LN(DSGE_data!BK113)-LN(DSGE_data!BK112))*100</f>
        <v>1.6330959499931463</v>
      </c>
      <c r="D113" s="135">
        <f>(LN(DSGE_data!U113)-LN(DSGE_data!U112))*100</f>
        <v>0.75167893955860876</v>
      </c>
      <c r="E113" s="135">
        <v>1.95544241525086</v>
      </c>
      <c r="F113" s="135">
        <v>1.95544241525086</v>
      </c>
      <c r="G113" s="135">
        <v>1.9256064607089396</v>
      </c>
      <c r="H113" s="135">
        <f t="shared" si="6"/>
        <v>1.95544241525086</v>
      </c>
      <c r="I113" s="135">
        <f>(LN(DSGE_data!W113)-LN(DSGE_data!W112))*100</f>
        <v>1.9263958785636248</v>
      </c>
      <c r="J113" s="135">
        <f>(LN(DSGE_data!Y113)-LN(DSGE_data!Y112))*100</f>
        <v>1.6605635911929539</v>
      </c>
      <c r="K113" s="135">
        <f>(LN(DSGE_data!AA113)-LN(DSGE_data!AA112))*100</f>
        <v>0.28495495162381701</v>
      </c>
      <c r="L113" s="135">
        <f>(LN(DSGE_data!AC113)-LN(DSGE_data!AC112))*100</f>
        <v>-1.9474783749201308</v>
      </c>
      <c r="M113" s="135">
        <f>(LN(DSGE_data!AA113+DSGE_data!AC113)-LN(DSGE_data!AA112+DSGE_data!AC112))*100</f>
        <v>-0.37809195549414198</v>
      </c>
      <c r="N113" s="135">
        <f>(LN(DSGE_data!AE113)-LN(DSGE_data!AE112))*100</f>
        <v>0.99674181378954785</v>
      </c>
      <c r="O113" s="135">
        <f>(LN(DSGE_data!AK113)-LN(DSGE_data!AK112))*100</f>
        <v>0.43159961874188468</v>
      </c>
      <c r="P113" s="135">
        <f>(LN(DSGE_data!BO113)-LN(DSGE_data!BO112))*100</f>
        <v>-1.1706258414838189</v>
      </c>
      <c r="Q113" s="135">
        <f>(LN(DSGE_data!AL113)-LN(DSGE_data!AL112))*100</f>
        <v>2.0046047956547852</v>
      </c>
      <c r="R113" s="135">
        <f>(LN(DSGE_data!AM113)-LN(DSGE_data!AM112))*100</f>
        <v>-1.7522166225548474</v>
      </c>
      <c r="S113" s="135">
        <f>(LN(DSGE_data!AZ113)-LN(DSGE_data!AZ112))*100</f>
        <v>2.7436310183967638</v>
      </c>
      <c r="T113" s="135">
        <f>(LN(DSGE_data!J113)-LN(DSGE_data!J112))*100</f>
        <v>2.700450654341191</v>
      </c>
      <c r="U113" s="135">
        <f>(LN(DSGE_data!BC113)-LN(DSGE_data!BC112))*100</f>
        <v>-4.2600447112480566</v>
      </c>
      <c r="V113" s="135">
        <f>(LN(DSGE_data!BL113)-LN(DSGE_data!BL112))*100</f>
        <v>4.1218385525035206</v>
      </c>
      <c r="W113" s="135">
        <f>(LN(DSGE_data!BA113)-LN(DSGE_data!BA112))*100</f>
        <v>-4.962633433109076</v>
      </c>
      <c r="X113" s="135">
        <f>LN(1+DSGE_data!D113/400)*100</f>
        <v>4.0822002520255189</v>
      </c>
      <c r="Y113" s="135">
        <f>(LN(DSGE_data!BI113)-LN(DSGE_data!BI112))*100</f>
        <v>-3.0376268792867478</v>
      </c>
      <c r="Z113" s="135">
        <f>(LN(DSGE_data!BJ113)-LN(DSGE_data!BJ112))*100</f>
        <v>-0.85460164942139372</v>
      </c>
      <c r="AA113" s="135">
        <f>(Tax_data!U113-Tax_data!U112)</f>
        <v>0.17288301925842831</v>
      </c>
      <c r="AB113" s="135">
        <f>(Tax_data!V113-Tax_data!V112)</f>
        <v>-0.73197874213044045</v>
      </c>
      <c r="AC113" s="135">
        <f>(Tax_data!Y113-Tax_data!Y112)</f>
        <v>0.18349996330743323</v>
      </c>
      <c r="AD113" s="135">
        <f>(Tax_data!Z113-Tax_data!Z112)</f>
        <v>-3.1882015748559578</v>
      </c>
      <c r="AE113" s="135">
        <f>(Tax_data!AD113-Tax_data!AD112)</f>
        <v>-1.195093626787683</v>
      </c>
      <c r="AF113" s="135">
        <f>(LN(Data!T113)-LN(Data!T112))*100</f>
        <v>-0.61568346435993959</v>
      </c>
      <c r="AG113" s="135">
        <f>(LN(Data!S113)-LN(Data!S112))*100</f>
        <v>-3.2721500057597552E-2</v>
      </c>
      <c r="AH113" s="135">
        <f>(LN(DSGE_data!BQ113)-LN(DSGE_data!BQ112))*100</f>
        <v>-7.0657716118443403</v>
      </c>
      <c r="AI113" s="135">
        <f>(DSGE_data!CB113/DSGE_data!CB112-1)*100</f>
        <v>7.2733395030667891</v>
      </c>
      <c r="AJ113" s="135">
        <f>(DSGE_data!BY113/DSGE_data!BY112-1)*100</f>
        <v>3.4986903535164648</v>
      </c>
      <c r="AK113" s="135">
        <f>(DSGE_data!BZ113/DSGE_data!BZ112-1)*100</f>
        <v>4.8722022345671023</v>
      </c>
    </row>
    <row r="114" spans="1:37" x14ac:dyDescent="0.2">
      <c r="A114" s="18">
        <v>35520</v>
      </c>
      <c r="B114" s="135">
        <f>(LN(DSGE_data!B114)-LN(DSGE_data!B113))*100</f>
        <v>0.46314844669677058</v>
      </c>
      <c r="C114" s="135">
        <f>(LN(DSGE_data!BK114)-LN(DSGE_data!BK113))*100</f>
        <v>2.1641808806637464</v>
      </c>
      <c r="D114" s="135">
        <f>(LN(DSGE_data!U114)-LN(DSGE_data!U113))*100</f>
        <v>1.0206845287465072</v>
      </c>
      <c r="E114" s="135">
        <v>1.9371201818303601</v>
      </c>
      <c r="F114" s="135">
        <v>1.9371201818303601</v>
      </c>
      <c r="G114" s="135">
        <v>1.9073069391843944</v>
      </c>
      <c r="H114" s="135">
        <f t="shared" si="6"/>
        <v>1.9371201818303601</v>
      </c>
      <c r="I114" s="135">
        <f>(LN(DSGE_data!W114)-LN(DSGE_data!W113))*100</f>
        <v>-0.53149784258934574</v>
      </c>
      <c r="J114" s="135">
        <f>(LN(DSGE_data!Y114)-LN(DSGE_data!Y113))*100</f>
        <v>1.5742795266904253</v>
      </c>
      <c r="K114" s="135">
        <f>(LN(DSGE_data!AA114)-LN(DSGE_data!AA113))*100</f>
        <v>3.5729536257941064</v>
      </c>
      <c r="L114" s="135">
        <f>(LN(DSGE_data!AC114)-LN(DSGE_data!AC113))*100</f>
        <v>5.7962341503563053</v>
      </c>
      <c r="M114" s="135">
        <f>(LN(DSGE_data!AA114+DSGE_data!AC114)-LN(DSGE_data!AA113+DSGE_data!AC113))*100</f>
        <v>4.2332608168631936</v>
      </c>
      <c r="N114" s="135">
        <f>(LN(DSGE_data!AE114)-LN(DSGE_data!AE113))*100</f>
        <v>2.129630940744498</v>
      </c>
      <c r="O114" s="135">
        <f>(LN(DSGE_data!AK114)-LN(DSGE_data!AK113))*100</f>
        <v>0.34431175448395024</v>
      </c>
      <c r="P114" s="135">
        <f>(LN(DSGE_data!BO114)-LN(DSGE_data!BO113))*100</f>
        <v>-0.11240480171927913</v>
      </c>
      <c r="Q114" s="135">
        <f>(LN(DSGE_data!AL114)-LN(DSGE_data!AL113))*100</f>
        <v>3.5180777251952122</v>
      </c>
      <c r="R114" s="135">
        <f>(LN(DSGE_data!AM114)-LN(DSGE_data!AM113))*100</f>
        <v>2.3157369108121273</v>
      </c>
      <c r="S114" s="135">
        <f>(LN(DSGE_data!AZ114)-LN(DSGE_data!AZ113))*100</f>
        <v>3.2861707724304967</v>
      </c>
      <c r="T114" s="135">
        <f>(LN(DSGE_data!J114)-LN(DSGE_data!J113))*100</f>
        <v>-0.21328004700924552</v>
      </c>
      <c r="U114" s="135">
        <f>(LN(DSGE_data!BC114)-LN(DSGE_data!BC113))*100</f>
        <v>0.4065152412682238</v>
      </c>
      <c r="V114" s="135">
        <f>(LN(DSGE_data!BL114)-LN(DSGE_data!BL113))*100</f>
        <v>-1.0931657953553664</v>
      </c>
      <c r="W114" s="135">
        <f>(LN(DSGE_data!BA114)-LN(DSGE_data!BA113))*100</f>
        <v>-4.4511624369912184</v>
      </c>
      <c r="X114" s="135">
        <f>LN(1+DSGE_data!D114/400)*100</f>
        <v>4.162167469081945</v>
      </c>
      <c r="Y114" s="135">
        <f>(LN(DSGE_data!BI114)-LN(DSGE_data!BI113))*100</f>
        <v>7.7158019801458089</v>
      </c>
      <c r="Z114" s="135">
        <f>(LN(DSGE_data!BJ114)-LN(DSGE_data!BJ113))*100</f>
        <v>9.4566945578799633</v>
      </c>
      <c r="AA114" s="135">
        <f>(Tax_data!U114-Tax_data!U113)</f>
        <v>-0.24579820782829387</v>
      </c>
      <c r="AB114" s="135">
        <f>(Tax_data!V114-Tax_data!V113)</f>
        <v>-0.58249417184910257</v>
      </c>
      <c r="AC114" s="135">
        <f>(Tax_data!Y114-Tax_data!Y113)</f>
        <v>-0.33764172597673081</v>
      </c>
      <c r="AD114" s="135">
        <f>(Tax_data!Z114-Tax_data!Z113)</f>
        <v>0.16310695295035771</v>
      </c>
      <c r="AE114" s="135">
        <f>(Tax_data!AD114-Tax_data!AD113)</f>
        <v>0.88164453976347446</v>
      </c>
      <c r="AF114" s="135">
        <f>(LN(Data!T114)-LN(Data!T113))*100</f>
        <v>2.5612992939352708</v>
      </c>
      <c r="AG114" s="135">
        <f>(LN(Data!S114)-LN(Data!S113))*100</f>
        <v>1.1218736633864523</v>
      </c>
      <c r="AH114" s="135">
        <f>(LN(DSGE_data!BQ114)-LN(DSGE_data!BQ113))*100</f>
        <v>-1.5107013343946818</v>
      </c>
      <c r="AI114" s="135">
        <f>(DSGE_data!CB114/DSGE_data!CB113-1)*100</f>
        <v>12.737173516110456</v>
      </c>
      <c r="AJ114" s="135">
        <f>(DSGE_data!BY114/DSGE_data!BY113-1)*100</f>
        <v>-2.1899154775036789</v>
      </c>
      <c r="AK114" s="135">
        <f>(DSGE_data!BZ114/DSGE_data!BZ113-1)*100</f>
        <v>0.8253026130550456</v>
      </c>
    </row>
    <row r="115" spans="1:37" x14ac:dyDescent="0.2">
      <c r="A115" s="18">
        <v>35611</v>
      </c>
      <c r="B115" s="135">
        <f>(LN(DSGE_data!B115)-LN(DSGE_data!B114))*100</f>
        <v>0.62546927200184399</v>
      </c>
      <c r="C115" s="135">
        <f>(LN(DSGE_data!BK115)-LN(DSGE_data!BK114))*100</f>
        <v>2.0480680199016721</v>
      </c>
      <c r="D115" s="135">
        <f>(LN(DSGE_data!U115)-LN(DSGE_data!U114))*100</f>
        <v>0.56353685674839227</v>
      </c>
      <c r="E115" s="135">
        <v>1.92154608951002</v>
      </c>
      <c r="F115" s="135">
        <v>1.92154608951002</v>
      </c>
      <c r="G115" s="135">
        <v>1.891208413821488</v>
      </c>
      <c r="H115" s="135">
        <f t="shared" si="6"/>
        <v>1.92154608951002</v>
      </c>
      <c r="I115" s="135">
        <f>(LN(DSGE_data!W115)-LN(DSGE_data!W114))*100</f>
        <v>4.0463678421431837E-2</v>
      </c>
      <c r="J115" s="135">
        <f>(LN(DSGE_data!Y115)-LN(DSGE_data!Y114))*100</f>
        <v>0.61788486302063461</v>
      </c>
      <c r="K115" s="135">
        <f>(LN(DSGE_data!AA115)-LN(DSGE_data!AA114))*100</f>
        <v>0.11285141044314884</v>
      </c>
      <c r="L115" s="135">
        <f>(LN(DSGE_data!AC115)-LN(DSGE_data!AC114))*100</f>
        <v>4.5391267362553833</v>
      </c>
      <c r="M115" s="135">
        <f>(LN(DSGE_data!AA115+DSGE_data!AC115)-LN(DSGE_data!AA114+DSGE_data!AC114))*100</f>
        <v>1.4583953517110615</v>
      </c>
      <c r="N115" s="135">
        <f>(LN(DSGE_data!AE115)-LN(DSGE_data!AE114))*100</f>
        <v>0.9065754533772008</v>
      </c>
      <c r="O115" s="135">
        <f>(LN(DSGE_data!AK115)-LN(DSGE_data!AK114))*100</f>
        <v>0.27894414857256855</v>
      </c>
      <c r="P115" s="135">
        <f>(LN(DSGE_data!BO115)-LN(DSGE_data!BO114))*100</f>
        <v>0.22708183268846938</v>
      </c>
      <c r="Q115" s="135">
        <f>(LN(DSGE_data!AL115)-LN(DSGE_data!AL114))*100</f>
        <v>1.991090001462581</v>
      </c>
      <c r="R115" s="135">
        <f>(LN(DSGE_data!AM115)-LN(DSGE_data!AM114))*100</f>
        <v>0.14825637514714884</v>
      </c>
      <c r="S115" s="135">
        <f>(LN(DSGE_data!AZ115)-LN(DSGE_data!AZ114))*100</f>
        <v>1.4850640202013654</v>
      </c>
      <c r="T115" s="135">
        <f>(LN(DSGE_data!J115)-LN(DSGE_data!J114))*100</f>
        <v>2.8167899203825897</v>
      </c>
      <c r="U115" s="135">
        <f>(LN(DSGE_data!BC115)-LN(DSGE_data!BC114))*100</f>
        <v>1.1766870306516353</v>
      </c>
      <c r="V115" s="135">
        <f>(LN(DSGE_data!BL115)-LN(DSGE_data!BL114))*100</f>
        <v>-2.3130931839565605E-2</v>
      </c>
      <c r="W115" s="135">
        <f>(LN(DSGE_data!BA115)-LN(DSGE_data!BA114))*100</f>
        <v>2.7304322152120974</v>
      </c>
      <c r="X115" s="135">
        <f>LN(1+DSGE_data!D115/400)*100</f>
        <v>4.162167469081945</v>
      </c>
      <c r="Y115" s="135">
        <f>(LN(DSGE_data!BI115)-LN(DSGE_data!BI114))*100</f>
        <v>2.3113882927398244</v>
      </c>
      <c r="Z115" s="135">
        <f>(LN(DSGE_data!BJ115)-LN(DSGE_data!BJ114))*100</f>
        <v>3.1459952178512829</v>
      </c>
      <c r="AA115" s="135">
        <f>(Tax_data!U115-Tax_data!U114)</f>
        <v>7.0080092210686118E-2</v>
      </c>
      <c r="AB115" s="135">
        <f>(Tax_data!V115-Tax_data!V114)</f>
        <v>-4.1239483402567094</v>
      </c>
      <c r="AC115" s="135">
        <f>(Tax_data!Y115-Tax_data!Y114)</f>
        <v>1.1823745257979184</v>
      </c>
      <c r="AD115" s="135">
        <f>(Tax_data!Z115-Tax_data!Z114)</f>
        <v>-1.9433575161409866</v>
      </c>
      <c r="AE115" s="135">
        <f>(Tax_data!AD115-Tax_data!AD114)</f>
        <v>-0.71700717864606567</v>
      </c>
      <c r="AF115" s="135">
        <f>(LN(Data!T115)-LN(Data!T114))*100</f>
        <v>-0.15182546885057491</v>
      </c>
      <c r="AG115" s="135">
        <f>(LN(Data!S115)-LN(Data!S114))*100</f>
        <v>0.56111029506951127</v>
      </c>
      <c r="AH115" s="135">
        <f>(LN(DSGE_data!BQ115)-LN(DSGE_data!BQ114))*100</f>
        <v>6.6108529613165601</v>
      </c>
      <c r="AI115" s="135">
        <f>(DSGE_data!CB115/DSGE_data!CB114-1)*100</f>
        <v>-19.831656514453179</v>
      </c>
      <c r="AJ115" s="135">
        <f>(DSGE_data!BY115/DSGE_data!BY114-1)*100</f>
        <v>5.4923579989899052</v>
      </c>
      <c r="AK115" s="135">
        <f>(DSGE_data!BZ115/DSGE_data!BZ114-1)*100</f>
        <v>0.50035788625355515</v>
      </c>
    </row>
    <row r="116" spans="1:37" x14ac:dyDescent="0.2">
      <c r="A116" s="18">
        <v>35703</v>
      </c>
      <c r="B116" s="135">
        <f>(LN(DSGE_data!B116)-LN(DSGE_data!B115))*100</f>
        <v>9.9354130620987746E-2</v>
      </c>
      <c r="C116" s="135">
        <f>(LN(DSGE_data!BK116)-LN(DSGE_data!BK115))*100</f>
        <v>2.0995689601404521</v>
      </c>
      <c r="D116" s="135">
        <f>(LN(DSGE_data!U116)-LN(DSGE_data!U115))*100</f>
        <v>0.81891373504898723</v>
      </c>
      <c r="E116" s="135">
        <v>1.9086227098527699</v>
      </c>
      <c r="F116" s="135">
        <v>1.9086227098527699</v>
      </c>
      <c r="G116" s="135">
        <v>1.8773000897851944</v>
      </c>
      <c r="H116" s="135">
        <f t="shared" si="6"/>
        <v>1.9086227098527699</v>
      </c>
      <c r="I116" s="135">
        <f>(LN(DSGE_data!W116)-LN(DSGE_data!W115))*100</f>
        <v>-0.23483767195919825</v>
      </c>
      <c r="J116" s="135">
        <f>(LN(DSGE_data!Y116)-LN(DSGE_data!Y115))*100</f>
        <v>0.17512225338247589</v>
      </c>
      <c r="K116" s="135">
        <f>(LN(DSGE_data!AA116)-LN(DSGE_data!AA115))*100</f>
        <v>-2.5881448955354713</v>
      </c>
      <c r="L116" s="135">
        <f>(LN(DSGE_data!AC116)-LN(DSGE_data!AC115))*100</f>
        <v>5.0017554095692418</v>
      </c>
      <c r="M116" s="135">
        <f>(LN(DSGE_data!AA116+DSGE_data!AC116)-LN(DSGE_data!AA115+DSGE_data!AC115))*100</f>
        <v>-0.1831961244313618</v>
      </c>
      <c r="N116" s="135">
        <f>(LN(DSGE_data!AE116)-LN(DSGE_data!AE115))*100</f>
        <v>0.42983447492837001</v>
      </c>
      <c r="O116" s="135">
        <f>(LN(DSGE_data!AK116)-LN(DSGE_data!AK115))*100</f>
        <v>0.20434326185645446</v>
      </c>
      <c r="P116" s="135">
        <f>(LN(DSGE_data!BO116)-LN(DSGE_data!BO115))*100</f>
        <v>1.8546334848192458</v>
      </c>
      <c r="Q116" s="135">
        <f>(LN(DSGE_data!AL116)-LN(DSGE_data!AL115))*100</f>
        <v>2.6660518479761919</v>
      </c>
      <c r="R116" s="135">
        <f>(LN(DSGE_data!AM116)-LN(DSGE_data!AM115))*100</f>
        <v>1.6249461332911608</v>
      </c>
      <c r="S116" s="135">
        <f>(LN(DSGE_data!AZ116)-LN(DSGE_data!AZ115))*100</f>
        <v>0.60707510130071363</v>
      </c>
      <c r="T116" s="135">
        <f>(LN(DSGE_data!J116)-LN(DSGE_data!J115))*100</f>
        <v>0.9757683303853959</v>
      </c>
      <c r="U116" s="135">
        <f>(LN(DSGE_data!BC116)-LN(DSGE_data!BC115))*100</f>
        <v>6.854238119653111</v>
      </c>
      <c r="V116" s="135">
        <f>(LN(DSGE_data!BL116)-LN(DSGE_data!BL115))*100</f>
        <v>1.4823569897743472</v>
      </c>
      <c r="W116" s="135">
        <f>(LN(DSGE_data!BA116)-LN(DSGE_data!BA115))*100</f>
        <v>9.4798374648780381</v>
      </c>
      <c r="X116" s="135">
        <f>LN(1+DSGE_data!D116/400)*100</f>
        <v>4.162167469081945</v>
      </c>
      <c r="Y116" s="135">
        <f>(LN(DSGE_data!BI116)-LN(DSGE_data!BI115))*100</f>
        <v>-1.3857299814917567</v>
      </c>
      <c r="Z116" s="135">
        <f>(LN(DSGE_data!BJ116)-LN(DSGE_data!BJ115))*100</f>
        <v>-0.99029651417579245</v>
      </c>
      <c r="AA116" s="135">
        <f>(Tax_data!U116-Tax_data!U115)</f>
        <v>0.45395914562163142</v>
      </c>
      <c r="AB116" s="135">
        <f>(Tax_data!V116-Tax_data!V115)</f>
        <v>3.7399498021473017</v>
      </c>
      <c r="AC116" s="135">
        <f>(Tax_data!Y116-Tax_data!Y115)</f>
        <v>0.10885331229322048</v>
      </c>
      <c r="AD116" s="135">
        <f>(Tax_data!Z116-Tax_data!Z115)</f>
        <v>3.2750684591746673</v>
      </c>
      <c r="AE116" s="135">
        <f>(Tax_data!AD116-Tax_data!AD115)</f>
        <v>1.7487847567312933</v>
      </c>
      <c r="AF116" s="135">
        <f>(LN(Data!T116)-LN(Data!T115))*100</f>
        <v>0.36373502372164523</v>
      </c>
      <c r="AG116" s="135">
        <f>(LN(Data!S116)-LN(Data!S115))*100</f>
        <v>0.88371268704925399</v>
      </c>
      <c r="AH116" s="135">
        <f>(LN(DSGE_data!BQ116)-LN(DSGE_data!BQ115))*100</f>
        <v>3.0599939817273381</v>
      </c>
      <c r="AI116" s="135">
        <f>(DSGE_data!CB116/DSGE_data!CB115-1)*100</f>
        <v>-5.6949114739183626</v>
      </c>
      <c r="AJ116" s="135">
        <f>(DSGE_data!BY116/DSGE_data!BY115-1)*100</f>
        <v>2.9388695605155002</v>
      </c>
      <c r="AK116" s="135">
        <f>(DSGE_data!BZ116/DSGE_data!BZ115-1)*100</f>
        <v>1.6374502292779258</v>
      </c>
    </row>
    <row r="117" spans="1:37" x14ac:dyDescent="0.2">
      <c r="A117" s="18">
        <v>35795</v>
      </c>
      <c r="B117" s="135">
        <f>(LN(DSGE_data!B117)-LN(DSGE_data!B116))*100</f>
        <v>1.3817668504323422E-2</v>
      </c>
      <c r="C117" s="135">
        <f>(LN(DSGE_data!BK117)-LN(DSGE_data!BK116))*100</f>
        <v>2.2434586985071725</v>
      </c>
      <c r="D117" s="135">
        <f>(LN(DSGE_data!U117)-LN(DSGE_data!U116))*100</f>
        <v>0.19212387647993268</v>
      </c>
      <c r="E117" s="135">
        <v>1.89820341913204</v>
      </c>
      <c r="F117" s="135">
        <v>1.89820341913204</v>
      </c>
      <c r="G117" s="135">
        <v>1.8655902933203183</v>
      </c>
      <c r="H117" s="135">
        <f t="shared" si="6"/>
        <v>1.89820341913204</v>
      </c>
      <c r="I117" s="135">
        <f>(LN(DSGE_data!W117)-LN(DSGE_data!W116))*100</f>
        <v>-0.18894847329669062</v>
      </c>
      <c r="J117" s="135">
        <f>(LN(DSGE_data!Y117)-LN(DSGE_data!Y116))*100</f>
        <v>3.6300444499914875E-2</v>
      </c>
      <c r="K117" s="135">
        <f>(LN(DSGE_data!AA117)-LN(DSGE_data!AA116))*100</f>
        <v>2.0082812707661546</v>
      </c>
      <c r="L117" s="135">
        <f>(LN(DSGE_data!AC117)-LN(DSGE_data!AC116))*100</f>
        <v>0.83366348153255387</v>
      </c>
      <c r="M117" s="135">
        <f>(LN(DSGE_data!AA117+DSGE_data!AC117)-LN(DSGE_data!AA116+DSGE_data!AC116))*100</f>
        <v>1.6279087865871844</v>
      </c>
      <c r="N117" s="135">
        <f>(LN(DSGE_data!AE117)-LN(DSGE_data!AE116))*100</f>
        <v>0.59683096303793093</v>
      </c>
      <c r="O117" s="135">
        <f>(LN(DSGE_data!AK117)-LN(DSGE_data!AK116))*100</f>
        <v>0.12043335611768846</v>
      </c>
      <c r="P117" s="135">
        <f>(LN(DSGE_data!BO117)-LN(DSGE_data!BO116))*100</f>
        <v>1.3058337637682271</v>
      </c>
      <c r="Q117" s="135">
        <f>(LN(DSGE_data!AL117)-LN(DSGE_data!AL116))*100</f>
        <v>2.5043983699893246</v>
      </c>
      <c r="R117" s="135">
        <f>(LN(DSGE_data!AM117)-LN(DSGE_data!AM116))*100</f>
        <v>-0.1932930433875768</v>
      </c>
      <c r="S117" s="135">
        <f>(LN(DSGE_data!AZ117)-LN(DSGE_data!AZ116))*100</f>
        <v>1.0781312501033202</v>
      </c>
      <c r="T117" s="135">
        <f>(LN(DSGE_data!J117)-LN(DSGE_data!J116))*100</f>
        <v>1.4138349757386148</v>
      </c>
      <c r="U117" s="135">
        <f>(LN(DSGE_data!BC117)-LN(DSGE_data!BC116))*100</f>
        <v>0.86149053116777452</v>
      </c>
      <c r="V117" s="135">
        <f>(LN(DSGE_data!BL117)-LN(DSGE_data!BL116))*100</f>
        <v>2.0150181666982903</v>
      </c>
      <c r="W117" s="135">
        <f>(LN(DSGE_data!BA117)-LN(DSGE_data!BA116))*100</f>
        <v>0.27190765014459828</v>
      </c>
      <c r="X117" s="135">
        <f>LN(1+DSGE_data!D117/400)*100</f>
        <v>3.9220713153281328</v>
      </c>
      <c r="Y117" s="135">
        <f>(LN(DSGE_data!BI117)-LN(DSGE_data!BI116))*100</f>
        <v>-3.5345687420081262</v>
      </c>
      <c r="Z117" s="135">
        <f>(LN(DSGE_data!BJ117)-LN(DSGE_data!BJ116))*100</f>
        <v>-2.8893698881037544</v>
      </c>
      <c r="AA117" s="135">
        <f>(Tax_data!U117-Tax_data!U116)</f>
        <v>-3.3645104630702249E-2</v>
      </c>
      <c r="AB117" s="135">
        <f>(Tax_data!V117-Tax_data!V116)</f>
        <v>1.7535157760466742</v>
      </c>
      <c r="AC117" s="135">
        <f>(Tax_data!Y117-Tax_data!Y116)</f>
        <v>-0.53459210372595578</v>
      </c>
      <c r="AD117" s="135">
        <f>(Tax_data!Z117-Tax_data!Z116)</f>
        <v>-0.71179125345464911</v>
      </c>
      <c r="AE117" s="135">
        <f>(Tax_data!AD117-Tax_data!AD116)</f>
        <v>-0.63989624521267707</v>
      </c>
      <c r="AF117" s="135">
        <f>(LN(Data!T117)-LN(Data!T116))*100</f>
        <v>0.63416506032982767</v>
      </c>
      <c r="AG117" s="135">
        <f>(LN(Data!S117)-LN(Data!S116))*100</f>
        <v>-0.67310574085439612</v>
      </c>
      <c r="AH117" s="135">
        <f>(LN(DSGE_data!BQ117)-LN(DSGE_data!BQ116))*100</f>
        <v>-6.6680040866483381</v>
      </c>
      <c r="AI117" s="135">
        <f>(DSGE_data!CB117/DSGE_data!CB116-1)*100</f>
        <v>-19.036304564549557</v>
      </c>
      <c r="AJ117" s="135">
        <f>(DSGE_data!BY117/DSGE_data!BY116-1)*100</f>
        <v>2.8575888578278752</v>
      </c>
      <c r="AK117" s="135">
        <f>(DSGE_data!BZ117/DSGE_data!BZ116-1)*100</f>
        <v>-0.28265733013969063</v>
      </c>
    </row>
    <row r="118" spans="1:37" x14ac:dyDescent="0.2">
      <c r="A118" s="18">
        <v>35885</v>
      </c>
      <c r="B118" s="135">
        <f>(LN(DSGE_data!B118)-LN(DSGE_data!B117))*100</f>
        <v>0.26236236307823901</v>
      </c>
      <c r="C118" s="135">
        <f>(LN(DSGE_data!BK118)-LN(DSGE_data!BK117))*100</f>
        <v>1.0815364479209499</v>
      </c>
      <c r="D118" s="135">
        <f>(LN(DSGE_data!U118)-LN(DSGE_data!U117))*100</f>
        <v>0.90108605940262265</v>
      </c>
      <c r="E118" s="135">
        <v>1.88959939549928</v>
      </c>
      <c r="F118" s="135">
        <v>1.88959939549928</v>
      </c>
      <c r="G118" s="135">
        <v>1.8556209555162795</v>
      </c>
      <c r="H118" s="135">
        <f t="shared" si="6"/>
        <v>1.88959939549928</v>
      </c>
      <c r="I118" s="135">
        <f>(LN(DSGE_data!W118)-LN(DSGE_data!W117))*100</f>
        <v>-1.2942028939301409</v>
      </c>
      <c r="J118" s="135">
        <f>(LN(DSGE_data!Y118)-LN(DSGE_data!Y117))*100</f>
        <v>0.15779232946648847</v>
      </c>
      <c r="K118" s="135">
        <f>(LN(DSGE_data!AA118)-LN(DSGE_data!AA117))*100</f>
        <v>2.3018828600411823</v>
      </c>
      <c r="L118" s="135">
        <f>(LN(DSGE_data!AC118)-LN(DSGE_data!AC117))*100</f>
        <v>12.480898827324971</v>
      </c>
      <c r="M118" s="135">
        <f>(LN(DSGE_data!AA118+DSGE_data!AC118)-LN(DSGE_data!AA117+DSGE_data!AC117))*100</f>
        <v>5.699570514433816</v>
      </c>
      <c r="N118" s="135">
        <f>(LN(DSGE_data!AE118)-LN(DSGE_data!AE117))*100</f>
        <v>2.1935431061809396</v>
      </c>
      <c r="O118" s="135">
        <f>(LN(DSGE_data!AK118)-LN(DSGE_data!AK117))*100</f>
        <v>6.6125435957387069E-2</v>
      </c>
      <c r="P118" s="135">
        <f>(LN(DSGE_data!BO118)-LN(DSGE_data!BO117))*100</f>
        <v>0.65557010314361008</v>
      </c>
      <c r="Q118" s="135">
        <f>(LN(DSGE_data!AL118)-LN(DSGE_data!AL117))*100</f>
        <v>2.8137306700093845</v>
      </c>
      <c r="R118" s="135">
        <f>(LN(DSGE_data!AM118)-LN(DSGE_data!AM117))*100</f>
        <v>2.2146822803630783</v>
      </c>
      <c r="S118" s="135">
        <f>(LN(DSGE_data!AZ118)-LN(DSGE_data!AZ117))*100</f>
        <v>2.0920351309084317</v>
      </c>
      <c r="T118" s="135">
        <f>(LN(DSGE_data!J118)-LN(DSGE_data!J117))*100</f>
        <v>-1.6366868885066665</v>
      </c>
      <c r="U118" s="135">
        <f>(LN(DSGE_data!BC118)-LN(DSGE_data!BC117))*100</f>
        <v>-2.8863043522097342</v>
      </c>
      <c r="V118" s="135">
        <f>(LN(DSGE_data!BL118)-LN(DSGE_data!BL117))*100</f>
        <v>1.348888448662855</v>
      </c>
      <c r="W118" s="135">
        <f>(LN(DSGE_data!BA118)-LN(DSGE_data!BA117))*100</f>
        <v>0.96170328061297994</v>
      </c>
      <c r="X118" s="135">
        <f>LN(1+DSGE_data!D118/400)*100</f>
        <v>3.6813973122716401</v>
      </c>
      <c r="Y118" s="135">
        <f>(LN(DSGE_data!BI118)-LN(DSGE_data!BI117))*100</f>
        <v>0.43500152248645563</v>
      </c>
      <c r="Z118" s="135">
        <f>(LN(DSGE_data!BJ118)-LN(DSGE_data!BJ117))*100</f>
        <v>1.0535696809162332</v>
      </c>
      <c r="AA118" s="135">
        <f>(Tax_data!U118-Tax_data!U117)</f>
        <v>0.15970036079343153</v>
      </c>
      <c r="AB118" s="135">
        <f>(Tax_data!V118-Tax_data!V117)</f>
        <v>-3.0935287413221602E-2</v>
      </c>
      <c r="AC118" s="135">
        <f>(Tax_data!Y118-Tax_data!Y117)</f>
        <v>4.2106308294279415E-2</v>
      </c>
      <c r="AD118" s="135">
        <f>(Tax_data!Z118-Tax_data!Z117)</f>
        <v>1.2787554250680859</v>
      </c>
      <c r="AE118" s="135">
        <f>(Tax_data!AD118-Tax_data!AD117)</f>
        <v>-0.28312655262817366</v>
      </c>
      <c r="AF118" s="135">
        <f>(LN(Data!T118)-LN(Data!T117))*100</f>
        <v>1.6741179783103632</v>
      </c>
      <c r="AG118" s="135">
        <f>(LN(Data!S118)-LN(Data!S117))*100</f>
        <v>2.0112141760579405</v>
      </c>
      <c r="AH118" s="135">
        <f>(LN(DSGE_data!BQ118)-LN(DSGE_data!BQ117))*100</f>
        <v>-14.124659603935363</v>
      </c>
      <c r="AI118" s="135">
        <f>(DSGE_data!CB118/DSGE_data!CB117-1)*100</f>
        <v>-25.184089036651702</v>
      </c>
      <c r="AJ118" s="135">
        <f>(DSGE_data!BY118/DSGE_data!BY117-1)*100</f>
        <v>4.9862976514007951</v>
      </c>
      <c r="AK118" s="135">
        <f>(DSGE_data!BZ118/DSGE_data!BZ117-1)*100</f>
        <v>1.030490040419485</v>
      </c>
    </row>
    <row r="119" spans="1:37" x14ac:dyDescent="0.2">
      <c r="A119" s="18">
        <v>35976</v>
      </c>
      <c r="B119" s="135">
        <f>(LN(DSGE_data!B119)-LN(DSGE_data!B118))*100</f>
        <v>0.1413296615115911</v>
      </c>
      <c r="C119" s="135">
        <f>(LN(DSGE_data!BK119)-LN(DSGE_data!BK118))*100</f>
        <v>3.3209366558208941</v>
      </c>
      <c r="D119" s="135">
        <f>(LN(DSGE_data!U119)-LN(DSGE_data!U118))*100</f>
        <v>0.15659039218345328</v>
      </c>
      <c r="E119" s="135">
        <v>1.88262149710235</v>
      </c>
      <c r="F119" s="135">
        <v>1.88262149710235</v>
      </c>
      <c r="G119" s="135">
        <v>1.8473374148676225</v>
      </c>
      <c r="H119" s="135">
        <f t="shared" si="6"/>
        <v>1.88262149710235</v>
      </c>
      <c r="I119" s="135">
        <f>(LN(DSGE_data!W119)-LN(DSGE_data!W118))*100</f>
        <v>-0.21412132720257659</v>
      </c>
      <c r="J119" s="135">
        <f>(LN(DSGE_data!Y119)-LN(DSGE_data!Y118))*100</f>
        <v>-2.2592804898829755</v>
      </c>
      <c r="K119" s="135">
        <f>(LN(DSGE_data!AA119)-LN(DSGE_data!AA118))*100</f>
        <v>-3.3039974695270757</v>
      </c>
      <c r="L119" s="135">
        <f>(LN(DSGE_data!AC119)-LN(DSGE_data!AC118))*100</f>
        <v>12.393825942539394</v>
      </c>
      <c r="M119" s="135">
        <f>(LN(DSGE_data!AA119+DSGE_data!AC119)-LN(DSGE_data!AA118+DSGE_data!AC118))*100</f>
        <v>2.3972548406055338</v>
      </c>
      <c r="N119" s="135">
        <f>(LN(DSGE_data!AE119)-LN(DSGE_data!AE118))*100</f>
        <v>-7.3227205979797816E-2</v>
      </c>
      <c r="O119" s="135">
        <f>(LN(DSGE_data!AK119)-LN(DSGE_data!AK118))*100</f>
        <v>1.6545764621689329E-2</v>
      </c>
      <c r="P119" s="135">
        <f>(LN(DSGE_data!BO119)-LN(DSGE_data!BO118))*100</f>
        <v>0.39925853480546891</v>
      </c>
      <c r="Q119" s="135">
        <f>(LN(DSGE_data!AL119)-LN(DSGE_data!AL118))*100</f>
        <v>1.6231758647784034</v>
      </c>
      <c r="R119" s="135">
        <f>(LN(DSGE_data!AM119)-LN(DSGE_data!AM118))*100</f>
        <v>-0.67466610665842808</v>
      </c>
      <c r="S119" s="135">
        <f>(LN(DSGE_data!AZ119)-LN(DSGE_data!AZ118))*100</f>
        <v>1.2073715653511563</v>
      </c>
      <c r="T119" s="135">
        <f>(LN(DSGE_data!J119)-LN(DSGE_data!J118))*100</f>
        <v>2.3063734725351726</v>
      </c>
      <c r="U119" s="135">
        <f>(LN(DSGE_data!BC119)-LN(DSGE_data!BC118))*100</f>
        <v>-3.5044919649429573E-2</v>
      </c>
      <c r="V119" s="135">
        <f>(LN(DSGE_data!BL119)-LN(DSGE_data!BL118))*100</f>
        <v>0.14573216847515447</v>
      </c>
      <c r="W119" s="135">
        <f>(LN(DSGE_data!BA119)-LN(DSGE_data!BA118))*100</f>
        <v>-3.0722837076506693</v>
      </c>
      <c r="X119" s="135">
        <f>LN(1+DSGE_data!D119/400)*100</f>
        <v>3.9843669962963379</v>
      </c>
      <c r="Y119" s="135">
        <f>(LN(DSGE_data!BI119)-LN(DSGE_data!BI118))*100</f>
        <v>-4.4238767889202002</v>
      </c>
      <c r="Z119" s="135">
        <f>(LN(DSGE_data!BJ119)-LN(DSGE_data!BJ118))*100</f>
        <v>-3.0778443192890137</v>
      </c>
      <c r="AA119" s="135">
        <f>(Tax_data!U119-Tax_data!U118)</f>
        <v>-0.48917558347572587</v>
      </c>
      <c r="AB119" s="135">
        <f>(Tax_data!V119-Tax_data!V118)</f>
        <v>-4.330940102188622</v>
      </c>
      <c r="AC119" s="135">
        <f>(Tax_data!Y119-Tax_data!Y118)</f>
        <v>0.49432735032467079</v>
      </c>
      <c r="AD119" s="135">
        <f>(Tax_data!Z119-Tax_data!Z118)</f>
        <v>-1.7079733515175324</v>
      </c>
      <c r="AE119" s="135">
        <f>(Tax_data!AD119-Tax_data!AD118)</f>
        <v>0.63933144538376396</v>
      </c>
      <c r="AF119" s="135">
        <f>(LN(Data!T119)-LN(Data!T118))*100</f>
        <v>-0.60562051880079792</v>
      </c>
      <c r="AG119" s="135">
        <f>(LN(Data!S119)-LN(Data!S118))*100</f>
        <v>-0.69989185612566729</v>
      </c>
      <c r="AH119" s="135">
        <f>(LN(DSGE_data!BQ119)-LN(DSGE_data!BQ118))*100</f>
        <v>25.367689110945335</v>
      </c>
      <c r="AI119" s="135">
        <f>(DSGE_data!CB119/DSGE_data!CB118-1)*100</f>
        <v>64.67288071044544</v>
      </c>
      <c r="AJ119" s="135">
        <f>(DSGE_data!BY119/DSGE_data!BY118-1)*100</f>
        <v>-1.4526091313914136</v>
      </c>
      <c r="AK119" s="135">
        <f>(DSGE_data!BZ119/DSGE_data!BZ118-1)*100</f>
        <v>5.4836399594591301</v>
      </c>
    </row>
    <row r="120" spans="1:37" x14ac:dyDescent="0.2">
      <c r="A120" s="18">
        <v>36068</v>
      </c>
      <c r="B120" s="135">
        <f>(LN(DSGE_data!B120)-LN(DSGE_data!B119))*100</f>
        <v>-0.21928600084706318</v>
      </c>
      <c r="C120" s="135">
        <f>(LN(DSGE_data!BK120)-LN(DSGE_data!BK119))*100</f>
        <v>1.108917630776407</v>
      </c>
      <c r="D120" s="135">
        <f>(LN(DSGE_data!U120)-LN(DSGE_data!U119))*100</f>
        <v>5.8366490837080676E-2</v>
      </c>
      <c r="E120" s="135">
        <v>1.87627398771043</v>
      </c>
      <c r="F120" s="135">
        <v>1.87627398771043</v>
      </c>
      <c r="G120" s="135">
        <v>1.8399452634863422</v>
      </c>
      <c r="H120" s="135">
        <f t="shared" si="6"/>
        <v>1.87627398771043</v>
      </c>
      <c r="I120" s="135">
        <f>(LN(DSGE_data!W120)-LN(DSGE_data!W119))*100</f>
        <v>-0.7433325788195333</v>
      </c>
      <c r="J120" s="135">
        <f>(LN(DSGE_data!Y120)-LN(DSGE_data!Y119))*100</f>
        <v>-0.66622340110580325</v>
      </c>
      <c r="K120" s="135">
        <f>(LN(DSGE_data!AA120)-LN(DSGE_data!AA119))*100</f>
        <v>-5.332235325564838</v>
      </c>
      <c r="L120" s="135">
        <f>(LN(DSGE_data!AC120)-LN(DSGE_data!AC119))*100</f>
        <v>20.949320959358531</v>
      </c>
      <c r="M120" s="135">
        <f>(LN(DSGE_data!AA120+DSGE_data!AC120)-LN(DSGE_data!AA119+DSGE_data!AC119))*100</f>
        <v>5.5229225628742995</v>
      </c>
      <c r="N120" s="135">
        <f>(LN(DSGE_data!AE120)-LN(DSGE_data!AE119))*100</f>
        <v>2.484813941571673</v>
      </c>
      <c r="O120" s="135">
        <f>(LN(DSGE_data!AK120)-LN(DSGE_data!AK119))*100</f>
        <v>1.0663042756409169E-2</v>
      </c>
      <c r="P120" s="135">
        <f>(LN(DSGE_data!BO120)-LN(DSGE_data!BO119))*100</f>
        <v>5.2285604257207297E-2</v>
      </c>
      <c r="Q120" s="135">
        <f>(LN(DSGE_data!AL120)-LN(DSGE_data!AL119))*100</f>
        <v>3.1242042206935494</v>
      </c>
      <c r="R120" s="135">
        <f>(LN(DSGE_data!AM120)-LN(DSGE_data!AM119))*100</f>
        <v>0.54152227130384034</v>
      </c>
      <c r="S120" s="135">
        <f>(LN(DSGE_data!AZ120)-LN(DSGE_data!AZ119))*100</f>
        <v>3.0612555736799774</v>
      </c>
      <c r="T120" s="135">
        <f>(LN(DSGE_data!J120)-LN(DSGE_data!J119))*100</f>
        <v>1.8940582220272617</v>
      </c>
      <c r="U120" s="135">
        <f>(LN(DSGE_data!BC120)-LN(DSGE_data!BC119))*100</f>
        <v>1.6922650325183142</v>
      </c>
      <c r="V120" s="135">
        <f>(LN(DSGE_data!BL120)-LN(DSGE_data!BL119))*100</f>
        <v>14.657014194556339</v>
      </c>
      <c r="W120" s="135">
        <f>(LN(DSGE_data!BA120)-LN(DSGE_data!BA119))*100</f>
        <v>-0.59731324555869492</v>
      </c>
      <c r="X120" s="135">
        <f>LN(1+DSGE_data!D120/400)*100</f>
        <v>5.2276752941308446</v>
      </c>
      <c r="Y120" s="135">
        <f>(LN(DSGE_data!BI120)-LN(DSGE_data!BI119))*100</f>
        <v>-18.904726844096409</v>
      </c>
      <c r="Z120" s="135">
        <f>(LN(DSGE_data!BJ120)-LN(DSGE_data!BJ119))*100</f>
        <v>-16.452669542276421</v>
      </c>
      <c r="AA120" s="135">
        <f>(Tax_data!U120-Tax_data!U119)</f>
        <v>0.37381457462186241</v>
      </c>
      <c r="AB120" s="135">
        <f>(Tax_data!V120-Tax_data!V119)</f>
        <v>1.7279789424590879</v>
      </c>
      <c r="AC120" s="135">
        <f>(Tax_data!Y120-Tax_data!Y119)</f>
        <v>-0.45727563772299717</v>
      </c>
      <c r="AD120" s="135">
        <f>(Tax_data!Z120-Tax_data!Z119)</f>
        <v>0.87200673562605324</v>
      </c>
      <c r="AE120" s="135">
        <f>(Tax_data!AD120-Tax_data!AD119)</f>
        <v>-1.3517477688775621</v>
      </c>
      <c r="AF120" s="135">
        <f>(LN(Data!T120)-LN(Data!T119))*100</f>
        <v>-0.3860222796488344</v>
      </c>
      <c r="AG120" s="135">
        <f>(LN(Data!S120)-LN(Data!S119))*100</f>
        <v>-0.32160775281759868</v>
      </c>
      <c r="AH120" s="135">
        <f>(LN(DSGE_data!BQ120)-LN(DSGE_data!BQ119))*100</f>
        <v>-19.034676962454533</v>
      </c>
      <c r="AI120" s="135">
        <f>(DSGE_data!CB120/DSGE_data!CB119-1)*100</f>
        <v>-24.653852129999866</v>
      </c>
      <c r="AJ120" s="135">
        <f>(DSGE_data!BY120/DSGE_data!BY119-1)*100</f>
        <v>4.3065646755508169</v>
      </c>
      <c r="AK120" s="135">
        <f>(DSGE_data!BZ120/DSGE_data!BZ119-1)*100</f>
        <v>3.1703236981961425E-2</v>
      </c>
    </row>
    <row r="121" spans="1:37" x14ac:dyDescent="0.2">
      <c r="A121" s="18">
        <v>36160</v>
      </c>
      <c r="B121" s="135">
        <f>(LN(DSGE_data!B121)-LN(DSGE_data!B120))*100</f>
        <v>9.6228005845411246E-2</v>
      </c>
      <c r="C121" s="135">
        <f>(LN(DSGE_data!BK121)-LN(DSGE_data!BK120))*100</f>
        <v>1.620580791330184</v>
      </c>
      <c r="D121" s="135">
        <f>(LN(DSGE_data!U121)-LN(DSGE_data!U120))*100</f>
        <v>-5.0729585900377572E-2</v>
      </c>
      <c r="E121" s="135">
        <v>1.86982064388918</v>
      </c>
      <c r="F121" s="135">
        <v>1.86982064388918</v>
      </c>
      <c r="G121" s="135">
        <v>1.8328635183604725</v>
      </c>
      <c r="H121" s="135">
        <f t="shared" si="6"/>
        <v>1.86982064388918</v>
      </c>
      <c r="I121" s="135">
        <f>(LN(DSGE_data!W121)-LN(DSGE_data!W120))*100</f>
        <v>-0.68766766835413051</v>
      </c>
      <c r="J121" s="135">
        <f>(LN(DSGE_data!Y121)-LN(DSGE_data!Y120))*100</f>
        <v>-1.4247977342098039</v>
      </c>
      <c r="K121" s="135">
        <f>(LN(DSGE_data!AA121)-LN(DSGE_data!AA120))*100</f>
        <v>-1.3023034868608008</v>
      </c>
      <c r="L121" s="135">
        <f>(LN(DSGE_data!AC121)-LN(DSGE_data!AC120))*100</f>
        <v>12.314390440412204</v>
      </c>
      <c r="M121" s="135">
        <f>(LN(DSGE_data!AA121+DSGE_data!AC121)-LN(DSGE_data!AA120+DSGE_data!AC120))*100</f>
        <v>4.9882820299139041</v>
      </c>
      <c r="N121" s="135">
        <f>(LN(DSGE_data!AE121)-LN(DSGE_data!AE120))*100</f>
        <v>1.4932733259911402</v>
      </c>
      <c r="O121" s="135">
        <f>(LN(DSGE_data!AK121)-LN(DSGE_data!AK120))*100</f>
        <v>4.8433390791835507E-2</v>
      </c>
      <c r="P121" s="135">
        <f>(LN(DSGE_data!BO121)-LN(DSGE_data!BO120))*100</f>
        <v>8.637611158182068E-2</v>
      </c>
      <c r="Q121" s="135">
        <f>(LN(DSGE_data!AL121)-LN(DSGE_data!AL120))*100</f>
        <v>2.5787912157060333</v>
      </c>
      <c r="R121" s="135">
        <f>(LN(DSGE_data!AM121)-LN(DSGE_data!AM120))*100</f>
        <v>1.2184377597959539</v>
      </c>
      <c r="S121" s="135">
        <f>(LN(DSGE_data!AZ121)-LN(DSGE_data!AZ120))*100</f>
        <v>2.4439817133323771</v>
      </c>
      <c r="T121" s="135">
        <f>(LN(DSGE_data!J121)-LN(DSGE_data!J120))*100</f>
        <v>1.8965561033995826</v>
      </c>
      <c r="U121" s="135">
        <f>(LN(DSGE_data!BC121)-LN(DSGE_data!BC120))*100</f>
        <v>-0.92359554989389636</v>
      </c>
      <c r="V121" s="135">
        <f>(LN(DSGE_data!BL121)-LN(DSGE_data!BL120))*100</f>
        <v>-3.2436847785900724</v>
      </c>
      <c r="W121" s="135">
        <f>(LN(DSGE_data!BA121)-LN(DSGE_data!BA120))*100</f>
        <v>-2.6431736794931382</v>
      </c>
      <c r="X121" s="135">
        <f>LN(1+DSGE_data!D121/400)*100</f>
        <v>4.9540798124176533</v>
      </c>
      <c r="Y121" s="135">
        <f>(LN(DSGE_data!BI121)-LN(DSGE_data!BI120))*100</f>
        <v>3.0211627487545911</v>
      </c>
      <c r="Z121" s="135">
        <f>(LN(DSGE_data!BJ121)-LN(DSGE_data!BJ120))*100</f>
        <v>4.8319661236427613</v>
      </c>
      <c r="AA121" s="135">
        <f>(Tax_data!U121-Tax_data!U120)</f>
        <v>-2.9737514765297846E-3</v>
      </c>
      <c r="AB121" s="135">
        <f>(Tax_data!V121-Tax_data!V120)</f>
        <v>7.4995590008926092</v>
      </c>
      <c r="AC121" s="135">
        <f>(Tax_data!Y121-Tax_data!Y120)</f>
        <v>-0.27059078290323413</v>
      </c>
      <c r="AD121" s="135">
        <f>(Tax_data!Z121-Tax_data!Z120)</f>
        <v>5.1251366882434013</v>
      </c>
      <c r="AE121" s="135">
        <f>(Tax_data!AD121-Tax_data!AD120)</f>
        <v>1.1787114526290559</v>
      </c>
      <c r="AF121" s="135">
        <f>(LN(Data!T121)-LN(Data!T120))*100</f>
        <v>0.34477241174659667</v>
      </c>
      <c r="AG121" s="135">
        <f>(LN(Data!S121)-LN(Data!S120))*100</f>
        <v>0.77875234832855966</v>
      </c>
      <c r="AH121" s="135">
        <f>(LN(DSGE_data!BQ121)-LN(DSGE_data!BQ120))*100</f>
        <v>0.20264785377541727</v>
      </c>
      <c r="AI121" s="135">
        <f>(DSGE_data!CB121/DSGE_data!CB120-1)*100</f>
        <v>-4.5368556896753676</v>
      </c>
      <c r="AJ121" s="135">
        <f>(DSGE_data!BY121/DSGE_data!BY120-1)*100</f>
        <v>6.0015777846851748</v>
      </c>
      <c r="AK121" s="135">
        <f>(DSGE_data!BZ121/DSGE_data!BZ120-1)*100</f>
        <v>4.8714739433266097</v>
      </c>
    </row>
    <row r="122" spans="1:37" x14ac:dyDescent="0.2">
      <c r="A122" s="18">
        <v>36250</v>
      </c>
      <c r="B122" s="135">
        <f>(LN(DSGE_data!B122)-LN(DSGE_data!B121))*100</f>
        <v>0.95651081974352792</v>
      </c>
      <c r="C122" s="135">
        <f>(LN(DSGE_data!BK122)-LN(DSGE_data!BK121))*100</f>
        <v>1.2214194314247528</v>
      </c>
      <c r="D122" s="135">
        <f>(LN(DSGE_data!U122)-LN(DSGE_data!U121))*100</f>
        <v>0.16748648132658417</v>
      </c>
      <c r="E122" s="135">
        <v>1.8629667471803</v>
      </c>
      <c r="F122" s="135">
        <v>1.8629667471803</v>
      </c>
      <c r="G122" s="135">
        <v>1.8259899909316868</v>
      </c>
      <c r="H122" s="135">
        <f t="shared" si="6"/>
        <v>1.8629667471803</v>
      </c>
      <c r="I122" s="135">
        <f>(LN(DSGE_data!W122)-LN(DSGE_data!W121))*100</f>
        <v>0.28792515319526757</v>
      </c>
      <c r="J122" s="135">
        <f>(LN(DSGE_data!Y122)-LN(DSGE_data!Y121))*100</f>
        <v>-2.0131796511737576</v>
      </c>
      <c r="K122" s="135">
        <f>(LN(DSGE_data!AA122)-LN(DSGE_data!AA121))*100</f>
        <v>-2.014089420746501</v>
      </c>
      <c r="L122" s="135">
        <f>(LN(DSGE_data!AC122)-LN(DSGE_data!AC121))*100</f>
        <v>-30.680506313671607</v>
      </c>
      <c r="M122" s="135">
        <f>(LN(DSGE_data!AA122+DSGE_data!AC122)-LN(DSGE_data!AA121+DSGE_data!AC121))*100</f>
        <v>-14.725233131562021</v>
      </c>
      <c r="N122" s="135">
        <f>(LN(DSGE_data!AE122)-LN(DSGE_data!AE121))*100</f>
        <v>-7.3251168270903833</v>
      </c>
      <c r="O122" s="135">
        <f>(LN(DSGE_data!AK122)-LN(DSGE_data!AK121))*100</f>
        <v>0.11957266481590345</v>
      </c>
      <c r="P122" s="135">
        <f>(LN(DSGE_data!BO122)-LN(DSGE_data!BO121))*100</f>
        <v>-0.16490660192243212</v>
      </c>
      <c r="Q122" s="135">
        <f>(LN(DSGE_data!AL122)-LN(DSGE_data!AL121))*100</f>
        <v>1.3580894082984685</v>
      </c>
      <c r="R122" s="135">
        <f>(LN(DSGE_data!AM122)-LN(DSGE_data!AM121))*100</f>
        <v>-1.031362430821936</v>
      </c>
      <c r="S122" s="135">
        <f>(LN(DSGE_data!AZ122)-LN(DSGE_data!AZ121))*100</f>
        <v>1.4034233454050415</v>
      </c>
      <c r="T122" s="135">
        <f>(LN(DSGE_data!J122)-LN(DSGE_data!J121))*100</f>
        <v>-1.3189490368198165</v>
      </c>
      <c r="U122" s="135">
        <f>(LN(DSGE_data!BC122)-LN(DSGE_data!BC121))*100</f>
        <v>-9.7960195278242068</v>
      </c>
      <c r="V122" s="135">
        <f>(LN(DSGE_data!BL122)-LN(DSGE_data!BL121))*100</f>
        <v>0.89036937852773335</v>
      </c>
      <c r="W122" s="135">
        <f>(LN(DSGE_data!BA122)-LN(DSGE_data!BA121))*100</f>
        <v>7.4746411276880309</v>
      </c>
      <c r="X122" s="135">
        <f>LN(1+DSGE_data!D122/400)*100</f>
        <v>4.3856769544072165</v>
      </c>
      <c r="Y122" s="135">
        <f>(LN(DSGE_data!BI122)-LN(DSGE_data!BI121))*100</f>
        <v>-3.3937824520019255</v>
      </c>
      <c r="Z122" s="135">
        <f>(LN(DSGE_data!BJ122)-LN(DSGE_data!BJ121))*100</f>
        <v>-3.6066674841212176</v>
      </c>
      <c r="AA122" s="135">
        <f>(Tax_data!U122-Tax_data!U121)</f>
        <v>0.38165668261475894</v>
      </c>
      <c r="AB122" s="135">
        <f>(Tax_data!V122-Tax_data!V121)</f>
        <v>-5.457991537112628</v>
      </c>
      <c r="AC122" s="135">
        <f>(Tax_data!Y122-Tax_data!Y121)</f>
        <v>0.39941314740451617</v>
      </c>
      <c r="AD122" s="135">
        <f>(Tax_data!Z122-Tax_data!Z121)</f>
        <v>-3.7280806167101659</v>
      </c>
      <c r="AE122" s="135">
        <f>(Tax_data!AD122-Tax_data!AD121)</f>
        <v>-0.45790946767064256</v>
      </c>
      <c r="AF122" s="135">
        <f>(LN(Data!T122)-LN(Data!T121))*100</f>
        <v>-0.91067112177665166</v>
      </c>
      <c r="AG122" s="135">
        <f>(LN(Data!S122)-LN(Data!S121))*100</f>
        <v>-0.8232555009747955</v>
      </c>
      <c r="AH122" s="135">
        <f>(LN(DSGE_data!BQ122)-LN(DSGE_data!BQ121))*100</f>
        <v>-3.5435988754670689</v>
      </c>
      <c r="AI122" s="135">
        <f>(DSGE_data!CB122/DSGE_data!CB121-1)*100</f>
        <v>-59.808655227353569</v>
      </c>
      <c r="AJ122" s="135">
        <f>(DSGE_data!BY122/DSGE_data!BY121-1)*100</f>
        <v>1.9041641423489741</v>
      </c>
      <c r="AK122" s="135">
        <f>(DSGE_data!BZ122/DSGE_data!BZ121-1)*100</f>
        <v>-4.9576777146940199</v>
      </c>
    </row>
    <row r="123" spans="1:37" x14ac:dyDescent="0.2">
      <c r="A123" s="18">
        <v>36341</v>
      </c>
      <c r="B123" s="135">
        <f>(LN(DSGE_data!B123)-LN(DSGE_data!B122))*100</f>
        <v>0.79274033893632634</v>
      </c>
      <c r="C123" s="135">
        <f>(LN(DSGE_data!BK123)-LN(DSGE_data!BK122))*100</f>
        <v>0.90681649481396676</v>
      </c>
      <c r="D123" s="135">
        <f>(LN(DSGE_data!U123)-LN(DSGE_data!U122))*100</f>
        <v>1.0591248604038483</v>
      </c>
      <c r="E123" s="135">
        <v>1.85509916213302</v>
      </c>
      <c r="F123" s="135">
        <v>1.85509916213302</v>
      </c>
      <c r="G123" s="135">
        <v>1.818810300618745</v>
      </c>
      <c r="H123" s="135">
        <f t="shared" si="6"/>
        <v>1.85509916213302</v>
      </c>
      <c r="I123" s="135">
        <f>(LN(DSGE_data!W123)-LN(DSGE_data!W122))*100</f>
        <v>0.59605396896849072</v>
      </c>
      <c r="J123" s="135">
        <f>(LN(DSGE_data!Y123)-LN(DSGE_data!Y122))*100</f>
        <v>-0.833327842331677</v>
      </c>
      <c r="K123" s="135">
        <f>(LN(DSGE_data!AA123)-LN(DSGE_data!AA122))*100</f>
        <v>-6.2515266161101479</v>
      </c>
      <c r="L123" s="135">
        <f>(LN(DSGE_data!AC123)-LN(DSGE_data!AC122))*100</f>
        <v>-16.406279764216158</v>
      </c>
      <c r="M123" s="135">
        <f>(LN(DSGE_data!AA123+DSGE_data!AC123)-LN(DSGE_data!AA122+DSGE_data!AC122))*100</f>
        <v>-10.273891549927328</v>
      </c>
      <c r="N123" s="135">
        <f>(LN(DSGE_data!AE123)-LN(DSGE_data!AE122))*100</f>
        <v>-4.0635627496946825</v>
      </c>
      <c r="O123" s="135">
        <f>(LN(DSGE_data!AK123)-LN(DSGE_data!AK122))*100</f>
        <v>0.1612195138205319</v>
      </c>
      <c r="P123" s="135">
        <f>(LN(DSGE_data!BO123)-LN(DSGE_data!BO122))*100</f>
        <v>1.7965537829287115</v>
      </c>
      <c r="Q123" s="135">
        <f>(LN(DSGE_data!AL123)-LN(DSGE_data!AL122))*100</f>
        <v>1.9308081162625612</v>
      </c>
      <c r="R123" s="135">
        <f>(LN(DSGE_data!AM123)-LN(DSGE_data!AM122))*100</f>
        <v>4.0593265208244134E-2</v>
      </c>
      <c r="S123" s="135">
        <f>(LN(DSGE_data!AZ123)-LN(DSGE_data!AZ122))*100</f>
        <v>-2.696518048677099E-2</v>
      </c>
      <c r="T123" s="135">
        <f>(LN(DSGE_data!J123)-LN(DSGE_data!J122))*100</f>
        <v>2.9470999527844821</v>
      </c>
      <c r="U123" s="135">
        <f>(LN(DSGE_data!BC123)-LN(DSGE_data!BC122))*100</f>
        <v>-0.40761998342304651</v>
      </c>
      <c r="V123" s="135">
        <f>(LN(DSGE_data!BL123)-LN(DSGE_data!BL122))*100</f>
        <v>1.1877690198774271</v>
      </c>
      <c r="W123" s="135">
        <f>(LN(DSGE_data!BA123)-LN(DSGE_data!BA122))*100</f>
        <v>-10.115620746396381</v>
      </c>
      <c r="X123" s="135">
        <f>LN(1+DSGE_data!D123/400)*100</f>
        <v>3.8255010325978707</v>
      </c>
      <c r="Y123" s="135">
        <f>(LN(DSGE_data!BI123)-LN(DSGE_data!BI122))*100</f>
        <v>1.3510878955582228</v>
      </c>
      <c r="Z123" s="135">
        <f>(LN(DSGE_data!BJ123)-LN(DSGE_data!BJ122))*100</f>
        <v>2.6667289284184825</v>
      </c>
      <c r="AA123" s="135">
        <f>(Tax_data!U123-Tax_data!U122)</f>
        <v>-1.092319910131641</v>
      </c>
      <c r="AB123" s="135">
        <f>(Tax_data!V123-Tax_data!V122)</f>
        <v>-3.3183845767572162</v>
      </c>
      <c r="AC123" s="135">
        <f>(Tax_data!Y123-Tax_data!Y122)</f>
        <v>2.6850482689077637E-2</v>
      </c>
      <c r="AD123" s="135">
        <f>(Tax_data!Z123-Tax_data!Z122)</f>
        <v>-2.4378452998208591</v>
      </c>
      <c r="AE123" s="135">
        <f>(Tax_data!AD123-Tax_data!AD122)</f>
        <v>-0.99485443441485444</v>
      </c>
      <c r="AF123" s="135">
        <f>(LN(Data!T123)-LN(Data!T122))*100</f>
        <v>1.8804987121967542E-2</v>
      </c>
      <c r="AG123" s="135">
        <f>(LN(Data!S123)-LN(Data!S122))*100</f>
        <v>-9.6248569482959567E-2</v>
      </c>
      <c r="AH123" s="135">
        <f>(LN(DSGE_data!BQ123)-LN(DSGE_data!BQ122))*100</f>
        <v>5.3895557291649965</v>
      </c>
      <c r="AI123" s="135">
        <f>(DSGE_data!CB123/DSGE_data!CB122-1)*100</f>
        <v>214.69600344089983</v>
      </c>
      <c r="AJ123" s="135">
        <f>(DSGE_data!BY123/DSGE_data!BY122-1)*100</f>
        <v>-5.7237641183487735</v>
      </c>
      <c r="AK123" s="135">
        <f>(DSGE_data!BZ123/DSGE_data!BZ122-1)*100</f>
        <v>5.3546136864934368</v>
      </c>
    </row>
    <row r="124" spans="1:37" x14ac:dyDescent="0.2">
      <c r="A124" s="18">
        <v>36433</v>
      </c>
      <c r="B124" s="135">
        <f>(LN(DSGE_data!B124)-LN(DSGE_data!B123))*100</f>
        <v>1.0859622892336773</v>
      </c>
      <c r="C124" s="135">
        <f>(LN(DSGE_data!BK124)-LN(DSGE_data!BK123))*100</f>
        <v>3.5419408376196504</v>
      </c>
      <c r="D124" s="135">
        <f>(LN(DSGE_data!U124)-LN(DSGE_data!U123))*100</f>
        <v>1.0068670788253797</v>
      </c>
      <c r="E124" s="135">
        <v>1.8459338064790001</v>
      </c>
      <c r="F124" s="135">
        <v>1.8459338064790001</v>
      </c>
      <c r="G124" s="135">
        <v>1.8110328609971305</v>
      </c>
      <c r="H124" s="135">
        <f t="shared" si="6"/>
        <v>1.8459338064790001</v>
      </c>
      <c r="I124" s="135">
        <f>(LN(DSGE_data!W124)-LN(DSGE_data!W123))*100</f>
        <v>0.78060373951647222</v>
      </c>
      <c r="J124" s="135">
        <f>(LN(DSGE_data!Y124)-LN(DSGE_data!Y123))*100</f>
        <v>1.416228792111518</v>
      </c>
      <c r="K124" s="135">
        <f>(LN(DSGE_data!AA124)-LN(DSGE_data!AA123))*100</f>
        <v>1.5502894253284438</v>
      </c>
      <c r="L124" s="135">
        <f>(LN(DSGE_data!AC124)-LN(DSGE_data!AC123))*100</f>
        <v>-16.587067430406321</v>
      </c>
      <c r="M124" s="135">
        <f>(LN(DSGE_data!AA124+DSGE_data!AC124)-LN(DSGE_data!AA123+DSGE_data!AC123))*100</f>
        <v>-5.0313845273150193</v>
      </c>
      <c r="N124" s="135">
        <f>(LN(DSGE_data!AE124)-LN(DSGE_data!AE123))*100</f>
        <v>-0.50847372198390417</v>
      </c>
      <c r="O124" s="135">
        <f>(LN(DSGE_data!AK124)-LN(DSGE_data!AK123))*100</f>
        <v>0.16334024580766382</v>
      </c>
      <c r="P124" s="135">
        <f>(LN(DSGE_data!BO124)-LN(DSGE_data!BO123))*100</f>
        <v>2.4712862072291841</v>
      </c>
      <c r="Q124" s="135">
        <f>(LN(DSGE_data!AL124)-LN(DSGE_data!AL123))*100</f>
        <v>2.1424594259809027</v>
      </c>
      <c r="R124" s="135">
        <f>(LN(DSGE_data!AM124)-LN(DSGE_data!AM123))*100</f>
        <v>0.12269654291561238</v>
      </c>
      <c r="S124" s="135">
        <f>(LN(DSGE_data!AZ124)-LN(DSGE_data!AZ123))*100</f>
        <v>-0.49216702705585647</v>
      </c>
      <c r="T124" s="135">
        <f>(LN(DSGE_data!J124)-LN(DSGE_data!J123))*100</f>
        <v>1.5914981986226096</v>
      </c>
      <c r="U124" s="135">
        <f>(LN(DSGE_data!BC124)-LN(DSGE_data!BC123))*100</f>
        <v>0.77130854482216904</v>
      </c>
      <c r="V124" s="135">
        <f>(LN(DSGE_data!BL124)-LN(DSGE_data!BL123))*100</f>
        <v>5.5563889632728181</v>
      </c>
      <c r="W124" s="135">
        <f>(LN(DSGE_data!BA124)-LN(DSGE_data!BA123))*100</f>
        <v>7.8720414781519921</v>
      </c>
      <c r="X124" s="135">
        <f>LN(1+DSGE_data!D124/400)*100</f>
        <v>3.3434776086237421</v>
      </c>
      <c r="Y124" s="135">
        <f>(LN(DSGE_data!BI124)-LN(DSGE_data!BI123))*100</f>
        <v>-0.24035781574678339</v>
      </c>
      <c r="Z124" s="135">
        <f>(LN(DSGE_data!BJ124)-LN(DSGE_data!BJ123))*100</f>
        <v>1.1182422484804277</v>
      </c>
      <c r="AA124" s="135">
        <f>(Tax_data!U124-Tax_data!U123)</f>
        <v>0.96774812027230617</v>
      </c>
      <c r="AB124" s="135">
        <f>(Tax_data!V124-Tax_data!V123)</f>
        <v>0.40765648121740217</v>
      </c>
      <c r="AC124" s="135">
        <f>(Tax_data!Y124-Tax_data!Y123)</f>
        <v>0.2615130696129917</v>
      </c>
      <c r="AD124" s="135">
        <f>(Tax_data!Z124-Tax_data!Z123)</f>
        <v>0.42440699728869902</v>
      </c>
      <c r="AE124" s="135">
        <f>(Tax_data!AD124-Tax_data!AD123)</f>
        <v>1.5757756692618816</v>
      </c>
      <c r="AF124" s="135">
        <f>(LN(Data!T124)-LN(Data!T123))*100</f>
        <v>-0.61407626379157421</v>
      </c>
      <c r="AG124" s="135">
        <f>(LN(Data!S124)-LN(Data!S123))*100</f>
        <v>-0.63928374614921069</v>
      </c>
      <c r="AH124" s="135">
        <f>(LN(DSGE_data!BQ124)-LN(DSGE_data!BQ123))*100</f>
        <v>-5.4551481601924579</v>
      </c>
      <c r="AI124" s="135">
        <f>(DSGE_data!CB124/DSGE_data!CB123-1)*100</f>
        <v>-44.319584890831486</v>
      </c>
      <c r="AJ124" s="135">
        <f>(DSGE_data!BY124/DSGE_data!BY123-1)*100</f>
        <v>11.108319776289521</v>
      </c>
      <c r="AK124" s="135">
        <f>(DSGE_data!BZ124/DSGE_data!BZ123-1)*100</f>
        <v>3.0223203895410444</v>
      </c>
    </row>
    <row r="125" spans="1:37" x14ac:dyDescent="0.2">
      <c r="A125" s="18">
        <v>36525</v>
      </c>
      <c r="B125" s="135">
        <f>(LN(DSGE_data!B125)-LN(DSGE_data!B124))*100</f>
        <v>1.0939687435577383</v>
      </c>
      <c r="C125" s="135">
        <f>(LN(DSGE_data!BK125)-LN(DSGE_data!BK124))*100</f>
        <v>1.4290242806837217</v>
      </c>
      <c r="D125" s="135">
        <f>(LN(DSGE_data!U125)-LN(DSGE_data!U124))*100</f>
        <v>0.88488186454487305</v>
      </c>
      <c r="E125" s="135">
        <v>1.83520854525551</v>
      </c>
      <c r="F125" s="135">
        <v>1.83520854525551</v>
      </c>
      <c r="G125" s="135">
        <v>1.8021804353181459</v>
      </c>
      <c r="H125" s="135">
        <f t="shared" si="6"/>
        <v>1.83520854525551</v>
      </c>
      <c r="I125" s="135">
        <f>(LN(DSGE_data!W125)-LN(DSGE_data!W124))*100</f>
        <v>0.98954392457635265</v>
      </c>
      <c r="J125" s="135">
        <f>(LN(DSGE_data!Y125)-LN(DSGE_data!Y124))*100</f>
        <v>2.7164481971983179</v>
      </c>
      <c r="K125" s="135">
        <f>(LN(DSGE_data!AA125)-LN(DSGE_data!AA124))*100</f>
        <v>2.8294928489588145</v>
      </c>
      <c r="L125" s="135">
        <f>(LN(DSGE_data!AC125)-LN(DSGE_data!AC124))*100</f>
        <v>-8.5578506705788371</v>
      </c>
      <c r="M125" s="135">
        <f>(LN(DSGE_data!AA125+DSGE_data!AC125)-LN(DSGE_data!AA124+DSGE_data!AC124))*100</f>
        <v>-0.9219929930146975</v>
      </c>
      <c r="N125" s="135">
        <f>(LN(DSGE_data!AE125)-LN(DSGE_data!AE124))*100</f>
        <v>1.5293727352647224</v>
      </c>
      <c r="O125" s="135">
        <f>(LN(DSGE_data!AK125)-LN(DSGE_data!AK124))*100</f>
        <v>0.12617495501463516</v>
      </c>
      <c r="P125" s="135">
        <f>(LN(DSGE_data!BO125)-LN(DSGE_data!BO124))*100</f>
        <v>0.60620449502799545</v>
      </c>
      <c r="Q125" s="135">
        <f>(LN(DSGE_data!AL125)-LN(DSGE_data!AL124))*100</f>
        <v>1.889693894491451</v>
      </c>
      <c r="R125" s="135">
        <f>(LN(DSGE_data!AM125)-LN(DSGE_data!AM124))*100</f>
        <v>0.63399035300939488</v>
      </c>
      <c r="S125" s="135">
        <f>(LN(DSGE_data!AZ125)-LN(DSGE_data!AZ124))*100</f>
        <v>1.157314444448776</v>
      </c>
      <c r="T125" s="135">
        <f>(LN(DSGE_data!J125)-LN(DSGE_data!J124))*100</f>
        <v>1.9669652071453658</v>
      </c>
      <c r="U125" s="135">
        <f>(LN(DSGE_data!BC125)-LN(DSGE_data!BC124))*100</f>
        <v>3.3134885902265765</v>
      </c>
      <c r="V125" s="135">
        <f>(LN(DSGE_data!BL125)-LN(DSGE_data!BL124))*100</f>
        <v>4.0716720288975772</v>
      </c>
      <c r="W125" s="135">
        <f>(LN(DSGE_data!BA125)-LN(DSGE_data!BA124))*100</f>
        <v>1.6888662012956246</v>
      </c>
      <c r="X125" s="135">
        <f>LN(1+DSGE_data!D125/400)*100</f>
        <v>2.9879885864184739</v>
      </c>
      <c r="Y125" s="135">
        <f>(LN(DSGE_data!BI125)-LN(DSGE_data!BI124))*100</f>
        <v>-1.213557852368119</v>
      </c>
      <c r="Z125" s="135">
        <f>(LN(DSGE_data!BJ125)-LN(DSGE_data!BJ124))*100</f>
        <v>-0.3044993078720637</v>
      </c>
      <c r="AA125" s="135">
        <f>(Tax_data!U125-Tax_data!U124)</f>
        <v>0.69390009239621619</v>
      </c>
      <c r="AB125" s="135">
        <f>(Tax_data!V125-Tax_data!V124)</f>
        <v>5.4862206603102228</v>
      </c>
      <c r="AC125" s="135">
        <f>(Tax_data!Y125-Tax_data!Y124)</f>
        <v>1.0655095124989131</v>
      </c>
      <c r="AD125" s="135">
        <f>(Tax_data!Z125-Tax_data!Z124)</f>
        <v>1.8674304850591241</v>
      </c>
      <c r="AE125" s="135">
        <f>(Tax_data!AD125-Tax_data!AD124)</f>
        <v>-0.33194713102271756</v>
      </c>
      <c r="AF125" s="135">
        <f>(LN(Data!T125)-LN(Data!T124))*100</f>
        <v>-0.59353004238342777</v>
      </c>
      <c r="AG125" s="135">
        <f>(LN(Data!S125)-LN(Data!S124))*100</f>
        <v>-1.118351254292449</v>
      </c>
      <c r="AH125" s="135">
        <f>(LN(DSGE_data!BQ125)-LN(DSGE_data!BQ124))*100</f>
        <v>1.0209110036928593</v>
      </c>
      <c r="AI125" s="135">
        <f>(DSGE_data!CB125/DSGE_data!CB124-1)*100</f>
        <v>-12.694672120690353</v>
      </c>
      <c r="AJ125" s="135">
        <f>(DSGE_data!BY125/DSGE_data!BY124-1)*100</f>
        <v>0.43414371287826548</v>
      </c>
      <c r="AK125" s="135">
        <f>(DSGE_data!BZ125/DSGE_data!BZ124-1)*100</f>
        <v>-0.55361049091288139</v>
      </c>
    </row>
    <row r="126" spans="1:37" x14ac:dyDescent="0.2">
      <c r="A126" s="18">
        <v>36616</v>
      </c>
      <c r="B126" s="135">
        <f>(LN(DSGE_data!B126)-LN(DSGE_data!B125))*100</f>
        <v>1.162054220458586</v>
      </c>
      <c r="C126" s="135">
        <f>(LN(DSGE_data!BK126)-LN(DSGE_data!BK125))*100</f>
        <v>1.0225627250848301</v>
      </c>
      <c r="D126" s="135">
        <f>(LN(DSGE_data!U126)-LN(DSGE_data!U125))*100</f>
        <v>1.1004525472387172</v>
      </c>
      <c r="E126" s="135">
        <v>1.82276988667266</v>
      </c>
      <c r="F126" s="135">
        <v>1.82276988667266</v>
      </c>
      <c r="G126" s="135">
        <v>1.7918766362457816</v>
      </c>
      <c r="H126" s="135">
        <f t="shared" si="6"/>
        <v>1.82276988667266</v>
      </c>
      <c r="I126" s="135">
        <f>(LN(DSGE_data!W126)-LN(DSGE_data!W125))*100</f>
        <v>0.60170928793947809</v>
      </c>
      <c r="J126" s="135">
        <f>(LN(DSGE_data!Y126)-LN(DSGE_data!Y125))*100</f>
        <v>2.4640452650142919</v>
      </c>
      <c r="K126" s="135">
        <f>(LN(DSGE_data!AA126)-LN(DSGE_data!AA125))*100</f>
        <v>-1.9115453902532664</v>
      </c>
      <c r="L126" s="135">
        <f>(LN(DSGE_data!AC126)-LN(DSGE_data!AC125))*100</f>
        <v>-1.1589028758791642</v>
      </c>
      <c r="M126" s="135">
        <f>(LN(DSGE_data!AA126+DSGE_data!AC126)-LN(DSGE_data!AA125+DSGE_data!AC125))*100</f>
        <v>-1.6723816415117554</v>
      </c>
      <c r="N126" s="135">
        <f>(LN(DSGE_data!AE126)-LN(DSGE_data!AE125))*100</f>
        <v>1.4131482081479518</v>
      </c>
      <c r="O126" s="135">
        <f>(LN(DSGE_data!AK126)-LN(DSGE_data!AK125))*100</f>
        <v>3.0286943355717355E-2</v>
      </c>
      <c r="P126" s="135">
        <f>(LN(DSGE_data!BO126)-LN(DSGE_data!BO125))*100</f>
        <v>0.72254358278680542</v>
      </c>
      <c r="Q126" s="135">
        <f>(LN(DSGE_data!AL126)-LN(DSGE_data!AL125))*100</f>
        <v>2.7944676047088279</v>
      </c>
      <c r="R126" s="135">
        <f>(LN(DSGE_data!AM126)-LN(DSGE_data!AM125))*100</f>
        <v>-3.0760298416510068E-2</v>
      </c>
      <c r="S126" s="135">
        <f>(LN(DSGE_data!AZ126)-LN(DSGE_data!AZ125))*100</f>
        <v>2.0416370785663496</v>
      </c>
      <c r="T126" s="135">
        <f>(LN(DSGE_data!J126)-LN(DSGE_data!J125))*100</f>
        <v>-0.37829096055057576</v>
      </c>
      <c r="U126" s="135">
        <f>(LN(DSGE_data!BC126)-LN(DSGE_data!BC125))*100</f>
        <v>3.2170690056535278</v>
      </c>
      <c r="V126" s="135">
        <f>(LN(DSGE_data!BL126)-LN(DSGE_data!BL125))*100</f>
        <v>3.9259581858605674</v>
      </c>
      <c r="W126" s="135">
        <f>(LN(DSGE_data!BA126)-LN(DSGE_data!BA125))*100</f>
        <v>6.1471962342498188</v>
      </c>
      <c r="X126" s="135">
        <f>LN(1+DSGE_data!D126/400)*100</f>
        <v>2.9045227516807417</v>
      </c>
      <c r="Y126" s="135">
        <f>(LN(DSGE_data!BI126)-LN(DSGE_data!BI125))*100</f>
        <v>-0.14231860568063581</v>
      </c>
      <c r="Z126" s="135">
        <f>(LN(DSGE_data!BJ126)-LN(DSGE_data!BJ125))*100</f>
        <v>1.1263617770453926</v>
      </c>
      <c r="AA126" s="135">
        <f>(Tax_data!U126-Tax_data!U125)</f>
        <v>-0.51030061716242692</v>
      </c>
      <c r="AB126" s="135">
        <f>(Tax_data!V126-Tax_data!V125)</f>
        <v>-4.0117020550686675</v>
      </c>
      <c r="AC126" s="135">
        <f>(Tax_data!Y126-Tax_data!Y125)</f>
        <v>-0.90116650856141689</v>
      </c>
      <c r="AD126" s="135">
        <f>(Tax_data!Z126-Tax_data!Z125)</f>
        <v>-1.2644239353209326</v>
      </c>
      <c r="AE126" s="135">
        <f>(Tax_data!AD126-Tax_data!AD125)</f>
        <v>-0.7218371001769448</v>
      </c>
      <c r="AF126" s="135">
        <f>(LN(Data!T126)-LN(Data!T125))*100</f>
        <v>-1.9007157168116962</v>
      </c>
      <c r="AG126" s="135">
        <f>(LN(Data!S126)-LN(Data!S125))*100</f>
        <v>-1.467706290966575</v>
      </c>
      <c r="AH126" s="135">
        <f>(LN(DSGE_data!BQ126)-LN(DSGE_data!BQ125))*100</f>
        <v>2.3662242290406255</v>
      </c>
      <c r="AI126" s="135">
        <f>(DSGE_data!CB126/DSGE_data!CB125-1)*100</f>
        <v>-28.987098431001122</v>
      </c>
      <c r="AJ126" s="135">
        <f>(DSGE_data!BY126/DSGE_data!BY125-1)*100</f>
        <v>1.6456571710794066</v>
      </c>
      <c r="AK126" s="135">
        <f>(DSGE_data!BZ126/DSGE_data!BZ125-1)*100</f>
        <v>-0.44258428479682088</v>
      </c>
    </row>
    <row r="127" spans="1:37" x14ac:dyDescent="0.2">
      <c r="A127" s="18">
        <v>36707</v>
      </c>
      <c r="B127" s="135">
        <f>(LN(DSGE_data!B127)-LN(DSGE_data!B126))*100</f>
        <v>0.91578756483272628</v>
      </c>
      <c r="C127" s="135">
        <f>(LN(DSGE_data!BK127)-LN(DSGE_data!BK126))*100</f>
        <v>3.2601921781237664</v>
      </c>
      <c r="D127" s="135">
        <f>(LN(DSGE_data!U127)-LN(DSGE_data!U126))*100</f>
        <v>1.1060687186636997</v>
      </c>
      <c r="E127" s="135">
        <v>1.80810214831321</v>
      </c>
      <c r="F127" s="135">
        <v>1.80810214831321</v>
      </c>
      <c r="G127" s="135">
        <v>1.7794451751835805</v>
      </c>
      <c r="H127" s="135">
        <f t="shared" si="6"/>
        <v>1.80810214831321</v>
      </c>
      <c r="I127" s="135">
        <f>(LN(DSGE_data!W127)-LN(DSGE_data!W126))*100</f>
        <v>0.6280510753308377</v>
      </c>
      <c r="J127" s="135">
        <f>(LN(DSGE_data!Y127)-LN(DSGE_data!Y126))*100</f>
        <v>1.9425842154245032</v>
      </c>
      <c r="K127" s="135">
        <f>(LN(DSGE_data!AA127)-LN(DSGE_data!AA126))*100</f>
        <v>0.70094539943390544</v>
      </c>
      <c r="L127" s="135">
        <f>(LN(DSGE_data!AC127)-LN(DSGE_data!AC126))*100</f>
        <v>-1.0100502806178469</v>
      </c>
      <c r="M127" s="135">
        <f>(LN(DSGE_data!AA127+DSGE_data!AC127)-LN(DSGE_data!AA126+DSGE_data!AC126))*100</f>
        <v>0.15902468233353062</v>
      </c>
      <c r="N127" s="135">
        <f>(LN(DSGE_data!AE127)-LN(DSGE_data!AE126))*100</f>
        <v>1.4227181655430243</v>
      </c>
      <c r="O127" s="135">
        <f>(LN(DSGE_data!AK127)-LN(DSGE_data!AK126))*100</f>
        <v>-3.7597831376157131E-2</v>
      </c>
      <c r="P127" s="135">
        <f>(LN(DSGE_data!BO127)-LN(DSGE_data!BO126))*100</f>
        <v>0.58300712086900575</v>
      </c>
      <c r="Q127" s="135">
        <f>(LN(DSGE_data!AL127)-LN(DSGE_data!AL126))*100</f>
        <v>2.5130152522244487</v>
      </c>
      <c r="R127" s="135">
        <f>(LN(DSGE_data!AM127)-LN(DSGE_data!AM126))*100</f>
        <v>-0.14910623370951726</v>
      </c>
      <c r="S127" s="135">
        <f>(LN(DSGE_data!AZ127)-LN(DSGE_data!AZ126))*100</f>
        <v>1.9676059627316</v>
      </c>
      <c r="T127" s="135">
        <f>(LN(DSGE_data!J127)-LN(DSGE_data!J126))*100</f>
        <v>3.7961563097536288</v>
      </c>
      <c r="U127" s="135">
        <f>(LN(DSGE_data!BC127)-LN(DSGE_data!BC126))*100</f>
        <v>-3.1536737124611136</v>
      </c>
      <c r="V127" s="135">
        <f>(LN(DSGE_data!BL127)-LN(DSGE_data!BL126))*100</f>
        <v>4.1548291267055504</v>
      </c>
      <c r="W127" s="135">
        <f>(LN(DSGE_data!BA127)-LN(DSGE_data!BA126))*100</f>
        <v>-3.5586308884260731</v>
      </c>
      <c r="X127" s="135">
        <f>LN(1+DSGE_data!D127/400)*100</f>
        <v>2.8951821949767651</v>
      </c>
      <c r="Y127" s="135">
        <f>(LN(DSGE_data!BI127)-LN(DSGE_data!BI126))*100</f>
        <v>-5.2855870769346502</v>
      </c>
      <c r="Z127" s="135">
        <f>(LN(DSGE_data!BJ127)-LN(DSGE_data!BJ126))*100</f>
        <v>-3.6182805618453884</v>
      </c>
      <c r="AA127" s="135">
        <f>(Tax_data!U127-Tax_data!U126)</f>
        <v>-1.8737822963620125</v>
      </c>
      <c r="AB127" s="135">
        <f>(Tax_data!V127-Tax_data!V126)</f>
        <v>-1.1198327587918664</v>
      </c>
      <c r="AC127" s="135">
        <f>(Tax_data!Y127-Tax_data!Y126)</f>
        <v>-0.81743897202792937</v>
      </c>
      <c r="AD127" s="135">
        <f>(Tax_data!Z127-Tax_data!Z126)</f>
        <v>-1.0460228076900879</v>
      </c>
      <c r="AE127" s="135">
        <f>(Tax_data!AD127-Tax_data!AD126)</f>
        <v>-0.18598293133294419</v>
      </c>
      <c r="AF127" s="135">
        <f>(LN(Data!T127)-LN(Data!T126))*100</f>
        <v>-0.77367750593673179</v>
      </c>
      <c r="AG127" s="135">
        <f>(LN(Data!S127)-LN(Data!S126))*100</f>
        <v>-0.83163701305988269</v>
      </c>
      <c r="AH127" s="135">
        <f>(LN(DSGE_data!BQ127)-LN(DSGE_data!BQ126))*100</f>
        <v>-0.47157061162614866</v>
      </c>
      <c r="AI127" s="135">
        <f>(DSGE_data!CB127/DSGE_data!CB126-1)*100</f>
        <v>66.391989528709033</v>
      </c>
      <c r="AJ127" s="135">
        <f>(DSGE_data!BY127/DSGE_data!BY126-1)*100</f>
        <v>-0.70005682213721832</v>
      </c>
      <c r="AK127" s="135">
        <f>(DSGE_data!BZ127/DSGE_data!BZ126-1)*100</f>
        <v>3.1350617175570861</v>
      </c>
    </row>
    <row r="128" spans="1:37" x14ac:dyDescent="0.2">
      <c r="A128" s="18">
        <v>36799</v>
      </c>
      <c r="B128" s="135">
        <f>(LN(DSGE_data!B128)-LN(DSGE_data!B127))*100</f>
        <v>0.98554259824883417</v>
      </c>
      <c r="C128" s="135">
        <f>(LN(DSGE_data!BK128)-LN(DSGE_data!BK127))*100</f>
        <v>3.6080012983561893</v>
      </c>
      <c r="D128" s="135">
        <f>(LN(DSGE_data!U128)-LN(DSGE_data!U127))*100</f>
        <v>1.0084635409478793</v>
      </c>
      <c r="E128" s="135">
        <v>1.7913161840202101</v>
      </c>
      <c r="F128" s="135">
        <v>1.7913161840202101</v>
      </c>
      <c r="G128" s="135">
        <v>1.7651329400691473</v>
      </c>
      <c r="H128" s="135">
        <f t="shared" si="6"/>
        <v>1.7913161840202101</v>
      </c>
      <c r="I128" s="135">
        <f>(LN(DSGE_data!W128)-LN(DSGE_data!W127))*100</f>
        <v>0.71865586597290587</v>
      </c>
      <c r="J128" s="135">
        <f>(LN(DSGE_data!Y128)-LN(DSGE_data!Y127))*100</f>
        <v>2.0129828566505026</v>
      </c>
      <c r="K128" s="135">
        <f>(LN(DSGE_data!AA128)-LN(DSGE_data!AA127))*100</f>
        <v>1.0630934939035441</v>
      </c>
      <c r="L128" s="135">
        <f>(LN(DSGE_data!AC128)-LN(DSGE_data!AC127))*100</f>
        <v>0.86387279515296456</v>
      </c>
      <c r="M128" s="135">
        <f>(LN(DSGE_data!AA128+DSGE_data!AC128)-LN(DSGE_data!AA127+DSGE_data!AC127))*100</f>
        <v>1.000405913600666</v>
      </c>
      <c r="N128" s="135">
        <f>(LN(DSGE_data!AE128)-LN(DSGE_data!AE127))*100</f>
        <v>1.8063899101038672</v>
      </c>
      <c r="O128" s="135">
        <f>(LN(DSGE_data!AK128)-LN(DSGE_data!AK127))*100</f>
        <v>-9.7255228747661349E-2</v>
      </c>
      <c r="P128" s="135">
        <f>(LN(DSGE_data!BO128)-LN(DSGE_data!BO127))*100</f>
        <v>0.80723716436033044</v>
      </c>
      <c r="Q128" s="135">
        <f>(LN(DSGE_data!AL128)-LN(DSGE_data!AL127))*100</f>
        <v>1.9840761147886354</v>
      </c>
      <c r="R128" s="135">
        <f>(LN(DSGE_data!AM128)-LN(DSGE_data!AM127))*100</f>
        <v>0.53452965385432094</v>
      </c>
      <c r="S128" s="135">
        <f>(LN(DSGE_data!AZ128)-LN(DSGE_data!AZ127))*100</f>
        <v>1.2740941791759663</v>
      </c>
      <c r="T128" s="135">
        <f>(LN(DSGE_data!J128)-LN(DSGE_data!J127))*100</f>
        <v>2.3917277983107166</v>
      </c>
      <c r="U128" s="135">
        <f>(LN(DSGE_data!BC128)-LN(DSGE_data!BC127))*100</f>
        <v>1.8604554366746129</v>
      </c>
      <c r="V128" s="135">
        <f>(LN(DSGE_data!BL128)-LN(DSGE_data!BL127))*100</f>
        <v>3.5562378904120173</v>
      </c>
      <c r="W128" s="135">
        <f>(LN(DSGE_data!BA128)-LN(DSGE_data!BA127))*100</f>
        <v>0.19552257325887723</v>
      </c>
      <c r="X128" s="135">
        <f>LN(1+DSGE_data!D128/400)*100</f>
        <v>2.8951821949767651</v>
      </c>
      <c r="Y128" s="135">
        <f>(LN(DSGE_data!BI128)-LN(DSGE_data!BI127))*100</f>
        <v>5.4294886436068168E-2</v>
      </c>
      <c r="Z128" s="135">
        <f>(LN(DSGE_data!BJ128)-LN(DSGE_data!BJ127))*100</f>
        <v>1.2111701581011936</v>
      </c>
      <c r="AA128" s="135">
        <f>(Tax_data!U128-Tax_data!U127)</f>
        <v>0.82173777820128713</v>
      </c>
      <c r="AB128" s="135">
        <f>(Tax_data!V128-Tax_data!V127)</f>
        <v>-0.10546086762397344</v>
      </c>
      <c r="AC128" s="135">
        <f>(Tax_data!Y128-Tax_data!Y127)</f>
        <v>-0.51726276838058993</v>
      </c>
      <c r="AD128" s="135">
        <f>(Tax_data!Z128-Tax_data!Z127)</f>
        <v>0.82685224647472033</v>
      </c>
      <c r="AE128" s="135">
        <f>(Tax_data!AD128-Tax_data!AD127)</f>
        <v>-4.4628751596544447E-2</v>
      </c>
      <c r="AF128" s="135">
        <f>(LN(Data!T128)-LN(Data!T127))*100</f>
        <v>-0.23568905156405862</v>
      </c>
      <c r="AG128" s="135">
        <f>(LN(Data!S128)-LN(Data!S127))*100</f>
        <v>8.8976690769015931E-3</v>
      </c>
      <c r="AH128" s="135">
        <f>(LN(DSGE_data!BQ128)-LN(DSGE_data!BQ127))*100</f>
        <v>-12.777140034402912</v>
      </c>
      <c r="AI128" s="135">
        <f>(DSGE_data!CB128/DSGE_data!CB127-1)*100</f>
        <v>8.3272360837143733</v>
      </c>
      <c r="AJ128" s="135">
        <f>(DSGE_data!BY128/DSGE_data!BY127-1)*100</f>
        <v>2.0559486446577235</v>
      </c>
      <c r="AK128" s="135">
        <f>(DSGE_data!BZ128/DSGE_data!BZ127-1)*100</f>
        <v>2.7530602932694048</v>
      </c>
    </row>
    <row r="129" spans="1:37" x14ac:dyDescent="0.2">
      <c r="A129" s="18">
        <v>36891</v>
      </c>
      <c r="B129" s="135">
        <f>(LN(DSGE_data!B129)-LN(DSGE_data!B128))*100</f>
        <v>0.84735992521469683</v>
      </c>
      <c r="C129" s="135">
        <f>(LN(DSGE_data!BK129)-LN(DSGE_data!BK128))*100</f>
        <v>1.6488477252161182</v>
      </c>
      <c r="D129" s="135">
        <f>(LN(DSGE_data!U129)-LN(DSGE_data!U128))*100</f>
        <v>0.75616723961910992</v>
      </c>
      <c r="E129" s="135">
        <v>1.7730566097227101</v>
      </c>
      <c r="F129" s="135">
        <v>1.7730566097227101</v>
      </c>
      <c r="G129" s="135">
        <v>1.7496552134732113</v>
      </c>
      <c r="H129" s="135">
        <f t="shared" si="6"/>
        <v>1.7730566097227101</v>
      </c>
      <c r="I129" s="135">
        <f>(LN(DSGE_data!W129)-LN(DSGE_data!W128))*100</f>
        <v>0.69554649920124945</v>
      </c>
      <c r="J129" s="135">
        <f>(LN(DSGE_data!Y129)-LN(DSGE_data!Y128))*100</f>
        <v>1.4238817225090017</v>
      </c>
      <c r="K129" s="135">
        <f>(LN(DSGE_data!AA129)-LN(DSGE_data!AA128))*100</f>
        <v>6.4993005996877073</v>
      </c>
      <c r="L129" s="135">
        <f>(LN(DSGE_data!AC129)-LN(DSGE_data!AC128))*100</f>
        <v>-0.66634623437131779</v>
      </c>
      <c r="M129" s="135">
        <f>(LN(DSGE_data!AA129+DSGE_data!AC129)-LN(DSGE_data!AA128+DSGE_data!AC128))*100</f>
        <v>4.3009153648663201</v>
      </c>
      <c r="N129" s="135">
        <f>(LN(DSGE_data!AE129)-LN(DSGE_data!AE128))*100</f>
        <v>2.113037994765854</v>
      </c>
      <c r="O129" s="135">
        <f>(LN(DSGE_data!AK129)-LN(DSGE_data!AK128))*100</f>
        <v>-0.14877052556632187</v>
      </c>
      <c r="P129" s="135">
        <f>(LN(DSGE_data!BO129)-LN(DSGE_data!BO128))*100</f>
        <v>0.33225199550752649</v>
      </c>
      <c r="Q129" s="135">
        <f>(LN(DSGE_data!AL129)-LN(DSGE_data!AL128))*100</f>
        <v>1.8644509063051373</v>
      </c>
      <c r="R129" s="135">
        <f>(LN(DSGE_data!AM129)-LN(DSGE_data!AM128))*100</f>
        <v>0.93209241185157055</v>
      </c>
      <c r="S129" s="135">
        <f>(LN(DSGE_data!AZ129)-LN(DSGE_data!AZ128))*100</f>
        <v>1.6809694363638883</v>
      </c>
      <c r="T129" s="135">
        <f>(LN(DSGE_data!J129)-LN(DSGE_data!J128))*100</f>
        <v>2.6338124500187909</v>
      </c>
      <c r="U129" s="135">
        <f>(LN(DSGE_data!BC129)-LN(DSGE_data!BC128))*100</f>
        <v>2.5948572343514442</v>
      </c>
      <c r="V129" s="135">
        <f>(LN(DSGE_data!BL129)-LN(DSGE_data!BL128))*100</f>
        <v>5.9637901494796974</v>
      </c>
      <c r="W129" s="135">
        <f>(LN(DSGE_data!BA129)-LN(DSGE_data!BA128))*100</f>
        <v>7.0927312387597752</v>
      </c>
      <c r="X129" s="135">
        <f>LN(1+DSGE_data!D129/400)*100</f>
        <v>2.9465444635165801</v>
      </c>
      <c r="Y129" s="135">
        <f>(LN(DSGE_data!BI129)-LN(DSGE_data!BI128))*100</f>
        <v>-5.5302591346128693</v>
      </c>
      <c r="Z129" s="135">
        <f>(LN(DSGE_data!BJ129)-LN(DSGE_data!BJ128))*100</f>
        <v>-3.860933565583391</v>
      </c>
      <c r="AA129" s="135">
        <f>(Tax_data!U129-Tax_data!U128)</f>
        <v>-0.46526906047118999</v>
      </c>
      <c r="AB129" s="135">
        <f>(Tax_data!V129-Tax_data!V128)</f>
        <v>2.6454358003342913</v>
      </c>
      <c r="AC129" s="135">
        <f>(Tax_data!Y129-Tax_data!Y128)</f>
        <v>-0.12219008938751585</v>
      </c>
      <c r="AD129" s="135">
        <f>(Tax_data!Z129-Tax_data!Z128)</f>
        <v>-1.6592841466608306</v>
      </c>
      <c r="AE129" s="135">
        <f>(Tax_data!AD129-Tax_data!AD128)</f>
        <v>0.19206400585388295</v>
      </c>
      <c r="AF129" s="135">
        <f>(LN(Data!T129)-LN(Data!T128))*100</f>
        <v>0.27034008798327847</v>
      </c>
      <c r="AG129" s="135">
        <f>(LN(Data!S129)-LN(Data!S128))*100</f>
        <v>-0.37130531610749529</v>
      </c>
      <c r="AH129" s="135">
        <f>(LN(DSGE_data!BQ129)-LN(DSGE_data!BQ128))*100</f>
        <v>12.456568637609244</v>
      </c>
      <c r="AI129" s="135">
        <f>(DSGE_data!CB129/DSGE_data!CB128-1)*100</f>
        <v>-1.4266739590966804</v>
      </c>
      <c r="AJ129" s="135">
        <f>(DSGE_data!BY129/DSGE_data!BY128-1)*100</f>
        <v>2.4990237970553997</v>
      </c>
      <c r="AK129" s="135">
        <f>(DSGE_data!BZ129/DSGE_data!BZ128-1)*100</f>
        <v>2.2139439332412358</v>
      </c>
    </row>
    <row r="130" spans="1:37" x14ac:dyDescent="0.2">
      <c r="A130" s="18">
        <v>36981</v>
      </c>
      <c r="B130" s="135">
        <f>(LN(DSGE_data!B130)-LN(DSGE_data!B129))*100</f>
        <v>0.61263122385657454</v>
      </c>
      <c r="C130" s="135">
        <f>(LN(DSGE_data!BK130)-LN(DSGE_data!BK129))*100</f>
        <v>1.4245552261994199</v>
      </c>
      <c r="D130" s="135">
        <f>(LN(DSGE_data!U130)-LN(DSGE_data!U129))*100</f>
        <v>0.89073395905732156</v>
      </c>
      <c r="E130" s="135">
        <v>1.75375443527285</v>
      </c>
      <c r="F130" s="135">
        <v>1.75375443527285</v>
      </c>
      <c r="G130" s="135">
        <v>1.7329788057014461</v>
      </c>
      <c r="H130" s="135">
        <f t="shared" si="6"/>
        <v>1.75375443527285</v>
      </c>
      <c r="I130" s="135">
        <f>(LN(DSGE_data!W130)-LN(DSGE_data!W129))*100</f>
        <v>0.71966226608211059</v>
      </c>
      <c r="J130" s="135">
        <f>(LN(DSGE_data!Y130)-LN(DSGE_data!Y129))*100</f>
        <v>2.1911395334193173</v>
      </c>
      <c r="K130" s="135">
        <f>(LN(DSGE_data!AA130)-LN(DSGE_data!AA129))*100</f>
        <v>-3.4503604920923081</v>
      </c>
      <c r="L130" s="135">
        <f>(LN(DSGE_data!AC130)-LN(DSGE_data!AC129))*100</f>
        <v>-1.6511139754449289</v>
      </c>
      <c r="M130" s="135">
        <f>(LN(DSGE_data!AA130+DSGE_data!AC130)-LN(DSGE_data!AA129+DSGE_data!AC129))*100</f>
        <v>-2.9086034524940629</v>
      </c>
      <c r="N130" s="135">
        <f>(LN(DSGE_data!AE130)-LN(DSGE_data!AE129))*100</f>
        <v>0.26690749230873223</v>
      </c>
      <c r="O130" s="135">
        <f>(LN(DSGE_data!AK130)-LN(DSGE_data!AK129))*100</f>
        <v>-0.17978293216600605</v>
      </c>
      <c r="P130" s="135">
        <f>(LN(DSGE_data!BO130)-LN(DSGE_data!BO129))*100</f>
        <v>5.973910585641562E-2</v>
      </c>
      <c r="Q130" s="135">
        <f>(LN(DSGE_data!AL130)-LN(DSGE_data!AL129))*100</f>
        <v>2.0806814095449155</v>
      </c>
      <c r="R130" s="135">
        <f>(LN(DSGE_data!AM130)-LN(DSGE_data!AM129))*100</f>
        <v>0.24037911737764261</v>
      </c>
      <c r="S130" s="135">
        <f>(LN(DSGE_data!AZ130)-LN(DSGE_data!AZ129))*100</f>
        <v>2.2007252358546392</v>
      </c>
      <c r="T130" s="135">
        <f>(LN(DSGE_data!J130)-LN(DSGE_data!J129))*100</f>
        <v>-1.0462771107055957</v>
      </c>
      <c r="U130" s="135">
        <f>(LN(DSGE_data!BC130)-LN(DSGE_data!BC129))*100</f>
        <v>-1.4957372893265486</v>
      </c>
      <c r="V130" s="135">
        <f>(LN(DSGE_data!BL130)-LN(DSGE_data!BL129))*100</f>
        <v>2.207385522346339</v>
      </c>
      <c r="W130" s="135">
        <f>(LN(DSGE_data!BA130)-LN(DSGE_data!BA129))*100</f>
        <v>-1.1779171361190777</v>
      </c>
      <c r="X130" s="135">
        <f>LN(1+DSGE_data!D130/400)*100</f>
        <v>2.9558802241544431</v>
      </c>
      <c r="Y130" s="135">
        <f>(LN(DSGE_data!BI130)-LN(DSGE_data!BI129))*100</f>
        <v>-4.5848554474893888</v>
      </c>
      <c r="Z130" s="135">
        <f>(LN(DSGE_data!BJ130)-LN(DSGE_data!BJ129))*100</f>
        <v>-3.0051807097482452</v>
      </c>
      <c r="AA130" s="135">
        <f>(Tax_data!U130-Tax_data!U129)</f>
        <v>0.13487511577608835</v>
      </c>
      <c r="AB130" s="135">
        <f>(Tax_data!V130-Tax_data!V129)</f>
        <v>1.8709845648924137</v>
      </c>
      <c r="AC130" s="135">
        <f>(Tax_data!Y130-Tax_data!Y129)</f>
        <v>-0.24658413589910921</v>
      </c>
      <c r="AD130" s="135">
        <f>(Tax_data!Z130-Tax_data!Z129)</f>
        <v>7.4159531436512225</v>
      </c>
      <c r="AE130" s="135">
        <f>(Tax_data!AD130-Tax_data!AD129)</f>
        <v>0.1779909424444881</v>
      </c>
      <c r="AF130" s="135">
        <f>(LN(Data!T130)-LN(Data!T129))*100</f>
        <v>-0.15822795904014697</v>
      </c>
      <c r="AG130" s="135">
        <f>(LN(Data!S130)-LN(Data!S129))*100</f>
        <v>0.21427157228117721</v>
      </c>
      <c r="AH130" s="135">
        <f>(LN(DSGE_data!BQ130)-LN(DSGE_data!BQ129))*100</f>
        <v>10.254276713513555</v>
      </c>
      <c r="AI130" s="135">
        <f>(DSGE_data!CB130/DSGE_data!CB129-1)*100</f>
        <v>-49.819801081626267</v>
      </c>
      <c r="AJ130" s="135">
        <f>(DSGE_data!BY130/DSGE_data!BY129-1)*100</f>
        <v>11.052483296338899</v>
      </c>
      <c r="AK130" s="135">
        <f>(DSGE_data!BZ130/DSGE_data!BZ129-1)*100</f>
        <v>5.5123102186615425</v>
      </c>
    </row>
    <row r="131" spans="1:37" x14ac:dyDescent="0.2">
      <c r="A131" s="18">
        <v>37072</v>
      </c>
      <c r="B131" s="135">
        <f>(LN(DSGE_data!B131)-LN(DSGE_data!B130))*100</f>
        <v>0.49844195511550282</v>
      </c>
      <c r="C131" s="135">
        <f>(LN(DSGE_data!BK131)-LN(DSGE_data!BK130))*100</f>
        <v>1.1863433719567329</v>
      </c>
      <c r="D131" s="135">
        <f>(LN(DSGE_data!U131)-LN(DSGE_data!U130))*100</f>
        <v>0.72662396339620017</v>
      </c>
      <c r="E131" s="135">
        <v>1.7333152342007101</v>
      </c>
      <c r="F131" s="135">
        <v>1.7333152342007101</v>
      </c>
      <c r="G131" s="135">
        <v>1.7147271790068253</v>
      </c>
      <c r="H131" s="135">
        <f t="shared" si="6"/>
        <v>1.7333152342007101</v>
      </c>
      <c r="I131" s="135">
        <f>(LN(DSGE_data!W131)-LN(DSGE_data!W130))*100</f>
        <v>0.81986365859876287</v>
      </c>
      <c r="J131" s="135">
        <f>(LN(DSGE_data!Y131)-LN(DSGE_data!Y130))*100</f>
        <v>1.4821324845964767</v>
      </c>
      <c r="K131" s="135">
        <f>(LN(DSGE_data!AA131)-LN(DSGE_data!AA130))*100</f>
        <v>-8.8360095467670874</v>
      </c>
      <c r="L131" s="135">
        <f>(LN(DSGE_data!AC131)-LN(DSGE_data!AC130))*100</f>
        <v>0.68929776837673984</v>
      </c>
      <c r="M131" s="135">
        <f>(LN(DSGE_data!AA131+DSGE_data!AC131)-LN(DSGE_data!AA130+DSGE_data!AC130))*100</f>
        <v>-5.8528781121585993</v>
      </c>
      <c r="N131" s="135">
        <f>(LN(DSGE_data!AE131)-LN(DSGE_data!AE130))*100</f>
        <v>-0.25151511946432947</v>
      </c>
      <c r="O131" s="135">
        <f>(LN(DSGE_data!AK131)-LN(DSGE_data!AK130))*100</f>
        <v>-0.21732889770604835</v>
      </c>
      <c r="P131" s="135">
        <f>(LN(DSGE_data!BO131)-LN(DSGE_data!BO130))*100</f>
        <v>0.25303918092305366</v>
      </c>
      <c r="Q131" s="135">
        <f>(LN(DSGE_data!AL131)-LN(DSGE_data!AL130))*100</f>
        <v>0.93843299618185938</v>
      </c>
      <c r="R131" s="135">
        <f>(LN(DSGE_data!AM131)-LN(DSGE_data!AM130))*100</f>
        <v>-1.1222395112017836</v>
      </c>
      <c r="S131" s="135">
        <f>(LN(DSGE_data!AZ131)-LN(DSGE_data!AZ130))*100</f>
        <v>0.90272271296480966</v>
      </c>
      <c r="T131" s="135">
        <f>(LN(DSGE_data!J131)-LN(DSGE_data!J130))*100</f>
        <v>3.233996011537732</v>
      </c>
      <c r="U131" s="135">
        <f>(LN(DSGE_data!BC131)-LN(DSGE_data!BC130))*100</f>
        <v>1.8342584164631859</v>
      </c>
      <c r="V131" s="135">
        <f>(LN(DSGE_data!BL131)-LN(DSGE_data!BL130))*100</f>
        <v>1.9236556780457992</v>
      </c>
      <c r="W131" s="135">
        <f>(LN(DSGE_data!BA131)-LN(DSGE_data!BA130))*100</f>
        <v>3.7765437356325648</v>
      </c>
      <c r="X131" s="135">
        <f>LN(1+DSGE_data!D131/400)*100</f>
        <v>2.9000393933457111</v>
      </c>
      <c r="Y131" s="135">
        <f>(LN(DSGE_data!BI131)-LN(DSGE_data!BI130))*100</f>
        <v>0.9003366719090522</v>
      </c>
      <c r="Z131" s="135">
        <f>(LN(DSGE_data!BJ131)-LN(DSGE_data!BJ130))*100</f>
        <v>2.8495058356408087</v>
      </c>
      <c r="AA131" s="135">
        <f>(Tax_data!U131-Tax_data!U130)</f>
        <v>-1.9093288453232837</v>
      </c>
      <c r="AB131" s="135">
        <f>(Tax_data!V131-Tax_data!V130)</f>
        <v>1.8630457865206296</v>
      </c>
      <c r="AC131" s="135">
        <f>(Tax_data!Y131-Tax_data!Y130)</f>
        <v>-0.88317122292030881</v>
      </c>
      <c r="AD131" s="135">
        <f>(Tax_data!Z131-Tax_data!Z130)</f>
        <v>0.51562026608331379</v>
      </c>
      <c r="AE131" s="135">
        <f>(Tax_data!AD131-Tax_data!AD130)</f>
        <v>-0.55950543865856517</v>
      </c>
      <c r="AF131" s="135">
        <f>(LN(Data!T131)-LN(Data!T130))*100</f>
        <v>-1.1933700600025077</v>
      </c>
      <c r="AG131" s="135">
        <f>(LN(Data!S131)-LN(Data!S130))*100</f>
        <v>-0.8028800709672268</v>
      </c>
      <c r="AH131" s="135">
        <f>(LN(DSGE_data!BQ131)-LN(DSGE_data!BQ130))*100</f>
        <v>-12.73388563459612</v>
      </c>
      <c r="AI131" s="135">
        <f>(DSGE_data!CB131/DSGE_data!CB130-1)*100</f>
        <v>39.486299988352449</v>
      </c>
      <c r="AJ131" s="135">
        <f>(DSGE_data!BY131/DSGE_data!BY130-1)*100</f>
        <v>-1.647175523433031</v>
      </c>
      <c r="AK131" s="135">
        <f>(DSGE_data!BZ131/DSGE_data!BZ130-1)*100</f>
        <v>0.32456781984604444</v>
      </c>
    </row>
    <row r="132" spans="1:37" x14ac:dyDescent="0.2">
      <c r="A132" s="18">
        <v>37164</v>
      </c>
      <c r="B132" s="135">
        <f>(LN(DSGE_data!B132)-LN(DSGE_data!B131))*100</f>
        <v>0.26538559113369331</v>
      </c>
      <c r="C132" s="135">
        <f>(LN(DSGE_data!BK132)-LN(DSGE_data!BK131))*100</f>
        <v>1.567355274358162</v>
      </c>
      <c r="D132" s="135">
        <f>(LN(DSGE_data!U132)-LN(DSGE_data!U131))*100</f>
        <v>0.80101144765674093</v>
      </c>
      <c r="E132" s="135">
        <v>1.7116986724469501</v>
      </c>
      <c r="F132" s="135">
        <v>1.7116986724469501</v>
      </c>
      <c r="G132" s="135">
        <v>1.6957537437194858</v>
      </c>
      <c r="H132" s="135">
        <f t="shared" si="6"/>
        <v>1.7116986724469501</v>
      </c>
      <c r="I132" s="135">
        <f>(LN(DSGE_data!W132)-LN(DSGE_data!W131))*100</f>
        <v>0.94141511854637372</v>
      </c>
      <c r="J132" s="135">
        <f>(LN(DSGE_data!Y132)-LN(DSGE_data!Y131))*100</f>
        <v>0.36915546434297397</v>
      </c>
      <c r="K132" s="135">
        <f>(LN(DSGE_data!AA132)-LN(DSGE_data!AA131))*100</f>
        <v>0.55159840662426518</v>
      </c>
      <c r="L132" s="135">
        <f>(LN(DSGE_data!AC132)-LN(DSGE_data!AC131))*100</f>
        <v>-1.7609838734463423</v>
      </c>
      <c r="M132" s="135">
        <f>(LN(DSGE_data!AA132+DSGE_data!AC132)-LN(DSGE_data!AA131+DSGE_data!AC131))*100</f>
        <v>-0.19064681241633963</v>
      </c>
      <c r="N132" s="135">
        <f>(LN(DSGE_data!AE132)-LN(DSGE_data!AE131))*100</f>
        <v>-1.0880569834270659E-2</v>
      </c>
      <c r="O132" s="135">
        <f>(LN(DSGE_data!AK132)-LN(DSGE_data!AK131))*100</f>
        <v>-0.24904389107911484</v>
      </c>
      <c r="P132" s="135">
        <f>(LN(DSGE_data!BO132)-LN(DSGE_data!BO131))*100</f>
        <v>2.0898916987672322</v>
      </c>
      <c r="Q132" s="135">
        <f>(LN(DSGE_data!AL132)-LN(DSGE_data!AL131))*100</f>
        <v>1.762422808866404</v>
      </c>
      <c r="R132" s="135">
        <f>(LN(DSGE_data!AM132)-LN(DSGE_data!AM131))*100</f>
        <v>0.73310007941547184</v>
      </c>
      <c r="S132" s="135">
        <f>(LN(DSGE_data!AZ132)-LN(DSGE_data!AZ131))*100</f>
        <v>-7.8424998821891023E-2</v>
      </c>
      <c r="T132" s="135">
        <f>(LN(DSGE_data!J132)-LN(DSGE_data!J131))*100</f>
        <v>1.5313304308452569</v>
      </c>
      <c r="U132" s="135">
        <f>(LN(DSGE_data!BC132)-LN(DSGE_data!BC131))*100</f>
        <v>-4.637392702350418</v>
      </c>
      <c r="V132" s="135">
        <f>(LN(DSGE_data!BL132)-LN(DSGE_data!BL131))*100</f>
        <v>2.6121555656923423</v>
      </c>
      <c r="W132" s="135">
        <f>(LN(DSGE_data!BA132)-LN(DSGE_data!BA131))*100</f>
        <v>-8.6805714223189057</v>
      </c>
      <c r="X132" s="135">
        <f>LN(1+DSGE_data!D132/400)*100</f>
        <v>2.6192425394950587</v>
      </c>
      <c r="Y132" s="135">
        <f>(LN(DSGE_data!BI132)-LN(DSGE_data!BI131))*100</f>
        <v>-5.1861011222698039</v>
      </c>
      <c r="Z132" s="135">
        <f>(LN(DSGE_data!BJ132)-LN(DSGE_data!BJ131))*100</f>
        <v>-2.7911257692678326</v>
      </c>
      <c r="AA132" s="135">
        <f>(Tax_data!U132-Tax_data!U131)</f>
        <v>2.6567322893611589</v>
      </c>
      <c r="AB132" s="135">
        <f>(Tax_data!V132-Tax_data!V131)</f>
        <v>-4.5912262370296624</v>
      </c>
      <c r="AC132" s="135">
        <f>(Tax_data!Y132-Tax_data!Y131)</f>
        <v>1.7099154366141942</v>
      </c>
      <c r="AD132" s="135">
        <f>(Tax_data!Z132-Tax_data!Z131)</f>
        <v>-3.9778219161064889</v>
      </c>
      <c r="AE132" s="135">
        <f>(Tax_data!AD132-Tax_data!AD131)</f>
        <v>0.11457768298769722</v>
      </c>
      <c r="AF132" s="135">
        <f>(LN(Data!T132)-LN(Data!T131))*100</f>
        <v>0.84830856335766924</v>
      </c>
      <c r="AG132" s="135">
        <f>(LN(Data!S132)-LN(Data!S131))*100</f>
        <v>1.0337587358856482</v>
      </c>
      <c r="AH132" s="135">
        <f>(LN(DSGE_data!BQ132)-LN(DSGE_data!BQ131))*100</f>
        <v>2.8793528009732228</v>
      </c>
      <c r="AI132" s="135">
        <f>(DSGE_data!CB132/DSGE_data!CB131-1)*100</f>
        <v>-29.674562885928633</v>
      </c>
      <c r="AJ132" s="135">
        <f>(DSGE_data!BY132/DSGE_data!BY131-1)*100</f>
        <v>4.7787071346399479</v>
      </c>
      <c r="AK132" s="135">
        <f>(DSGE_data!BZ132/DSGE_data!BZ131-1)*100</f>
        <v>2.6355190603630563</v>
      </c>
    </row>
    <row r="133" spans="1:37" x14ac:dyDescent="0.2">
      <c r="A133" s="18">
        <v>37256</v>
      </c>
      <c r="B133" s="135">
        <f>(LN(DSGE_data!B133)-LN(DSGE_data!B132))*100</f>
        <v>0.76640736584785429</v>
      </c>
      <c r="C133" s="135">
        <f>(LN(DSGE_data!BK133)-LN(DSGE_data!BK132))*100</f>
        <v>2.4617568106470422</v>
      </c>
      <c r="D133" s="135">
        <f>(LN(DSGE_data!U133)-LN(DSGE_data!U132))*100</f>
        <v>1.0032625672780071</v>
      </c>
      <c r="E133" s="135">
        <v>1.6890690142479301</v>
      </c>
      <c r="F133" s="135">
        <v>1.6890690142479301</v>
      </c>
      <c r="G133" s="135">
        <v>1.6774982008643136</v>
      </c>
      <c r="H133" s="135">
        <f t="shared" si="6"/>
        <v>1.6890690142479301</v>
      </c>
      <c r="I133" s="135">
        <f>(LN(DSGE_data!W133)-LN(DSGE_data!W132))*100</f>
        <v>0.9175212129798993</v>
      </c>
      <c r="J133" s="135">
        <f>(LN(DSGE_data!Y133)-LN(DSGE_data!Y132))*100</f>
        <v>0.6104928398874776</v>
      </c>
      <c r="K133" s="135">
        <f>(LN(DSGE_data!AA133)-LN(DSGE_data!AA132))*100</f>
        <v>-7.7139797726132997</v>
      </c>
      <c r="L133" s="135">
        <f>(LN(DSGE_data!AC133)-LN(DSGE_data!AC132))*100</f>
        <v>2.6167149077542362</v>
      </c>
      <c r="M133" s="135">
        <f>(LN(DSGE_data!AA133+DSGE_data!AC133)-LN(DSGE_data!AA132+DSGE_data!AC132))*100</f>
        <v>-4.3070129660463863</v>
      </c>
      <c r="N133" s="135">
        <f>(LN(DSGE_data!AE133)-LN(DSGE_data!AE132))*100</f>
        <v>-0.35013641095531511</v>
      </c>
      <c r="O133" s="135">
        <f>(LN(DSGE_data!AK133)-LN(DSGE_data!AK132))*100</f>
        <v>-0.27490290343372692</v>
      </c>
      <c r="P133" s="135">
        <f>(LN(DSGE_data!BO133)-LN(DSGE_data!BO132))*100</f>
        <v>0.33162575448617559</v>
      </c>
      <c r="Q133" s="135">
        <f>(LN(DSGE_data!AL133)-LN(DSGE_data!AL132))*100</f>
        <v>1.356698280435964</v>
      </c>
      <c r="R133" s="135">
        <f>(LN(DSGE_data!AM133)-LN(DSGE_data!AM132))*100</f>
        <v>0.19927881199244268</v>
      </c>
      <c r="S133" s="135">
        <f>(LN(DSGE_data!AZ133)-LN(DSGE_data!AZ132))*100</f>
        <v>1.2999754293837817</v>
      </c>
      <c r="T133" s="135">
        <f>(LN(DSGE_data!J133)-LN(DSGE_data!J132))*100</f>
        <v>2.5632848063181779</v>
      </c>
      <c r="U133" s="135">
        <f>(LN(DSGE_data!BC133)-LN(DSGE_data!BC132))*100</f>
        <v>2.4011015279691961</v>
      </c>
      <c r="V133" s="135">
        <f>(LN(DSGE_data!BL133)-LN(DSGE_data!BL132))*100</f>
        <v>8.8174311139990635</v>
      </c>
      <c r="W133" s="135">
        <f>(LN(DSGE_data!BA133)-LN(DSGE_data!BA132))*100</f>
        <v>2.0559616526675484</v>
      </c>
      <c r="X133" s="135">
        <f>LN(1+DSGE_data!D133/400)*100</f>
        <v>2.3472356185142069</v>
      </c>
      <c r="Y133" s="135">
        <f>(LN(DSGE_data!BI133)-LN(DSGE_data!BI132))*100</f>
        <v>-18.832438204710567</v>
      </c>
      <c r="Z133" s="135">
        <f>(LN(DSGE_data!BJ133)-LN(DSGE_data!BJ132))*100</f>
        <v>-15.036503287084457</v>
      </c>
      <c r="AA133" s="135">
        <f>(Tax_data!U133-Tax_data!U132)</f>
        <v>-1.686606171731027</v>
      </c>
      <c r="AB133" s="135">
        <f>(Tax_data!V133-Tax_data!V132)</f>
        <v>7.0087220805878356</v>
      </c>
      <c r="AC133" s="135">
        <f>(Tax_data!Y133-Tax_data!Y132)</f>
        <v>-1.242310379112709</v>
      </c>
      <c r="AD133" s="135">
        <f>(Tax_data!Z133-Tax_data!Z132)</f>
        <v>2.5978320674721935</v>
      </c>
      <c r="AE133" s="135">
        <f>(Tax_data!AD133-Tax_data!AD132)</f>
        <v>0.13614965638137733</v>
      </c>
      <c r="AF133" s="135">
        <f>(LN(Data!T133)-LN(Data!T132))*100</f>
        <v>2.1177029642364786</v>
      </c>
      <c r="AG133" s="135">
        <f>(LN(Data!S133)-LN(Data!S132))*100</f>
        <v>2.2329570274822075</v>
      </c>
      <c r="AH133" s="135">
        <f>(LN(DSGE_data!BQ133)-LN(DSGE_data!BQ132))*100</f>
        <v>2.7882217686373778</v>
      </c>
      <c r="AI133" s="135">
        <f>(DSGE_data!CB133/DSGE_data!CB132-1)*100</f>
        <v>-130.35050608975482</v>
      </c>
      <c r="AJ133" s="135">
        <f>(DSGE_data!BY133/DSGE_data!BY132-1)*100</f>
        <v>6.8340190566859249</v>
      </c>
      <c r="AK133" s="135">
        <f>(DSGE_data!BZ133/DSGE_data!BZ132-1)*100</f>
        <v>0.78329769513243441</v>
      </c>
    </row>
    <row r="134" spans="1:37" x14ac:dyDescent="0.2">
      <c r="A134" s="18">
        <v>37346</v>
      </c>
      <c r="B134" s="135">
        <f>(LN(DSGE_data!B134)-LN(DSGE_data!B133))*100</f>
        <v>1.0801431619219315</v>
      </c>
      <c r="C134" s="135">
        <f>(LN(DSGE_data!BK134)-LN(DSGE_data!BK133))*100</f>
        <v>5.4124134623851905</v>
      </c>
      <c r="D134" s="135">
        <f>(LN(DSGE_data!U134)-LN(DSGE_data!U133))*100</f>
        <v>1.106472046339313</v>
      </c>
      <c r="E134" s="135">
        <v>1.6651640388756701</v>
      </c>
      <c r="F134" s="135">
        <v>1.6651640388756701</v>
      </c>
      <c r="G134" s="135">
        <v>1.6579253711307196</v>
      </c>
      <c r="H134" s="135">
        <f t="shared" si="6"/>
        <v>1.6651640388756701</v>
      </c>
      <c r="I134" s="135">
        <f>(LN(DSGE_data!W134)-LN(DSGE_data!W133))*100</f>
        <v>1.1731959250159463</v>
      </c>
      <c r="J134" s="135">
        <f>(LN(DSGE_data!Y134)-LN(DSGE_data!Y133))*100</f>
        <v>2.2446272867481909</v>
      </c>
      <c r="K134" s="135">
        <f>(LN(DSGE_data!AA134)-LN(DSGE_data!AA133))*100</f>
        <v>3.2712459998450072</v>
      </c>
      <c r="L134" s="135">
        <f>(LN(DSGE_data!AC134)-LN(DSGE_data!AC133))*100</f>
        <v>1.8085894637048128</v>
      </c>
      <c r="M134" s="135">
        <f>(LN(DSGE_data!AA134+DSGE_data!AC134)-LN(DSGE_data!AA133+DSGE_data!AC133))*100</f>
        <v>2.7744828991275838</v>
      </c>
      <c r="N134" s="135">
        <f>(LN(DSGE_data!AE134)-LN(DSGE_data!AE133))*100</f>
        <v>1.4478637142101292</v>
      </c>
      <c r="O134" s="135">
        <f>(LN(DSGE_data!AK134)-LN(DSGE_data!AK133))*100</f>
        <v>-0.233746768912102</v>
      </c>
      <c r="P134" s="135">
        <f>(LN(DSGE_data!BO134)-LN(DSGE_data!BO133))*100</f>
        <v>1.1100074009194216</v>
      </c>
      <c r="Q134" s="135">
        <f>(LN(DSGE_data!AL134)-LN(DSGE_data!AL133))*100</f>
        <v>4.3184795807940546</v>
      </c>
      <c r="R134" s="135">
        <f>(LN(DSGE_data!AM134)-LN(DSGE_data!AM133))*100</f>
        <v>1.919354422572539</v>
      </c>
      <c r="S134" s="135">
        <f>(LN(DSGE_data!AZ134)-LN(DSGE_data!AZ133))*100</f>
        <v>3.4422189487864241</v>
      </c>
      <c r="T134" s="135">
        <f>(LN(DSGE_data!J134)-LN(DSGE_data!J133))*100</f>
        <v>2.5853044554404292</v>
      </c>
      <c r="U134" s="135">
        <f>(LN(DSGE_data!BC134)-LN(DSGE_data!BC133))*100</f>
        <v>3.4035939319041475</v>
      </c>
      <c r="V134" s="135">
        <f>(LN(DSGE_data!BL134)-LN(DSGE_data!BL133))*100</f>
        <v>11.067340960658045</v>
      </c>
      <c r="W134" s="135">
        <f>(LN(DSGE_data!BA134)-LN(DSGE_data!BA133))*100</f>
        <v>1.2175972560347859</v>
      </c>
      <c r="X134" s="135">
        <f>LN(1+DSGE_data!D134/400)*100</f>
        <v>2.6098752967361287</v>
      </c>
      <c r="Y134" s="135">
        <f>(LN(DSGE_data!BI134)-LN(DSGE_data!BI133))*100</f>
        <v>-11.343820228825496</v>
      </c>
      <c r="Z134" s="135">
        <f>(LN(DSGE_data!BJ134)-LN(DSGE_data!BJ133))*100</f>
        <v>-5.3823320412007547</v>
      </c>
      <c r="AA134" s="135">
        <f>(Tax_data!U134-Tax_data!U133)</f>
        <v>1.0166925480684892</v>
      </c>
      <c r="AB134" s="135">
        <f>(Tax_data!V134-Tax_data!V133)</f>
        <v>-8.4684416303318741</v>
      </c>
      <c r="AC134" s="135">
        <f>(Tax_data!Y134-Tax_data!Y133)</f>
        <v>0.5880006971518057</v>
      </c>
      <c r="AD134" s="135">
        <f>(Tax_data!Z134-Tax_data!Z133)</f>
        <v>-5.1993566477833753</v>
      </c>
      <c r="AE134" s="135">
        <f>(Tax_data!AD134-Tax_data!AD133)</f>
        <v>0.51963519860146157</v>
      </c>
      <c r="AF134" s="135">
        <f>(LN(Data!T134)-LN(Data!T133))*100</f>
        <v>-1.4970618857136131</v>
      </c>
      <c r="AG134" s="135">
        <f>(LN(Data!S134)-LN(Data!S133))*100</f>
        <v>-1.5496385491470477</v>
      </c>
      <c r="AH134" s="135">
        <f>(LN(DSGE_data!BQ134)-LN(DSGE_data!BQ133))*100</f>
        <v>-1.7355706728341858</v>
      </c>
      <c r="AI134" s="135">
        <f>(DSGE_data!CB134/DSGE_data!CB133-1)*100</f>
        <v>-931.57489569328789</v>
      </c>
      <c r="AJ134" s="135">
        <f>(DSGE_data!BY134/DSGE_data!BY133-1)*100</f>
        <v>-1.6466698724518558</v>
      </c>
      <c r="AK134" s="135">
        <f>(DSGE_data!BZ134/DSGE_data!BZ133-1)*100</f>
        <v>11.087404016581948</v>
      </c>
    </row>
    <row r="135" spans="1:37" x14ac:dyDescent="0.2">
      <c r="A135" s="18">
        <v>37437</v>
      </c>
      <c r="B135" s="135">
        <f>(LN(DSGE_data!B135)-LN(DSGE_data!B134))*100</f>
        <v>1.2608698435382593</v>
      </c>
      <c r="C135" s="135">
        <f>(LN(DSGE_data!BK135)-LN(DSGE_data!BK134))*100</f>
        <v>2.5762843800285928</v>
      </c>
      <c r="D135" s="135">
        <f>(LN(DSGE_data!U135)-LN(DSGE_data!U134))*100</f>
        <v>0.2282649188583008</v>
      </c>
      <c r="E135" s="135">
        <v>1.6393892446360701</v>
      </c>
      <c r="F135" s="135">
        <v>1.6393892446360701</v>
      </c>
      <c r="G135" s="135">
        <v>1.6355063653117341</v>
      </c>
      <c r="H135" s="135">
        <f t="shared" si="6"/>
        <v>1.6393892446360701</v>
      </c>
      <c r="I135" s="135">
        <f>(LN(DSGE_data!W135)-LN(DSGE_data!W134))*100</f>
        <v>1.2392987919819021</v>
      </c>
      <c r="J135" s="135">
        <f>(LN(DSGE_data!Y135)-LN(DSGE_data!Y134))*100</f>
        <v>-1.7351665409607975</v>
      </c>
      <c r="K135" s="135">
        <f>(LN(DSGE_data!AA135)-LN(DSGE_data!AA134))*100</f>
        <v>9.7694163150196189</v>
      </c>
      <c r="L135" s="135">
        <f>(LN(DSGE_data!AC135)-LN(DSGE_data!AC134))*100</f>
        <v>5.4652251818241737</v>
      </c>
      <c r="M135" s="135">
        <f>(LN(DSGE_data!AA135+DSGE_data!AC135)-LN(DSGE_data!AA134+DSGE_data!AC134))*100</f>
        <v>8.3352640032472891</v>
      </c>
      <c r="N135" s="135">
        <f>(LN(DSGE_data!AE135)-LN(DSGE_data!AE134))*100</f>
        <v>0.78883340970392624</v>
      </c>
      <c r="O135" s="135">
        <f>(LN(DSGE_data!AK135)-LN(DSGE_data!AK134))*100</f>
        <v>-0.19970804885747206</v>
      </c>
      <c r="P135" s="135">
        <f>(LN(DSGE_data!BO135)-LN(DSGE_data!BO134))*100</f>
        <v>0.17231585251167303</v>
      </c>
      <c r="Q135" s="135">
        <f>(LN(DSGE_data!AL135)-LN(DSGE_data!AL134))*100</f>
        <v>2.6496273939121906</v>
      </c>
      <c r="R135" s="135">
        <f>(LN(DSGE_data!AM135)-LN(DSGE_data!AM134))*100</f>
        <v>-0.37770404721229056</v>
      </c>
      <c r="S135" s="135">
        <f>(LN(DSGE_data!AZ135)-LN(DSGE_data!AZ134))*100</f>
        <v>2.6770195902582117</v>
      </c>
      <c r="T135" s="135">
        <f>(LN(DSGE_data!J135)-LN(DSGE_data!J134))*100</f>
        <v>5.9653912114893792</v>
      </c>
      <c r="U135" s="135">
        <f>(LN(DSGE_data!BC135)-LN(DSGE_data!BC134))*100</f>
        <v>1.7385247047810637</v>
      </c>
      <c r="V135" s="135">
        <f>(LN(DSGE_data!BL135)-LN(DSGE_data!BL134))*100</f>
        <v>-0.61551832992430278</v>
      </c>
      <c r="W135" s="135">
        <f>(LN(DSGE_data!BA135)-LN(DSGE_data!BA134))*100</f>
        <v>2.8677069201844319</v>
      </c>
      <c r="X135" s="135">
        <f>LN(1+DSGE_data!D135/400)*100</f>
        <v>2.8905115894319144</v>
      </c>
      <c r="Y135" s="135">
        <f>(LN(DSGE_data!BI135)-LN(DSGE_data!BI134))*100</f>
        <v>5.5594782904146101</v>
      </c>
      <c r="Z135" s="135">
        <f>(LN(DSGE_data!BJ135)-LN(DSGE_data!BJ134))*100</f>
        <v>8.5764421988510975</v>
      </c>
      <c r="AA135" s="135">
        <f>(Tax_data!U135-Tax_data!U134)</f>
        <v>-2.8878579790166583</v>
      </c>
      <c r="AB135" s="135">
        <f>(Tax_data!V135-Tax_data!V134)</f>
        <v>6.2245510706566103</v>
      </c>
      <c r="AC135" s="135">
        <f>(Tax_data!Y135-Tax_data!Y134)</f>
        <v>-2.435589603498622</v>
      </c>
      <c r="AD135" s="135">
        <f>(Tax_data!Z135-Tax_data!Z134)</f>
        <v>5.5339720440259619</v>
      </c>
      <c r="AE135" s="135">
        <f>(Tax_data!AD135-Tax_data!AD134)</f>
        <v>0.20111062321677409</v>
      </c>
      <c r="AF135" s="135">
        <f>(LN(Data!T135)-LN(Data!T134))*100</f>
        <v>-3.6767240046705396</v>
      </c>
      <c r="AG135" s="135">
        <f>(LN(Data!S135)-LN(Data!S134))*100</f>
        <v>-1.5128018426601386</v>
      </c>
      <c r="AH135" s="135">
        <f>(LN(DSGE_data!BQ135)-LN(DSGE_data!BQ134))*100</f>
        <v>1.7563030659131229</v>
      </c>
      <c r="AI135" s="135">
        <f>(DSGE_data!CB135/DSGE_data!CB134-1)*100</f>
        <v>-127.25033157966692</v>
      </c>
      <c r="AJ135" s="135">
        <f>(DSGE_data!BY135/DSGE_data!BY134-1)*100</f>
        <v>12.294121462642416</v>
      </c>
      <c r="AK135" s="135">
        <f>(DSGE_data!BZ135/DSGE_data!BZ134-1)*100</f>
        <v>-2.1322208050152724</v>
      </c>
    </row>
    <row r="136" spans="1:37" x14ac:dyDescent="0.2">
      <c r="A136" s="18">
        <v>37529</v>
      </c>
      <c r="B136" s="135">
        <f>(LN(DSGE_data!B136)-LN(DSGE_data!B135))*100</f>
        <v>1.1254926871618665</v>
      </c>
      <c r="C136" s="135">
        <f>(LN(DSGE_data!BK136)-LN(DSGE_data!BK135))*100</f>
        <v>2.0430520327207269</v>
      </c>
      <c r="D136" s="135">
        <f>(LN(DSGE_data!U136)-LN(DSGE_data!U135))*100</f>
        <v>0.47009533484931865</v>
      </c>
      <c r="E136" s="135">
        <v>1.61160885553459</v>
      </c>
      <c r="F136" s="135">
        <v>1.61160885553459</v>
      </c>
      <c r="G136" s="135">
        <v>1.6102120087610139</v>
      </c>
      <c r="H136" s="135">
        <f t="shared" ref="H136:H193" si="7">F136</f>
        <v>1.61160885553459</v>
      </c>
      <c r="I136" s="135">
        <f>(LN(DSGE_data!W136)-LN(DSGE_data!W135))*100</f>
        <v>1.3412077180644744</v>
      </c>
      <c r="J136" s="135">
        <f>(LN(DSGE_data!Y136)-LN(DSGE_data!Y135))*100</f>
        <v>0.59504100744280919</v>
      </c>
      <c r="K136" s="135">
        <f>(LN(DSGE_data!AA136)-LN(DSGE_data!AA135))*100</f>
        <v>7.2869899938249105</v>
      </c>
      <c r="L136" s="135">
        <f>(LN(DSGE_data!AC136)-LN(DSGE_data!AC135))*100</f>
        <v>4.2929652317640787</v>
      </c>
      <c r="M136" s="135">
        <f>(LN(DSGE_data!AA136+DSGE_data!AC136)-LN(DSGE_data!AA135+DSGE_data!AC135))*100</f>
        <v>6.3135167049216179</v>
      </c>
      <c r="N136" s="135">
        <f>(LN(DSGE_data!AE136)-LN(DSGE_data!AE135))*100</f>
        <v>2.1635527423754297</v>
      </c>
      <c r="O136" s="135">
        <f>(LN(DSGE_data!AK136)-LN(DSGE_data!AK135))*100</f>
        <v>-0.11157755521202795</v>
      </c>
      <c r="P136" s="135">
        <f>(LN(DSGE_data!BO136)-LN(DSGE_data!BO135))*100</f>
        <v>-2.3549482854257064E-2</v>
      </c>
      <c r="Q136" s="135">
        <f>(LN(DSGE_data!AL136)-LN(DSGE_data!AL135))*100</f>
        <v>2.4165143151241963</v>
      </c>
      <c r="R136" s="135">
        <f>(LN(DSGE_data!AM136)-LN(DSGE_data!AM135))*100</f>
        <v>0.19589907075570068</v>
      </c>
      <c r="S136" s="135">
        <f>(LN(DSGE_data!AZ136)-LN(DSGE_data!AZ135))*100</f>
        <v>2.5516413531904369</v>
      </c>
      <c r="T136" s="135">
        <f>(LN(DSGE_data!J136)-LN(DSGE_data!J135))*100</f>
        <v>2.5942344227829928</v>
      </c>
      <c r="U136" s="135">
        <f>(LN(DSGE_data!BC136)-LN(DSGE_data!BC135))*100</f>
        <v>-0.3653005368807527</v>
      </c>
      <c r="V136" s="135">
        <f>(LN(DSGE_data!BL136)-LN(DSGE_data!BL135))*100</f>
        <v>0.21496759677974708</v>
      </c>
      <c r="W136" s="135">
        <f>(LN(DSGE_data!BA136)-LN(DSGE_data!BA135))*100</f>
        <v>-3.7754215481232478</v>
      </c>
      <c r="X136" s="135">
        <f>LN(1+DSGE_data!D136/400)*100</f>
        <v>3.1330942797663353</v>
      </c>
      <c r="Y136" s="135">
        <f>(LN(DSGE_data!BI136)-LN(DSGE_data!BI135))*100</f>
        <v>-4.5523255024083831</v>
      </c>
      <c r="Z136" s="135">
        <f>(LN(DSGE_data!BJ136)-LN(DSGE_data!BJ135))*100</f>
        <v>-2.4544406372101868</v>
      </c>
      <c r="AA136" s="135">
        <f>(Tax_data!U136-Tax_data!U135)</f>
        <v>2.7592872795999934</v>
      </c>
      <c r="AB136" s="135">
        <f>(Tax_data!V136-Tax_data!V135)</f>
        <v>-2.7070594709032161</v>
      </c>
      <c r="AC136" s="135">
        <f>(Tax_data!Y136-Tax_data!Y135)</f>
        <v>1.9326903941901836</v>
      </c>
      <c r="AD136" s="135">
        <f>(Tax_data!Z136-Tax_data!Z135)</f>
        <v>-0.45657982328664204</v>
      </c>
      <c r="AE136" s="135">
        <f>(Tax_data!AD136-Tax_data!AD135)</f>
        <v>-0.61031781897154147</v>
      </c>
      <c r="AF136" s="135">
        <f>(LN(Data!T136)-LN(Data!T135))*100</f>
        <v>-0.72018247057368256</v>
      </c>
      <c r="AG136" s="135">
        <f>(LN(Data!S136)-LN(Data!S135))*100</f>
        <v>-1.2695853627077369</v>
      </c>
      <c r="AH136" s="135">
        <f>(LN(DSGE_data!BQ136)-LN(DSGE_data!BQ135))*100</f>
        <v>11.14982484962006</v>
      </c>
      <c r="AI136" s="135">
        <f>(DSGE_data!CB136/DSGE_data!CB135-1)*100</f>
        <v>-230.99058409718759</v>
      </c>
      <c r="AJ136" s="135">
        <f>(DSGE_data!BY136/DSGE_data!BY135-1)*100</f>
        <v>-5.7733460910088574</v>
      </c>
      <c r="AK136" s="135">
        <f>(DSGE_data!BZ136/DSGE_data!BZ135-1)*100</f>
        <v>0.95581786179990136</v>
      </c>
    </row>
    <row r="137" spans="1:37" x14ac:dyDescent="0.2">
      <c r="A137" s="18">
        <v>37621</v>
      </c>
      <c r="B137" s="135">
        <f>(LN(DSGE_data!B137)-LN(DSGE_data!B136))*100</f>
        <v>0.82852900322478717</v>
      </c>
      <c r="C137" s="135">
        <f>(LN(DSGE_data!BK137)-LN(DSGE_data!BK136))*100</f>
        <v>1.9600752736823601</v>
      </c>
      <c r="D137" s="135">
        <f>(LN(DSGE_data!U137)-LN(DSGE_data!U136))*100</f>
        <v>1.1118442298624132</v>
      </c>
      <c r="E137" s="135">
        <v>1.5825545594495001</v>
      </c>
      <c r="F137" s="135">
        <v>1.5825545594495001</v>
      </c>
      <c r="G137" s="135">
        <v>1.5829927174776159</v>
      </c>
      <c r="H137" s="135">
        <f t="shared" si="7"/>
        <v>1.5825545594495001</v>
      </c>
      <c r="I137" s="135">
        <f>(LN(DSGE_data!W137)-LN(DSGE_data!W136))*100</f>
        <v>1.3096281851934677</v>
      </c>
      <c r="J137" s="135">
        <f>(LN(DSGE_data!Y137)-LN(DSGE_data!Y136))*100</f>
        <v>0.77724851337386269</v>
      </c>
      <c r="K137" s="135">
        <f>(LN(DSGE_data!AA137)-LN(DSGE_data!AA136))*100</f>
        <v>1.8341432941731739</v>
      </c>
      <c r="L137" s="135">
        <f>(LN(DSGE_data!AC137)-LN(DSGE_data!AC136))*100</f>
        <v>13.207271818244415</v>
      </c>
      <c r="M137" s="135">
        <f>(LN(DSGE_data!AA137+DSGE_data!AC137)-LN(DSGE_data!AA136+DSGE_data!AC136))*100</f>
        <v>5.6377137557513279</v>
      </c>
      <c r="N137" s="135">
        <f>(LN(DSGE_data!AE137)-LN(DSGE_data!AE136))*100</f>
        <v>2.4818667194558941</v>
      </c>
      <c r="O137" s="135">
        <f>(LN(DSGE_data!AK137)-LN(DSGE_data!AK136))*100</f>
        <v>3.0718351396652466E-2</v>
      </c>
      <c r="P137" s="135">
        <f>(LN(DSGE_data!BO137)-LN(DSGE_data!BO136))*100</f>
        <v>-2.0112275016579417</v>
      </c>
      <c r="Q137" s="135">
        <f>(LN(DSGE_data!AL137)-LN(DSGE_data!AL136))*100</f>
        <v>1.3583441354258596</v>
      </c>
      <c r="R137" s="135">
        <f>(LN(DSGE_data!AM137)-LN(DSGE_data!AM136))*100</f>
        <v>-0.65999685854993828</v>
      </c>
      <c r="S137" s="135">
        <f>(LN(DSGE_data!AZ137)-LN(DSGE_data!AZ136))*100</f>
        <v>3.3388532856871045</v>
      </c>
      <c r="T137" s="135">
        <f>(LN(DSGE_data!J137)-LN(DSGE_data!J136))*100</f>
        <v>2.5106897421447893</v>
      </c>
      <c r="U137" s="135">
        <f>(LN(DSGE_data!BC137)-LN(DSGE_data!BC136))*100</f>
        <v>2.9585345394075091</v>
      </c>
      <c r="V137" s="135">
        <f>(LN(DSGE_data!BL137)-LN(DSGE_data!BL136))*100</f>
        <v>2.0507072739593291</v>
      </c>
      <c r="W137" s="135">
        <f>(LN(DSGE_data!BA137)-LN(DSGE_data!BA136))*100</f>
        <v>5.546300650822289</v>
      </c>
      <c r="X137" s="135">
        <f>LN(1+DSGE_data!D137/400)*100</f>
        <v>3.3192967355763963</v>
      </c>
      <c r="Y137" s="135">
        <f>(LN(DSGE_data!BI137)-LN(DSGE_data!BI136))*100</f>
        <v>7.5080683451487218</v>
      </c>
      <c r="Z137" s="135">
        <f>(LN(DSGE_data!BJ137)-LN(DSGE_data!BJ136))*100</f>
        <v>8.284785495448066</v>
      </c>
      <c r="AA137" s="135">
        <f>(Tax_data!U137-Tax_data!U136)</f>
        <v>-0.70792544502259602</v>
      </c>
      <c r="AB137" s="135">
        <f>(Tax_data!V137-Tax_data!V136)</f>
        <v>3.1446429429597007</v>
      </c>
      <c r="AC137" s="135">
        <f>(Tax_data!Y137-Tax_data!Y136)</f>
        <v>0.16075981527640693</v>
      </c>
      <c r="AD137" s="135">
        <f>(Tax_data!Z137-Tax_data!Z136)</f>
        <v>-1.6405498639012652</v>
      </c>
      <c r="AE137" s="135">
        <f>(Tax_data!AD137-Tax_data!AD136)</f>
        <v>-0.67383455766691114</v>
      </c>
      <c r="AF137" s="135">
        <f>(LN(Data!T137)-LN(Data!T136))*100</f>
        <v>-3.2761698704220521</v>
      </c>
      <c r="AG137" s="135">
        <f>(LN(Data!S137)-LN(Data!S136))*100</f>
        <v>-6.0552126430629016</v>
      </c>
      <c r="AH137" s="135">
        <f>(LN(DSGE_data!BQ137)-LN(DSGE_data!BQ136))*100</f>
        <v>1.9313283822480543</v>
      </c>
      <c r="AI137" s="135">
        <f>(DSGE_data!CB137/DSGE_data!CB136-1)*100</f>
        <v>-75.901037623314778</v>
      </c>
      <c r="AJ137" s="135">
        <f>(DSGE_data!BY137/DSGE_data!BY136-1)*100</f>
        <v>5.0626784915802192</v>
      </c>
      <c r="AK137" s="135">
        <f>(DSGE_data!BZ137/DSGE_data!BZ136-1)*100</f>
        <v>1.9140321999238985</v>
      </c>
    </row>
    <row r="138" spans="1:37" x14ac:dyDescent="0.2">
      <c r="A138" s="18">
        <v>37711</v>
      </c>
      <c r="B138" s="135">
        <f>(LN(DSGE_data!B138)-LN(DSGE_data!B137))*100</f>
        <v>0.63276887313072905</v>
      </c>
      <c r="C138" s="135">
        <f>(LN(DSGE_data!BK138)-LN(DSGE_data!BK137))*100</f>
        <v>1.2587481296032266</v>
      </c>
      <c r="D138" s="135">
        <f>(LN(DSGE_data!U138)-LN(DSGE_data!U137))*100</f>
        <v>0.30513311390656384</v>
      </c>
      <c r="E138" s="135">
        <v>1.5533386732521199</v>
      </c>
      <c r="F138" s="135">
        <v>1.5533386732521199</v>
      </c>
      <c r="G138" s="135">
        <v>1.5551281279899243</v>
      </c>
      <c r="H138" s="135">
        <f t="shared" si="7"/>
        <v>1.5533386732521199</v>
      </c>
      <c r="I138" s="135">
        <f>(LN(DSGE_data!W138)-LN(DSGE_data!W137))*100</f>
        <v>1.3577472413688341</v>
      </c>
      <c r="J138" s="135">
        <f>(LN(DSGE_data!Y138)-LN(DSGE_data!Y137))*100</f>
        <v>2.7432841136784347</v>
      </c>
      <c r="K138" s="135">
        <f>(LN(DSGE_data!AA138)-LN(DSGE_data!AA137))*100</f>
        <v>1.6037833356325137</v>
      </c>
      <c r="L138" s="135">
        <f>(LN(DSGE_data!AC138)-LN(DSGE_data!AC137))*100</f>
        <v>-6.9071779401454592</v>
      </c>
      <c r="M138" s="135">
        <f>(LN(DSGE_data!AA138+DSGE_data!AC138)-LN(DSGE_data!AA137+DSGE_data!AC137))*100</f>
        <v>-1.2696005191457971</v>
      </c>
      <c r="N138" s="135">
        <f>(LN(DSGE_data!AE138)-LN(DSGE_data!AE137))*100</f>
        <v>1.6448927520441359</v>
      </c>
      <c r="O138" s="135">
        <f>(LN(DSGE_data!AK138)-LN(DSGE_data!AK137))*100</f>
        <v>0.20125253344223104</v>
      </c>
      <c r="P138" s="135">
        <f>(LN(DSGE_data!BO138)-LN(DSGE_data!BO137))*100</f>
        <v>0.88597283272324745</v>
      </c>
      <c r="Q138" s="135">
        <f>(LN(DSGE_data!AL138)-LN(DSGE_data!AL137))*100</f>
        <v>3.2259778032265984</v>
      </c>
      <c r="R138" s="135">
        <f>(LN(DSGE_data!AM138)-LN(DSGE_data!AM137))*100</f>
        <v>3.2519273667476867</v>
      </c>
      <c r="S138" s="135">
        <f>(LN(DSGE_data!AZ138)-LN(DSGE_data!AZ137))*100</f>
        <v>2.1387524370612088</v>
      </c>
      <c r="T138" s="135">
        <f>(LN(DSGE_data!J138)-LN(DSGE_data!J137))*100</f>
        <v>-1.234451159693517</v>
      </c>
      <c r="U138" s="135">
        <f>(LN(DSGE_data!BC138)-LN(DSGE_data!BC137))*100</f>
        <v>-0.12715768861699672</v>
      </c>
      <c r="V138" s="135">
        <f>(LN(DSGE_data!BL138)-LN(DSGE_data!BL137))*100</f>
        <v>-9.6080713815885677</v>
      </c>
      <c r="W138" s="135">
        <f>(LN(DSGE_data!BA138)-LN(DSGE_data!BA137))*100</f>
        <v>-4.1290246280521359</v>
      </c>
      <c r="X138" s="135">
        <f>LN(1+DSGE_data!D138/400)*100</f>
        <v>3.3192967355763963</v>
      </c>
      <c r="Y138" s="135">
        <f>(LN(DSGE_data!BI138)-LN(DSGE_data!BI137))*100</f>
        <v>10.429524176453775</v>
      </c>
      <c r="Z138" s="135">
        <f>(LN(DSGE_data!BJ138)-LN(DSGE_data!BJ137))*100</f>
        <v>8.4023001530308505</v>
      </c>
      <c r="AA138" s="135">
        <f>(Tax_data!U138-Tax_data!U137)</f>
        <v>-0.311967729289087</v>
      </c>
      <c r="AB138" s="135">
        <f>(Tax_data!V138-Tax_data!V137)</f>
        <v>-7.1673537701929355</v>
      </c>
      <c r="AC138" s="135">
        <f>(Tax_data!Y138-Tax_data!Y137)</f>
        <v>-0.98167547767778451</v>
      </c>
      <c r="AD138" s="135">
        <f>(Tax_data!Z138-Tax_data!Z137)</f>
        <v>-4.3689870995364952</v>
      </c>
      <c r="AE138" s="135">
        <f>(Tax_data!AD138-Tax_data!AD137)</f>
        <v>0.92502659919419195</v>
      </c>
      <c r="AF138" s="135">
        <f>(LN(Data!T138)-LN(Data!T137))*100</f>
        <v>-0.4060454028842031</v>
      </c>
      <c r="AG138" s="135">
        <f>(LN(Data!S138)-LN(Data!S137))*100</f>
        <v>1.2046316425557535</v>
      </c>
      <c r="AH138" s="135">
        <f>(LN(DSGE_data!BQ138)-LN(DSGE_data!BQ137))*100</f>
        <v>8.3418451023460349</v>
      </c>
      <c r="AI138" s="135">
        <f>(DSGE_data!CB138/DSGE_data!CB137-1)*100</f>
        <v>1771.3655071988744</v>
      </c>
      <c r="AJ138" s="135">
        <f>(DSGE_data!BY138/DSGE_data!BY137-1)*100</f>
        <v>-5.8679861995257543</v>
      </c>
      <c r="AK138" s="135">
        <f>(DSGE_data!BZ138/DSGE_data!BZ137-1)*100</f>
        <v>10.905864810676281</v>
      </c>
    </row>
    <row r="139" spans="1:37" x14ac:dyDescent="0.2">
      <c r="A139" s="18">
        <v>37802</v>
      </c>
      <c r="B139" s="135">
        <f>(LN(DSGE_data!B139)-LN(DSGE_data!B138))*100</f>
        <v>0.4871817317219751</v>
      </c>
      <c r="C139" s="135">
        <f>(LN(DSGE_data!BK139)-LN(DSGE_data!BK138))*100</f>
        <v>1.2375971785145712</v>
      </c>
      <c r="D139" s="135">
        <f>(LN(DSGE_data!U139)-LN(DSGE_data!U138))*100</f>
        <v>0.5798148005565551</v>
      </c>
      <c r="E139" s="135">
        <v>1.5253458803353199</v>
      </c>
      <c r="F139" s="135">
        <v>1.5253458803353199</v>
      </c>
      <c r="G139" s="135">
        <v>1.5281357469155488</v>
      </c>
      <c r="H139" s="135">
        <f t="shared" si="7"/>
        <v>1.5253458803353199</v>
      </c>
      <c r="I139" s="135">
        <f>(LN(DSGE_data!W139)-LN(DSGE_data!W138))*100</f>
        <v>1.3652557663066389</v>
      </c>
      <c r="J139" s="135">
        <f>(LN(DSGE_data!Y139)-LN(DSGE_data!Y138))*100</f>
        <v>3.2112253816000802</v>
      </c>
      <c r="K139" s="135">
        <f>(LN(DSGE_data!AA139)-LN(DSGE_data!AA138))*100</f>
        <v>4.0468324856558269</v>
      </c>
      <c r="L139" s="135">
        <f>(LN(DSGE_data!AC139)-LN(DSGE_data!AC138))*100</f>
        <v>2.4312420131408885</v>
      </c>
      <c r="M139" s="135">
        <f>(LN(DSGE_data!AA139+DSGE_data!AC139)-LN(DSGE_data!AA138+DSGE_data!AC138))*100</f>
        <v>3.5195670597413908</v>
      </c>
      <c r="N139" s="135">
        <f>(LN(DSGE_data!AE139)-LN(DSGE_data!AE138))*100</f>
        <v>3.4319656347307159</v>
      </c>
      <c r="O139" s="135">
        <f>(LN(DSGE_data!AK139)-LN(DSGE_data!AK138))*100</f>
        <v>0.33544671676488669</v>
      </c>
      <c r="P139" s="135">
        <f>(LN(DSGE_data!BO139)-LN(DSGE_data!BO138))*100</f>
        <v>2.4311310687121335</v>
      </c>
      <c r="Q139" s="135">
        <f>(LN(DSGE_data!AL139)-LN(DSGE_data!AL138))*100</f>
        <v>2.700425448792565</v>
      </c>
      <c r="R139" s="135">
        <f>(LN(DSGE_data!AM139)-LN(DSGE_data!AM138))*100</f>
        <v>1.0264935375095874</v>
      </c>
      <c r="S139" s="135">
        <f>(LN(DSGE_data!AZ139)-LN(DSGE_data!AZ138))*100</f>
        <v>-6.6152336684544011E-2</v>
      </c>
      <c r="T139" s="135">
        <f>(LN(DSGE_data!J139)-LN(DSGE_data!J138))*100</f>
        <v>1.2450433248584414</v>
      </c>
      <c r="U139" s="135">
        <f>(LN(DSGE_data!BC139)-LN(DSGE_data!BC138))*100</f>
        <v>3.3286241609880918</v>
      </c>
      <c r="V139" s="135">
        <f>(LN(DSGE_data!BL139)-LN(DSGE_data!BL138))*100</f>
        <v>-3.3880615613092413</v>
      </c>
      <c r="W139" s="135">
        <f>(LN(DSGE_data!BA139)-LN(DSGE_data!BA138))*100</f>
        <v>-4.9079755586411977E-2</v>
      </c>
      <c r="X139" s="135">
        <f>LN(1+DSGE_data!D139/400)*100</f>
        <v>3.2355485335940641</v>
      </c>
      <c r="Y139" s="135">
        <f>(LN(DSGE_data!BI139)-LN(DSGE_data!BI138))*100</f>
        <v>4.4739632875147706</v>
      </c>
      <c r="Z139" s="135">
        <f>(LN(DSGE_data!BJ139)-LN(DSGE_data!BJ138))*100</f>
        <v>4.5309552686112475</v>
      </c>
      <c r="AA139" s="135">
        <f>(Tax_data!U139-Tax_data!U138)</f>
        <v>-1.0281176496511044</v>
      </c>
      <c r="AB139" s="135">
        <f>(Tax_data!V139-Tax_data!V138)</f>
        <v>6.5809122088388623</v>
      </c>
      <c r="AC139" s="135">
        <f>(Tax_data!Y139-Tax_data!Y138)</f>
        <v>-0.63804596368823319</v>
      </c>
      <c r="AD139" s="135">
        <f>(Tax_data!Z139-Tax_data!Z138)</f>
        <v>5.4557944574309225</v>
      </c>
      <c r="AE139" s="135">
        <f>(Tax_data!AD139-Tax_data!AD138)</f>
        <v>-1.0150448147630833</v>
      </c>
      <c r="AF139" s="135">
        <f>(LN(Data!T139)-LN(Data!T138))*100</f>
        <v>-2.6389900010517664</v>
      </c>
      <c r="AG139" s="135">
        <f>(LN(Data!S139)-LN(Data!S138))*100</f>
        <v>-0.70866840528935882</v>
      </c>
      <c r="AH139" s="135">
        <f>(LN(DSGE_data!BQ139)-LN(DSGE_data!BQ138))*100</f>
        <v>-4.5932731943162608</v>
      </c>
      <c r="AI139" s="135">
        <f>(DSGE_data!CB139/DSGE_data!CB138-1)*100</f>
        <v>-71.936645967088154</v>
      </c>
      <c r="AJ139" s="135">
        <f>(DSGE_data!BY139/DSGE_data!BY138-1)*100</f>
        <v>7.794497720550031</v>
      </c>
      <c r="AK139" s="135">
        <f>(DSGE_data!BZ139/DSGE_data!BZ138-1)*100</f>
        <v>-4.8277978873172316</v>
      </c>
    </row>
    <row r="140" spans="1:37" x14ac:dyDescent="0.2">
      <c r="A140" s="18">
        <v>37894</v>
      </c>
      <c r="B140" s="135">
        <f>(LN(DSGE_data!B140)-LN(DSGE_data!B139))*100</f>
        <v>0.5412260575452521</v>
      </c>
      <c r="C140" s="135">
        <f>(LN(DSGE_data!BK140)-LN(DSGE_data!BK139))*100</f>
        <v>1.0565895145015158</v>
      </c>
      <c r="D140" s="135">
        <f>(LN(DSGE_data!U140)-LN(DSGE_data!U139))*100</f>
        <v>1.0000227557956265</v>
      </c>
      <c r="E140" s="135">
        <v>1.4989738089439799</v>
      </c>
      <c r="F140" s="135">
        <v>1.4989738089439799</v>
      </c>
      <c r="G140" s="135">
        <v>1.5026814726264881</v>
      </c>
      <c r="H140" s="135">
        <f t="shared" si="7"/>
        <v>1.4989738089439799</v>
      </c>
      <c r="I140" s="135">
        <f>(LN(DSGE_data!W140)-LN(DSGE_data!W139))*100</f>
        <v>1.46027257326935</v>
      </c>
      <c r="J140" s="135">
        <f>(LN(DSGE_data!Y140)-LN(DSGE_data!Y139))*100</f>
        <v>4.0258492048165451</v>
      </c>
      <c r="K140" s="135">
        <f>(LN(DSGE_data!AA140)-LN(DSGE_data!AA139))*100</f>
        <v>1.9029208803644337</v>
      </c>
      <c r="L140" s="135">
        <f>(LN(DSGE_data!AC140)-LN(DSGE_data!AC139))*100</f>
        <v>-2.5027807149276882</v>
      </c>
      <c r="M140" s="135">
        <f>(LN(DSGE_data!AA140+DSGE_data!AC140)-LN(DSGE_data!AA139+DSGE_data!AC139))*100</f>
        <v>0.49405521064400659</v>
      </c>
      <c r="N140" s="135">
        <f>(LN(DSGE_data!AE140)-LN(DSGE_data!AE139))*100</f>
        <v>3.0775382270519458</v>
      </c>
      <c r="O140" s="135">
        <f>(LN(DSGE_data!AK140)-LN(DSGE_data!AK139))*100</f>
        <v>0.40794268398021138</v>
      </c>
      <c r="P140" s="135">
        <f>(LN(DSGE_data!BO140)-LN(DSGE_data!BO139))*100</f>
        <v>3.2729722744310408</v>
      </c>
      <c r="Q140" s="135">
        <f>(LN(DSGE_data!AL140)-LN(DSGE_data!AL139))*100</f>
        <v>2.5433864850292309</v>
      </c>
      <c r="R140" s="135">
        <f>(LN(DSGE_data!AM140)-LN(DSGE_data!AM139))*100</f>
        <v>1.6083714675326988</v>
      </c>
      <c r="S140" s="135">
        <f>(LN(DSGE_data!AZ140)-LN(DSGE_data!AZ139))*100</f>
        <v>-1.1375284733820212</v>
      </c>
      <c r="T140" s="135">
        <f>(LN(DSGE_data!J140)-LN(DSGE_data!J139))*100</f>
        <v>0.21861551150146319</v>
      </c>
      <c r="U140" s="135">
        <f>(LN(DSGE_data!BC140)-LN(DSGE_data!BC139))*100</f>
        <v>4.0197668316476864</v>
      </c>
      <c r="V140" s="135">
        <f>(LN(DSGE_data!BL140)-LN(DSGE_data!BL139))*100</f>
        <v>-2.4449992280301647</v>
      </c>
      <c r="W140" s="135">
        <f>(LN(DSGE_data!BA140)-LN(DSGE_data!BA139))*100</f>
        <v>3.6742967495429824</v>
      </c>
      <c r="X140" s="135">
        <f>LN(1+DSGE_data!D140/400)*100</f>
        <v>2.7689992129345402</v>
      </c>
      <c r="Y140" s="135">
        <f>(LN(DSGE_data!BI140)-LN(DSGE_data!BI139))*100</f>
        <v>4.8251765174590844</v>
      </c>
      <c r="Z140" s="135">
        <f>(LN(DSGE_data!BJ140)-LN(DSGE_data!BJ139))*100</f>
        <v>4.9173462059461492</v>
      </c>
      <c r="AA140" s="135">
        <f>(Tax_data!U140-Tax_data!U139)</f>
        <v>1.156534449810616</v>
      </c>
      <c r="AB140" s="135">
        <f>(Tax_data!V140-Tax_data!V139)</f>
        <v>-3.1731322600383933</v>
      </c>
      <c r="AC140" s="135">
        <f>(Tax_data!Y140-Tax_data!Y139)</f>
        <v>-9.1424231539320999E-3</v>
      </c>
      <c r="AD140" s="135">
        <f>(Tax_data!Z140-Tax_data!Z139)</f>
        <v>-0.6223609428211283</v>
      </c>
      <c r="AE140" s="135">
        <f>(Tax_data!AD140-Tax_data!AD139)</f>
        <v>1.5214060540357899</v>
      </c>
      <c r="AF140" s="135">
        <f>(LN(Data!T140)-LN(Data!T139))*100</f>
        <v>-0.97376695736866026</v>
      </c>
      <c r="AG140" s="135">
        <f>(LN(Data!S140)-LN(Data!S139))*100</f>
        <v>-7.8121661845464985E-2</v>
      </c>
      <c r="AH140" s="135">
        <f>(LN(DSGE_data!BQ140)-LN(DSGE_data!BQ139))*100</f>
        <v>8.9900959810963244</v>
      </c>
      <c r="AI140" s="135">
        <f>(DSGE_data!CB140/DSGE_data!CB139-1)*100</f>
        <v>157.79067659966262</v>
      </c>
      <c r="AJ140" s="135">
        <f>(DSGE_data!BY140/DSGE_data!BY139-1)*100</f>
        <v>1.8878356261678553</v>
      </c>
      <c r="AK140" s="135">
        <f>(DSGE_data!BZ140/DSGE_data!BZ139-1)*100</f>
        <v>9.4482538101457578</v>
      </c>
    </row>
    <row r="141" spans="1:37" x14ac:dyDescent="0.2">
      <c r="A141" s="18">
        <v>37986</v>
      </c>
      <c r="B141" s="135">
        <f>(LN(DSGE_data!B141)-LN(DSGE_data!B140))*100</f>
        <v>0.57524930965335841</v>
      </c>
      <c r="C141" s="135">
        <f>(LN(DSGE_data!BK141)-LN(DSGE_data!BK140))*100</f>
        <v>1.5572382533039608</v>
      </c>
      <c r="D141" s="135">
        <f>(LN(DSGE_data!U141)-LN(DSGE_data!U140))*100</f>
        <v>1.683675695727338</v>
      </c>
      <c r="E141" s="135">
        <v>1.47471295359236</v>
      </c>
      <c r="F141" s="135">
        <v>1.47471295359236</v>
      </c>
      <c r="G141" s="135">
        <v>1.4793522363733658</v>
      </c>
      <c r="H141" s="135">
        <f t="shared" si="7"/>
        <v>1.47471295359236</v>
      </c>
      <c r="I141" s="135">
        <f>(LN(DSGE_data!W141)-LN(DSGE_data!W140))*100</f>
        <v>1.6859940484250657</v>
      </c>
      <c r="J141" s="135">
        <f>(LN(DSGE_data!Y141)-LN(DSGE_data!Y140))*100</f>
        <v>1.2606861023281013</v>
      </c>
      <c r="K141" s="135">
        <f>(LN(DSGE_data!AA141)-LN(DSGE_data!AA140))*100</f>
        <v>-2.4073194845916746</v>
      </c>
      <c r="L141" s="135">
        <f>(LN(DSGE_data!AC141)-LN(DSGE_data!AC140))*100</f>
        <v>22.301028477847318</v>
      </c>
      <c r="M141" s="135">
        <f>(LN(DSGE_data!AA141+DSGE_data!AC141)-LN(DSGE_data!AA140+DSGE_data!AC140))*100</f>
        <v>6.053545179040043</v>
      </c>
      <c r="N141" s="135">
        <f>(LN(DSGE_data!AE141)-LN(DSGE_data!AE140))*100</f>
        <v>3.2220051855352594</v>
      </c>
      <c r="O141" s="135">
        <f>(LN(DSGE_data!AK141)-LN(DSGE_data!AK140))*100</f>
        <v>0.41945126509235209</v>
      </c>
      <c r="P141" s="135">
        <f>(LN(DSGE_data!BO141)-LN(DSGE_data!BO140))*100</f>
        <v>4.2209172921651827</v>
      </c>
      <c r="Q141" s="135">
        <f>(LN(DSGE_data!AL141)-LN(DSGE_data!AL140))*100</f>
        <v>2.7545355444839714</v>
      </c>
      <c r="R141" s="135">
        <f>(LN(DSGE_data!AM141)-LN(DSGE_data!AM140))*100</f>
        <v>2.6641520321135204</v>
      </c>
      <c r="S141" s="135">
        <f>(LN(DSGE_data!AZ141)-LN(DSGE_data!AZ140))*100</f>
        <v>-1.8858330127735634</v>
      </c>
      <c r="T141" s="135">
        <f>(LN(DSGE_data!J141)-LN(DSGE_data!J140))*100</f>
        <v>0.11375532933750598</v>
      </c>
      <c r="U141" s="135">
        <f>(LN(DSGE_data!BC141)-LN(DSGE_data!BC140))*100</f>
        <v>3.4172326057603897</v>
      </c>
      <c r="V141" s="135">
        <f>(LN(DSGE_data!BL141)-LN(DSGE_data!BL140))*100</f>
        <v>-1.9731367333414518</v>
      </c>
      <c r="W141" s="135">
        <f>(LN(DSGE_data!BA141)-LN(DSGE_data!BA140))*100</f>
        <v>-2.1504467215637035</v>
      </c>
      <c r="X141" s="135">
        <f>LN(1+DSGE_data!D141/400)*100</f>
        <v>2.1309786586751027</v>
      </c>
      <c r="Y141" s="135">
        <f>(LN(DSGE_data!BI141)-LN(DSGE_data!BI140))*100</f>
        <v>5.3987082006002218</v>
      </c>
      <c r="Z141" s="135">
        <f>(LN(DSGE_data!BJ141)-LN(DSGE_data!BJ140))*100</f>
        <v>3.9128290877073368</v>
      </c>
      <c r="AA141" s="135">
        <f>(Tax_data!U141-Tax_data!U140)</f>
        <v>-0.47658333806069209</v>
      </c>
      <c r="AB141" s="135">
        <f>(Tax_data!V141-Tax_data!V140)</f>
        <v>1.6149971625362696</v>
      </c>
      <c r="AC141" s="135">
        <f>(Tax_data!Y141-Tax_data!Y140)</f>
        <v>-0.13484141452225984</v>
      </c>
      <c r="AD141" s="135">
        <f>(Tax_data!Z141-Tax_data!Z140)</f>
        <v>-1.7209754531681973</v>
      </c>
      <c r="AE141" s="135">
        <f>(Tax_data!AD141-Tax_data!AD140)</f>
        <v>0.537797129226675</v>
      </c>
      <c r="AF141" s="135">
        <f>(LN(Data!T141)-LN(Data!T140))*100</f>
        <v>3.1704862036013637</v>
      </c>
      <c r="AG141" s="135">
        <f>(LN(Data!S141)-LN(Data!S140))*100</f>
        <v>2.9707185787243517</v>
      </c>
      <c r="AH141" s="135">
        <f>(LN(DSGE_data!BQ141)-LN(DSGE_data!BQ140))*100</f>
        <v>3.143977173080259</v>
      </c>
      <c r="AI141" s="135">
        <f>(DSGE_data!CB141/DSGE_data!CB140-1)*100</f>
        <v>-17.168868389140947</v>
      </c>
      <c r="AJ141" s="135">
        <f>(DSGE_data!BY141/DSGE_data!BY140-1)*100</f>
        <v>2.2459220938944258</v>
      </c>
      <c r="AK141" s="135">
        <f>(DSGE_data!BZ141/DSGE_data!BZ140-1)*100</f>
        <v>5.023358349314222E-2</v>
      </c>
    </row>
    <row r="142" spans="1:37" x14ac:dyDescent="0.2">
      <c r="A142" s="18">
        <v>38077</v>
      </c>
      <c r="B142" s="135">
        <f>(LN(DSGE_data!B142)-LN(DSGE_data!B141))*100</f>
        <v>1.5024317162321665</v>
      </c>
      <c r="C142" s="135">
        <f>(LN(DSGE_data!BK142)-LN(DSGE_data!BK141))*100</f>
        <v>2.0763384004955032</v>
      </c>
      <c r="D142" s="135">
        <f>(LN(DSGE_data!U142)-LN(DSGE_data!U141))*100</f>
        <v>1.3390134022579048</v>
      </c>
      <c r="E142" s="135">
        <v>1.4527013345500199</v>
      </c>
      <c r="F142" s="135">
        <v>1.4527013345500199</v>
      </c>
      <c r="G142" s="135">
        <v>1.4583999132976366</v>
      </c>
      <c r="H142" s="135">
        <f t="shared" si="7"/>
        <v>1.4527013345500199</v>
      </c>
      <c r="I142" s="135">
        <f>(LN(DSGE_data!W142)-LN(DSGE_data!W141))*100</f>
        <v>1.5265162524171316</v>
      </c>
      <c r="J142" s="135">
        <f>(LN(DSGE_data!Y142)-LN(DSGE_data!Y141))*100</f>
        <v>4.5559109925584096</v>
      </c>
      <c r="K142" s="135">
        <f>(LN(DSGE_data!AA142)-LN(DSGE_data!AA141))*100</f>
        <v>-0.6028083151758068</v>
      </c>
      <c r="L142" s="135">
        <f>(LN(DSGE_data!AC142)-LN(DSGE_data!AC141))*100</f>
        <v>-1.7347058775373014</v>
      </c>
      <c r="M142" s="135">
        <f>(LN(DSGE_data!AA142+DSGE_data!AC142)-LN(DSGE_data!AA141+DSGE_data!AC141))*100</f>
        <v>-1.0207697273129313</v>
      </c>
      <c r="N142" s="135">
        <f>(LN(DSGE_data!AE142)-LN(DSGE_data!AE141))*100</f>
        <v>2.9597834959108837</v>
      </c>
      <c r="O142" s="135">
        <f>(LN(DSGE_data!AK142)-LN(DSGE_data!AK141))*100</f>
        <v>0.37853608727678179</v>
      </c>
      <c r="P142" s="135">
        <f>(LN(DSGE_data!BO142)-LN(DSGE_data!BO141))*100</f>
        <v>1.1095443851733222</v>
      </c>
      <c r="Q142" s="135">
        <f>(LN(DSGE_data!AL142)-LN(DSGE_data!AL141))*100</f>
        <v>2.500519643942134</v>
      </c>
      <c r="R142" s="135">
        <f>(LN(DSGE_data!AM142)-LN(DSGE_data!AM141))*100</f>
        <v>-2.4288827935876611</v>
      </c>
      <c r="S142" s="135">
        <f>(LN(DSGE_data!AZ142)-LN(DSGE_data!AZ141))*100</f>
        <v>1.0124391714918968</v>
      </c>
      <c r="T142" s="135">
        <f>(LN(DSGE_data!J142)-LN(DSGE_data!J141))*100</f>
        <v>-1.5511777756735956</v>
      </c>
      <c r="U142" s="135">
        <f>(LN(DSGE_data!BC142)-LN(DSGE_data!BC141))*100</f>
        <v>1.5164391107367337</v>
      </c>
      <c r="V142" s="135">
        <f>(LN(DSGE_data!BL142)-LN(DSGE_data!BL141))*100</f>
        <v>0.3041137474871114</v>
      </c>
      <c r="W142" s="135">
        <f>(LN(DSGE_data!BA142)-LN(DSGE_data!BA141))*100</f>
        <v>-3.7065286289147181</v>
      </c>
      <c r="X142" s="135">
        <f>LN(1+DSGE_data!D142/400)*100</f>
        <v>1.9802627296179729</v>
      </c>
      <c r="Y142" s="135">
        <f>(LN(DSGE_data!BI142)-LN(DSGE_data!BI141))*100</f>
        <v>-4.126732964229074</v>
      </c>
      <c r="Z142" s="135">
        <f>(LN(DSGE_data!BJ142)-LN(DSGE_data!BJ141))*100</f>
        <v>-4.9060260070036499</v>
      </c>
      <c r="AA142" s="135">
        <f>(Tax_data!U142-Tax_data!U141)</f>
        <v>0.35839581885157479</v>
      </c>
      <c r="AB142" s="135">
        <f>(Tax_data!V142-Tax_data!V141)</f>
        <v>-4.0310632367066521</v>
      </c>
      <c r="AC142" s="135">
        <f>(Tax_data!Y142-Tax_data!Y141)</f>
        <v>2.920346594941492E-2</v>
      </c>
      <c r="AD142" s="135">
        <f>(Tax_data!Z142-Tax_data!Z141)</f>
        <v>-1.5198554879383206</v>
      </c>
      <c r="AE142" s="135">
        <f>(Tax_data!AD142-Tax_data!AD141)</f>
        <v>-0.66786870995891867</v>
      </c>
      <c r="AF142" s="135">
        <f>(LN(Data!T142)-LN(Data!T141))*100</f>
        <v>-2.0293890624671462</v>
      </c>
      <c r="AG142" s="135">
        <f>(LN(Data!S142)-LN(Data!S141))*100</f>
        <v>-3.3095091462890025</v>
      </c>
      <c r="AH142" s="135">
        <f>(LN(DSGE_data!BQ142)-LN(DSGE_data!BQ141))*100</f>
        <v>3.3995553194197115</v>
      </c>
      <c r="AI142" s="135">
        <f>(DSGE_data!CB142/DSGE_data!CB141-1)*100</f>
        <v>13.840441382188606</v>
      </c>
      <c r="AJ142" s="135">
        <f>(DSGE_data!BY142/DSGE_data!BY141-1)*100</f>
        <v>2.0801874044090951</v>
      </c>
      <c r="AK142" s="135">
        <f>(DSGE_data!BZ142/DSGE_data!BZ141-1)*100</f>
        <v>3.727717448002843</v>
      </c>
    </row>
    <row r="143" spans="1:37" x14ac:dyDescent="0.2">
      <c r="A143" s="18">
        <v>38168</v>
      </c>
      <c r="B143" s="135">
        <f>(LN(DSGE_data!B143)-LN(DSGE_data!B142))*100</f>
        <v>1.3878045926984939</v>
      </c>
      <c r="C143" s="135">
        <f>(LN(DSGE_data!BK143)-LN(DSGE_data!BK142))*100</f>
        <v>1.2462159055689703</v>
      </c>
      <c r="D143" s="135">
        <f>(LN(DSGE_data!U143)-LN(DSGE_data!U142))*100</f>
        <v>1.9618392622019698</v>
      </c>
      <c r="E143" s="135">
        <v>1.4322117661858</v>
      </c>
      <c r="F143" s="135">
        <v>1.4322117661858</v>
      </c>
      <c r="G143" s="137">
        <v>1.39</v>
      </c>
      <c r="H143" s="135">
        <f t="shared" si="7"/>
        <v>1.4322117661858</v>
      </c>
      <c r="I143" s="135">
        <f>(LN(DSGE_data!W143)-LN(DSGE_data!W142))*100</f>
        <v>1.1405892546216378</v>
      </c>
      <c r="J143" s="135">
        <f>(LN(DSGE_data!Y143)-LN(DSGE_data!Y142))*100</f>
        <v>3.6380032129400774</v>
      </c>
      <c r="K143" s="135">
        <f>(LN(DSGE_data!AA143)-LN(DSGE_data!AA142))*100</f>
        <v>2.3726028718193959</v>
      </c>
      <c r="L143" s="135">
        <f>(LN(DSGE_data!AC143)-LN(DSGE_data!AC142))*100</f>
        <v>-9.3541815000230955</v>
      </c>
      <c r="M143" s="135">
        <f>(LN(DSGE_data!AA143+DSGE_data!AC143)-LN(DSGE_data!AA142+DSGE_data!AC142))*100</f>
        <v>-1.7839637235724126</v>
      </c>
      <c r="N143" s="135">
        <f>(LN(DSGE_data!AE143)-LN(DSGE_data!AE142))*100</f>
        <v>1.9581492722851479</v>
      </c>
      <c r="O143" s="135">
        <f>(LN(DSGE_data!AK143)-LN(DSGE_data!AK142))*100</f>
        <v>0.37850970039272624</v>
      </c>
      <c r="P143" s="135">
        <f>(LN(DSGE_data!BO143)-LN(DSGE_data!BO142))*100</f>
        <v>1.2631861666976718</v>
      </c>
      <c r="Q143" s="135">
        <f>(LN(DSGE_data!AL143)-LN(DSGE_data!AL142))*100</f>
        <v>1.6067601726440728</v>
      </c>
      <c r="R143" s="135">
        <f>(LN(DSGE_data!AM143)-LN(DSGE_data!AM142))*100</f>
        <v>0.35552754818706234</v>
      </c>
      <c r="S143" s="135">
        <f>(LN(DSGE_data!AZ143)-LN(DSGE_data!AZ142))*100</f>
        <v>-3.4935694446280863E-2</v>
      </c>
      <c r="T143" s="135">
        <f>(LN(DSGE_data!J143)-LN(DSGE_data!J142))*100</f>
        <v>2.9620538898526227</v>
      </c>
      <c r="U143" s="135">
        <f>(LN(DSGE_data!BC143)-LN(DSGE_data!BC142))*100</f>
        <v>7.470102230186626</v>
      </c>
      <c r="V143" s="135">
        <f>(LN(DSGE_data!BL143)-LN(DSGE_data!BL142))*100</f>
        <v>5.5423571335485811</v>
      </c>
      <c r="W143" s="135">
        <f>(LN(DSGE_data!BA143)-LN(DSGE_data!BA142))*100</f>
        <v>4.6136443126510329</v>
      </c>
      <c r="X143" s="135">
        <f>LN(1+DSGE_data!D143/400)*100</f>
        <v>1.9802627296179729</v>
      </c>
      <c r="Y143" s="135">
        <f>(LN(DSGE_data!BI143)-LN(DSGE_data!BI142))*100</f>
        <v>4.9903130338852186</v>
      </c>
      <c r="Z143" s="135">
        <f>(LN(DSGE_data!BJ143)-LN(DSGE_data!BJ142))*100</f>
        <v>5.0243857222045385</v>
      </c>
      <c r="AA143" s="135">
        <f>(Tax_data!U143-Tax_data!U142)</f>
        <v>-0.74917731904243645</v>
      </c>
      <c r="AB143" s="135">
        <f>(Tax_data!V143-Tax_data!V142)</f>
        <v>2.7490353082318357</v>
      </c>
      <c r="AC143" s="135">
        <f>(Tax_data!Y143-Tax_data!Y142)</f>
        <v>0.55183005457022816</v>
      </c>
      <c r="AD143" s="135">
        <f>(Tax_data!Z143-Tax_data!Z142)</f>
        <v>0.85117423383753277</v>
      </c>
      <c r="AE143" s="135">
        <f>(Tax_data!AD143-Tax_data!AD142)</f>
        <v>0.56729693598571451</v>
      </c>
      <c r="AF143" s="135">
        <f>(LN(Data!T143)-LN(Data!T142))*100</f>
        <v>1.3576146307013204</v>
      </c>
      <c r="AG143" s="135">
        <f>(LN(Data!S143)-LN(Data!S142))*100</f>
        <v>0.29794778324667703</v>
      </c>
      <c r="AH143" s="135">
        <f>(LN(DSGE_data!BQ143)-LN(DSGE_data!BQ142))*100</f>
        <v>13.744302791711149</v>
      </c>
      <c r="AI143" s="135">
        <f>(DSGE_data!CB143/DSGE_data!CB142-1)*100</f>
        <v>-19.175669946957573</v>
      </c>
      <c r="AJ143" s="135">
        <f>(DSGE_data!BY143/DSGE_data!BY142-1)*100</f>
        <v>4.7307510201098912</v>
      </c>
      <c r="AK143" s="135">
        <f>(DSGE_data!BZ143/DSGE_data!BZ142-1)*100</f>
        <v>2.2480924211060627</v>
      </c>
    </row>
    <row r="144" spans="1:37" x14ac:dyDescent="0.2">
      <c r="A144" s="18">
        <v>38260</v>
      </c>
      <c r="B144" s="135">
        <f>(LN(DSGE_data!B144)-LN(DSGE_data!B143))*100</f>
        <v>1.6218914587689426</v>
      </c>
      <c r="C144" s="135">
        <f>(LN(DSGE_data!BK144)-LN(DSGE_data!BK143))*100</f>
        <v>0.75713941496249326</v>
      </c>
      <c r="D144" s="135">
        <f>(LN(DSGE_data!U144)-LN(DSGE_data!U143))*100</f>
        <v>1.8755127006837569</v>
      </c>
      <c r="E144" s="135">
        <v>1.41469000105786</v>
      </c>
      <c r="F144" s="135">
        <v>1.41469000105786</v>
      </c>
      <c r="G144" s="137">
        <v>1.25</v>
      </c>
      <c r="H144" s="135">
        <f t="shared" si="7"/>
        <v>1.41469000105786</v>
      </c>
      <c r="I144" s="135">
        <f>(LN(DSGE_data!W144)-LN(DSGE_data!W143))*100</f>
        <v>0.68271430222974772</v>
      </c>
      <c r="J144" s="135">
        <f>(LN(DSGE_data!Y144)-LN(DSGE_data!Y143))*100</f>
        <v>3.4722373799018769</v>
      </c>
      <c r="K144" s="135">
        <f>(LN(DSGE_data!AA144)-LN(DSGE_data!AA143))*100</f>
        <v>6.6791577261994917</v>
      </c>
      <c r="L144" s="135">
        <f>(LN(DSGE_data!AC144)-LN(DSGE_data!AC143))*100</f>
        <v>4.175778119391893</v>
      </c>
      <c r="M144" s="135">
        <f>(LN(DSGE_data!AA144+DSGE_data!AC144)-LN(DSGE_data!AA143+DSGE_data!AC143))*100</f>
        <v>5.8322433322679501</v>
      </c>
      <c r="N144" s="135">
        <f>(LN(DSGE_data!AE144)-LN(DSGE_data!AE143))*100</f>
        <v>4.068688194250214</v>
      </c>
      <c r="O144" s="135">
        <f>(LN(DSGE_data!AK144)-LN(DSGE_data!AK143))*100</f>
        <v>0.42628453354427442</v>
      </c>
      <c r="P144" s="135">
        <f>(LN(DSGE_data!BO144)-LN(DSGE_data!BO143))*100</f>
        <v>2.0513636641952715</v>
      </c>
      <c r="Q144" s="135">
        <f>(LN(DSGE_data!AL144)-LN(DSGE_data!AL143))*100</f>
        <v>2.3723523974201299</v>
      </c>
      <c r="R144" s="135">
        <f>(LN(DSGE_data!AM144)-LN(DSGE_data!AM143))*100</f>
        <v>2.5917742352119078</v>
      </c>
      <c r="S144" s="135">
        <f>(LN(DSGE_data!AZ144)-LN(DSGE_data!AZ143))*100</f>
        <v>-0.10529580031941599</v>
      </c>
      <c r="T144" s="135">
        <f>(LN(DSGE_data!J144)-LN(DSGE_data!J143))*100</f>
        <v>0.73256647584805101</v>
      </c>
      <c r="U144" s="135">
        <f>(LN(DSGE_data!BC144)-LN(DSGE_data!BC143))*100</f>
        <v>1.6021623887628067</v>
      </c>
      <c r="V144" s="135">
        <f>(LN(DSGE_data!BL144)-LN(DSGE_data!BL143))*100</f>
        <v>-1.5316213412316149</v>
      </c>
      <c r="W144" s="135">
        <f>(LN(DSGE_data!BA144)-LN(DSGE_data!BA143))*100</f>
        <v>2.6896097600772606</v>
      </c>
      <c r="X144" s="135">
        <f>LN(1+DSGE_data!D144/400)*100</f>
        <v>1.914253014363364</v>
      </c>
      <c r="Y144" s="135">
        <f>(LN(DSGE_data!BI144)-LN(DSGE_data!BI143))*100</f>
        <v>2.596779003669436</v>
      </c>
      <c r="Z144" s="135">
        <f>(LN(DSGE_data!BJ144)-LN(DSGE_data!BJ143))*100</f>
        <v>2.129868083804709</v>
      </c>
      <c r="AA144" s="135">
        <f>(Tax_data!U144-Tax_data!U143)</f>
        <v>0.53742263310904015</v>
      </c>
      <c r="AB144" s="135">
        <f>(Tax_data!V144-Tax_data!V143)</f>
        <v>-0.98493039259934534</v>
      </c>
      <c r="AC144" s="135">
        <f>(Tax_data!Y144-Tax_data!Y143)</f>
        <v>-0.27656579684079396</v>
      </c>
      <c r="AD144" s="135">
        <f>(Tax_data!Z144-Tax_data!Z143)</f>
        <v>1.4580180231427597</v>
      </c>
      <c r="AE144" s="135">
        <f>(Tax_data!AD144-Tax_data!AD143)</f>
        <v>-0.30043376439671299</v>
      </c>
      <c r="AF144" s="135">
        <f>(LN(Data!T144)-LN(Data!T143))*100</f>
        <v>2.170335652526667</v>
      </c>
      <c r="AG144" s="135">
        <f>(LN(Data!S144)-LN(Data!S143))*100</f>
        <v>3.0472569793158044</v>
      </c>
      <c r="AH144" s="135">
        <f>(LN(DSGE_data!BQ144)-LN(DSGE_data!BQ143))*100</f>
        <v>-16.491781111235682</v>
      </c>
      <c r="AI144" s="135">
        <f>(DSGE_data!CB144/DSGE_data!CB143-1)*100</f>
        <v>-11.718667433492069</v>
      </c>
      <c r="AJ144" s="135">
        <f>(DSGE_data!BY144/DSGE_data!BY143-1)*100</f>
        <v>2.1375433595608007</v>
      </c>
      <c r="AK144" s="135">
        <f>(DSGE_data!BZ144/DSGE_data!BZ143-1)*100</f>
        <v>0.91775973654375509</v>
      </c>
    </row>
    <row r="145" spans="1:37" x14ac:dyDescent="0.2">
      <c r="A145" s="18">
        <v>38352</v>
      </c>
      <c r="B145" s="135">
        <f>(LN(DSGE_data!B145)-LN(DSGE_data!B144))*100</f>
        <v>1.0622586873394013</v>
      </c>
      <c r="C145" s="135">
        <f>(LN(DSGE_data!BK145)-LN(DSGE_data!BK144))*100</f>
        <v>1.8370782684376419</v>
      </c>
      <c r="D145" s="135">
        <f>(LN(DSGE_data!U145)-LN(DSGE_data!U144))*100</f>
        <v>1.5400654538554548</v>
      </c>
      <c r="E145" s="135">
        <v>1.40146867976081</v>
      </c>
      <c r="F145" s="135">
        <v>1.40146867976081</v>
      </c>
      <c r="G145" s="137">
        <v>1.2</v>
      </c>
      <c r="H145" s="135">
        <f t="shared" si="7"/>
        <v>1.40146867976081</v>
      </c>
      <c r="I145" s="135">
        <f>(LN(DSGE_data!W145)-LN(DSGE_data!W144))*100</f>
        <v>0.22610378335379266</v>
      </c>
      <c r="J145" s="135">
        <f>(LN(DSGE_data!Y145)-LN(DSGE_data!Y144))*100</f>
        <v>3.7269825578729154</v>
      </c>
      <c r="K145" s="135">
        <f>(LN(DSGE_data!AA145)-LN(DSGE_data!AA144))*100</f>
        <v>4.9060759694864231</v>
      </c>
      <c r="L145" s="135">
        <f>(LN(DSGE_data!AC145)-LN(DSGE_data!AC144))*100</f>
        <v>-1.7092609416808457</v>
      </c>
      <c r="M145" s="135">
        <f>(LN(DSGE_data!AA145+DSGE_data!AC145)-LN(DSGE_data!AA144+DSGE_data!AC144))*100</f>
        <v>2.7349858048387077</v>
      </c>
      <c r="N145" s="135">
        <f>(LN(DSGE_data!AE145)-LN(DSGE_data!AE144))*100</f>
        <v>3.3437686807561207</v>
      </c>
      <c r="O145" s="135">
        <f>(LN(DSGE_data!AK145)-LN(DSGE_data!AK144))*100</f>
        <v>0.52100256719258553</v>
      </c>
      <c r="P145" s="135">
        <f>(LN(DSGE_data!BO145)-LN(DSGE_data!BO144))*100</f>
        <v>3.2059173610983649</v>
      </c>
      <c r="Q145" s="135">
        <f>(LN(DSGE_data!AL145)-LN(DSGE_data!AL144))*100</f>
        <v>4.4668895136565467</v>
      </c>
      <c r="R145" s="135">
        <f>(LN(DSGE_data!AM145)-LN(DSGE_data!AM144))*100</f>
        <v>3.0013270173105511</v>
      </c>
      <c r="S145" s="135">
        <f>(LN(DSGE_data!AZ145)-LN(DSGE_data!AZ144))*100</f>
        <v>0.73996958536577395</v>
      </c>
      <c r="T145" s="135">
        <f>(LN(DSGE_data!J145)-LN(DSGE_data!J144))*100</f>
        <v>1.8576072735680071</v>
      </c>
      <c r="U145" s="135">
        <f>(LN(DSGE_data!BC145)-LN(DSGE_data!BC144))*100</f>
        <v>4.2383806275561042</v>
      </c>
      <c r="V145" s="135">
        <f>(LN(DSGE_data!BL145)-LN(DSGE_data!BL144))*100</f>
        <v>1.5427081253937658</v>
      </c>
      <c r="W145" s="135">
        <f>(LN(DSGE_data!BA145)-LN(DSGE_data!BA144))*100</f>
        <v>5.5470295269245184</v>
      </c>
      <c r="X145" s="135">
        <f>LN(1+DSGE_data!D145/400)*100</f>
        <v>1.8576385572935457</v>
      </c>
      <c r="Y145" s="135">
        <f>(LN(DSGE_data!BI145)-LN(DSGE_data!BI144))*100</f>
        <v>1.3567291698340256</v>
      </c>
      <c r="Z145" s="135">
        <f>(LN(DSGE_data!BJ145)-LN(DSGE_data!BJ144))*100</f>
        <v>0.37924337001191688</v>
      </c>
      <c r="AA145" s="135">
        <f>(Tax_data!U145-Tax_data!U144)</f>
        <v>-0.32246492956694084</v>
      </c>
      <c r="AB145" s="135">
        <f>(Tax_data!V145-Tax_data!V144)</f>
        <v>2.9620062821753876</v>
      </c>
      <c r="AC145" s="135">
        <f>(Tax_data!Y145-Tax_data!Y144)</f>
        <v>-0.30014648131038335</v>
      </c>
      <c r="AD145" s="135">
        <f>(Tax_data!Z145-Tax_data!Z144)</f>
        <v>0.66160732966325497</v>
      </c>
      <c r="AE145" s="135">
        <f>(Tax_data!AD145-Tax_data!AD144)</f>
        <v>0.57474092937024679</v>
      </c>
      <c r="AF145" s="135">
        <f>(LN(Data!T145)-LN(Data!T144))*100</f>
        <v>-1.306900459403515</v>
      </c>
      <c r="AG145" s="135">
        <f>(LN(Data!S145)-LN(Data!S144))*100</f>
        <v>0.74569047317059045</v>
      </c>
      <c r="AH145" s="135">
        <f>(LN(DSGE_data!BQ145)-LN(DSGE_data!BQ144))*100</f>
        <v>14.680105457417447</v>
      </c>
      <c r="AI145" s="135">
        <f>(DSGE_data!CB145/DSGE_data!CB144-1)*100</f>
        <v>-29.24099178086994</v>
      </c>
      <c r="AJ145" s="135">
        <f>(DSGE_data!BY145/DSGE_data!BY144-1)*100</f>
        <v>7.1108746696736613</v>
      </c>
      <c r="AK145" s="135">
        <f>(DSGE_data!BZ145/DSGE_data!BZ144-1)*100</f>
        <v>4.4352369645933587</v>
      </c>
    </row>
    <row r="146" spans="1:37" x14ac:dyDescent="0.2">
      <c r="A146" s="18">
        <v>38442</v>
      </c>
      <c r="B146" s="135">
        <f>(LN(DSGE_data!B146)-LN(DSGE_data!B145))*100</f>
        <v>1.0114613954472773</v>
      </c>
      <c r="C146" s="135">
        <f>(LN(DSGE_data!BK146)-LN(DSGE_data!BK145))*100</f>
        <v>1.1713721562256918</v>
      </c>
      <c r="D146" s="135">
        <f>(LN(DSGE_data!U146)-LN(DSGE_data!U145))*100</f>
        <v>1.1496117764471236</v>
      </c>
      <c r="E146" s="135">
        <v>1.3928591229899601</v>
      </c>
      <c r="F146" s="135">
        <v>1.3928591229899601</v>
      </c>
      <c r="G146" s="137">
        <v>1.1499999999999999</v>
      </c>
      <c r="H146" s="135">
        <f t="shared" si="7"/>
        <v>1.3928591229899601</v>
      </c>
      <c r="I146" s="135">
        <f>(LN(DSGE_data!W146)-LN(DSGE_data!W145))*100</f>
        <v>-0.52481345270258828</v>
      </c>
      <c r="J146" s="135">
        <f>(LN(DSGE_data!Y146)-LN(DSGE_data!Y145))*100</f>
        <v>1.800489338276634</v>
      </c>
      <c r="K146" s="135">
        <f>(LN(DSGE_data!AA146)-LN(DSGE_data!AA145))*100</f>
        <v>-7.411344906988937</v>
      </c>
      <c r="L146" s="135">
        <f>(LN(DSGE_data!AC146)-LN(DSGE_data!AC145))*100</f>
        <v>9.3718204743883149</v>
      </c>
      <c r="M146" s="135">
        <f>(LN(DSGE_data!AA146+DSGE_data!AC146)-LN(DSGE_data!AA145+DSGE_data!AC145))*100</f>
        <v>-1.7123491349284592</v>
      </c>
      <c r="N146" s="135">
        <f>(LN(DSGE_data!AE146)-LN(DSGE_data!AE145))*100</f>
        <v>1.1255654199146647</v>
      </c>
      <c r="O146" s="135">
        <f>(LN(DSGE_data!AK146)-LN(DSGE_data!AK145))*100</f>
        <v>0.68665232765940942</v>
      </c>
      <c r="P146" s="135">
        <f>(LN(DSGE_data!BO146)-LN(DSGE_data!BO145))*100</f>
        <v>-2.264102525518652</v>
      </c>
      <c r="Q146" s="135">
        <f>(LN(DSGE_data!AL146)-LN(DSGE_data!AL145))*100</f>
        <v>-0.22134536617546274</v>
      </c>
      <c r="R146" s="135">
        <f>(LN(DSGE_data!AM146)-LN(DSGE_data!AM145))*100</f>
        <v>-1.5013079643047433</v>
      </c>
      <c r="S146" s="135">
        <f>(LN(DSGE_data!AZ146)-LN(DSGE_data!AZ145))*100</f>
        <v>1.356104831683691</v>
      </c>
      <c r="T146" s="135">
        <f>(LN(DSGE_data!J146)-LN(DSGE_data!J145))*100</f>
        <v>-2.2495538874805376</v>
      </c>
      <c r="U146" s="135">
        <f>(LN(DSGE_data!BC146)-LN(DSGE_data!BC145))*100</f>
        <v>-0.34556129885832121</v>
      </c>
      <c r="V146" s="135">
        <f>(LN(DSGE_data!BL146)-LN(DSGE_data!BL145))*100</f>
        <v>-2.3174070408318759</v>
      </c>
      <c r="W146" s="135">
        <f>(LN(DSGE_data!BA146)-LN(DSGE_data!BA145))*100</f>
        <v>-3.538545467994858</v>
      </c>
      <c r="X146" s="135">
        <f>LN(1+DSGE_data!D146/400)*100</f>
        <v>1.8576385572935457</v>
      </c>
      <c r="Y146" s="135">
        <f>(LN(DSGE_data!BI146)-LN(DSGE_data!BI145))*100</f>
        <v>-0.46952436425833355</v>
      </c>
      <c r="Z146" s="135">
        <f>(LN(DSGE_data!BJ146)-LN(DSGE_data!BJ145))*100</f>
        <v>1.7324643667323336</v>
      </c>
      <c r="AA146" s="135">
        <f>(Tax_data!U146-Tax_data!U145)</f>
        <v>0.52699416243316932</v>
      </c>
      <c r="AB146" s="135">
        <f>(Tax_data!V146-Tax_data!V145)</f>
        <v>-1.8741033818909045</v>
      </c>
      <c r="AC146" s="135">
        <f>(Tax_data!Y146-Tax_data!Y145)</f>
        <v>0.7646927442333098</v>
      </c>
      <c r="AD146" s="135">
        <f>(Tax_data!Z146-Tax_data!Z145)</f>
        <v>0.79882475079338811</v>
      </c>
      <c r="AE146" s="135">
        <f>(Tax_data!AD146-Tax_data!AD145)</f>
        <v>7.0143010752643065E-2</v>
      </c>
      <c r="AF146" s="135">
        <f>(LN(Data!T146)-LN(Data!T145))*100</f>
        <v>0.2504236385087566</v>
      </c>
      <c r="AG146" s="135">
        <f>(LN(Data!S146)-LN(Data!S145))*100</f>
        <v>1.0476155923328179</v>
      </c>
      <c r="AH146" s="135">
        <f>(LN(DSGE_data!BQ146)-LN(DSGE_data!BQ145))*100</f>
        <v>6.9509179775241847</v>
      </c>
      <c r="AI146" s="135">
        <f>(DSGE_data!CB146/DSGE_data!CB145-1)*100</f>
        <v>-13.399531910796004</v>
      </c>
      <c r="AJ146" s="135">
        <f>(DSGE_data!BY146/DSGE_data!BY145-1)*100</f>
        <v>6.3117617423686267</v>
      </c>
      <c r="AK146" s="135">
        <f>(DSGE_data!BZ146/DSGE_data!BZ145-1)*100</f>
        <v>5.3428676408808995</v>
      </c>
    </row>
    <row r="147" spans="1:37" x14ac:dyDescent="0.2">
      <c r="A147" s="18">
        <v>38533</v>
      </c>
      <c r="B147" s="135">
        <f>(LN(DSGE_data!B147)-LN(DSGE_data!B146))*100</f>
        <v>1.7786315927409646</v>
      </c>
      <c r="C147" s="135">
        <f>(LN(DSGE_data!BK147)-LN(DSGE_data!BK146))*100</f>
        <v>1.36659964527448</v>
      </c>
      <c r="D147" s="135">
        <f>(LN(DSGE_data!U147)-LN(DSGE_data!U146))*100</f>
        <v>1.2418466961092278</v>
      </c>
      <c r="E147" s="135">
        <v>1.3892127100759899</v>
      </c>
      <c r="F147" s="135">
        <v>1.3892127100759899</v>
      </c>
      <c r="G147" s="137">
        <v>1.1335500000000001</v>
      </c>
      <c r="H147" s="135">
        <f t="shared" si="7"/>
        <v>1.3892127100759899</v>
      </c>
      <c r="I147" s="135">
        <f>(LN(DSGE_data!W147)-LN(DSGE_data!W146))*100</f>
        <v>0.19038496326579946</v>
      </c>
      <c r="J147" s="135">
        <f>(LN(DSGE_data!Y147)-LN(DSGE_data!Y146))*100</f>
        <v>3.3949303182032153</v>
      </c>
      <c r="K147" s="135">
        <f>(LN(DSGE_data!AA147)-LN(DSGE_data!AA146))*100</f>
        <v>-2.6303579570823743</v>
      </c>
      <c r="L147" s="135">
        <f>(LN(DSGE_data!AC147)-LN(DSGE_data!AC146))*100</f>
        <v>3.9331505913276388</v>
      </c>
      <c r="M147" s="135">
        <f>(LN(DSGE_data!AA147+DSGE_data!AC147)-LN(DSGE_data!AA146+DSGE_data!AC146))*100</f>
        <v>-0.22721127400551211</v>
      </c>
      <c r="N147" s="135">
        <f>(LN(DSGE_data!AE147)-LN(DSGE_data!AE146))*100</f>
        <v>2.6491792912661793</v>
      </c>
      <c r="O147" s="135">
        <f>(LN(DSGE_data!AK147)-LN(DSGE_data!AK146))*100</f>
        <v>0.81554039631446251</v>
      </c>
      <c r="P147" s="135">
        <f>(LN(DSGE_data!BO147)-LN(DSGE_data!BO146))*100</f>
        <v>2.6104465164397794</v>
      </c>
      <c r="Q147" s="135">
        <f>(LN(DSGE_data!AL147)-LN(DSGE_data!AL146))*100</f>
        <v>3.3765436825529349</v>
      </c>
      <c r="R147" s="135">
        <f>(LN(DSGE_data!AM147)-LN(DSGE_data!AM146))*100</f>
        <v>1.9880472511593084</v>
      </c>
      <c r="S147" s="135">
        <f>(LN(DSGE_data!AZ147)-LN(DSGE_data!AZ146))*100</f>
        <v>-4.9443230201307031E-2</v>
      </c>
      <c r="T147" s="135">
        <f>(LN(DSGE_data!J147)-LN(DSGE_data!J146))*100</f>
        <v>3.0572729479770633</v>
      </c>
      <c r="U147" s="135">
        <f>(LN(DSGE_data!BC147)-LN(DSGE_data!BC146))*100</f>
        <v>4.0211024491615177</v>
      </c>
      <c r="V147" s="135">
        <f>(LN(DSGE_data!BL147)-LN(DSGE_data!BL146))*100</f>
        <v>4.7055271270568078</v>
      </c>
      <c r="W147" s="135">
        <f>(LN(DSGE_data!BA147)-LN(DSGE_data!BA146))*100</f>
        <v>6.6313249628811022</v>
      </c>
      <c r="X147" s="135">
        <f>LN(1+DSGE_data!D147/400)*100</f>
        <v>1.753762066532756</v>
      </c>
      <c r="Y147" s="135">
        <f>(LN(DSGE_data!BI147)-LN(DSGE_data!BI146))*100</f>
        <v>-4.4794406467177694</v>
      </c>
      <c r="Z147" s="135">
        <f>(LN(DSGE_data!BJ147)-LN(DSGE_data!BJ146))*100</f>
        <v>-3.8785792445884759</v>
      </c>
      <c r="AA147" s="135">
        <f>(Tax_data!U147-Tax_data!U146)</f>
        <v>-0.19824204481983543</v>
      </c>
      <c r="AB147" s="135">
        <f>(Tax_data!V147-Tax_data!V146)</f>
        <v>1.7127273369115557</v>
      </c>
      <c r="AC147" s="135">
        <f>(Tax_data!Y147-Tax_data!Y146)</f>
        <v>0.44726402395034448</v>
      </c>
      <c r="AD147" s="135">
        <f>(Tax_data!Z147-Tax_data!Z146)</f>
        <v>-0.44625943956352288</v>
      </c>
      <c r="AE147" s="135">
        <f>(Tax_data!AD147-Tax_data!AD146)</f>
        <v>-0.25093572676543374</v>
      </c>
      <c r="AF147" s="135">
        <f>(LN(Data!T147)-LN(Data!T146))*100</f>
        <v>0.2871697928380712</v>
      </c>
      <c r="AG147" s="135">
        <f>(LN(Data!S147)-LN(Data!S146))*100</f>
        <v>1.1381844536540342</v>
      </c>
      <c r="AH147" s="135">
        <f>(LN(DSGE_data!BQ147)-LN(DSGE_data!BQ146))*100</f>
        <v>-9.7976175141061717</v>
      </c>
      <c r="AI147" s="135">
        <f>(DSGE_data!CB147/DSGE_data!CB146-1)*100</f>
        <v>-17.984737091359527</v>
      </c>
      <c r="AJ147" s="135">
        <f>(DSGE_data!BY147/DSGE_data!BY146-1)*100</f>
        <v>3.7776597465709383</v>
      </c>
      <c r="AK147" s="135">
        <f>(DSGE_data!BZ147/DSGE_data!BZ146-1)*100</f>
        <v>2.8832533749320488</v>
      </c>
    </row>
    <row r="148" spans="1:37" x14ac:dyDescent="0.2">
      <c r="A148" s="18">
        <v>38625</v>
      </c>
      <c r="B148" s="135">
        <f>(LN(DSGE_data!B148)-LN(DSGE_data!B147))*100</f>
        <v>1.3544240946567143</v>
      </c>
      <c r="C148" s="135">
        <f>(LN(DSGE_data!BK148)-LN(DSGE_data!BK147))*100</f>
        <v>1.2557489735242289</v>
      </c>
      <c r="D148" s="135">
        <f>(LN(DSGE_data!U148)-LN(DSGE_data!U147))*100</f>
        <v>1.5387817015509953</v>
      </c>
      <c r="E148" s="135">
        <v>1.3908102600215499</v>
      </c>
      <c r="F148" s="135">
        <v>1.3908102600215499</v>
      </c>
      <c r="G148" s="137">
        <v>1.1200000000000001</v>
      </c>
      <c r="H148" s="135">
        <f t="shared" si="7"/>
        <v>1.3908102600215499</v>
      </c>
      <c r="I148" s="135">
        <f>(LN(DSGE_data!W148)-LN(DSGE_data!W147))*100</f>
        <v>0.52773246289046227</v>
      </c>
      <c r="J148" s="135">
        <f>(LN(DSGE_data!Y148)-LN(DSGE_data!Y147))*100</f>
        <v>3.371856957786612</v>
      </c>
      <c r="K148" s="135">
        <f>(LN(DSGE_data!AA148)-LN(DSGE_data!AA147))*100</f>
        <v>0.90344357323122182</v>
      </c>
      <c r="L148" s="135">
        <f>(LN(DSGE_data!AC148)-LN(DSGE_data!AC147))*100</f>
        <v>1.1297226555873507</v>
      </c>
      <c r="M148" s="135">
        <f>(LN(DSGE_data!AA148+DSGE_data!AC148)-LN(DSGE_data!AA147+DSGE_data!AC147))*100</f>
        <v>0.98808108614889534</v>
      </c>
      <c r="N148" s="135">
        <f>(LN(DSGE_data!AE148)-LN(DSGE_data!AE147))*100</f>
        <v>2.9590726969162873</v>
      </c>
      <c r="O148" s="135">
        <f>(LN(DSGE_data!AK148)-LN(DSGE_data!AK147))*100</f>
        <v>0.93294172400888442</v>
      </c>
      <c r="P148" s="135">
        <f>(LN(DSGE_data!BO148)-LN(DSGE_data!BO147))*100</f>
        <v>2.2098176162707261</v>
      </c>
      <c r="Q148" s="135">
        <f>(LN(DSGE_data!AL148)-LN(DSGE_data!AL147))*100</f>
        <v>3.481428824085242</v>
      </c>
      <c r="R148" s="135">
        <f>(LN(DSGE_data!AM148)-LN(DSGE_data!AM147))*100</f>
        <v>2.090063063635661</v>
      </c>
      <c r="S148" s="135">
        <f>(LN(DSGE_data!AZ148)-LN(DSGE_data!AZ147))*100</f>
        <v>0.33866948380558703</v>
      </c>
      <c r="T148" s="135">
        <f>(LN(DSGE_data!J148)-LN(DSGE_data!J147))*100</f>
        <v>1.6280404593538744</v>
      </c>
      <c r="U148" s="135">
        <f>(LN(DSGE_data!BC148)-LN(DSGE_data!BC147))*100</f>
        <v>3.9236311714631711</v>
      </c>
      <c r="V148" s="135">
        <f>(LN(DSGE_data!BL148)-LN(DSGE_data!BL147))*100</f>
        <v>2.6784750859540907</v>
      </c>
      <c r="W148" s="135">
        <f>(LN(DSGE_data!BA148)-LN(DSGE_data!BA147))*100</f>
        <v>1.5796246085885812</v>
      </c>
      <c r="X148" s="135">
        <f>LN(1+DSGE_data!D148/400)*100</f>
        <v>1.7348638334613073</v>
      </c>
      <c r="Y148" s="135">
        <f>(LN(DSGE_data!BI148)-LN(DSGE_data!BI147))*100</f>
        <v>0.35957815057567899</v>
      </c>
      <c r="Z148" s="135">
        <f>(LN(DSGE_data!BJ148)-LN(DSGE_data!BJ147))*100</f>
        <v>0.76416933323697478</v>
      </c>
      <c r="AA148" s="135">
        <f>(Tax_data!U148-Tax_data!U147)</f>
        <v>-1.9648539619911531E-2</v>
      </c>
      <c r="AB148" s="135">
        <f>(Tax_data!V148-Tax_data!V147)</f>
        <v>-1.2893911148883568</v>
      </c>
      <c r="AC148" s="135">
        <f>(Tax_data!Y148-Tax_data!Y147)</f>
        <v>-0.89082055824806083</v>
      </c>
      <c r="AD148" s="135">
        <f>(Tax_data!Z148-Tax_data!Z147)</f>
        <v>1.4204704647178303</v>
      </c>
      <c r="AE148" s="135">
        <f>(Tax_data!AD148-Tax_data!AD147)</f>
        <v>0.40584890781714122</v>
      </c>
      <c r="AF148" s="135">
        <f>(LN(Data!T148)-LN(Data!T147))*100</f>
        <v>-1.6675031624606262</v>
      </c>
      <c r="AG148" s="135">
        <f>(LN(Data!S148)-LN(Data!S147))*100</f>
        <v>0.13121976672305635</v>
      </c>
      <c r="AH148" s="135">
        <f>(LN(DSGE_data!BQ148)-LN(DSGE_data!BQ147))*100</f>
        <v>19.181417202094408</v>
      </c>
      <c r="AI148" s="135">
        <f>(DSGE_data!CB148/DSGE_data!CB147-1)*100</f>
        <v>-115.96797694459882</v>
      </c>
      <c r="AJ148" s="135">
        <f>(DSGE_data!BY148/DSGE_data!BY147-1)*100</f>
        <v>3.0101536236623483</v>
      </c>
      <c r="AK148" s="135">
        <f>(DSGE_data!BZ148/DSGE_data!BZ147-1)*100</f>
        <v>-1.1700794430918426</v>
      </c>
    </row>
    <row r="149" spans="1:37" x14ac:dyDescent="0.2">
      <c r="A149" s="18">
        <v>38717</v>
      </c>
      <c r="B149" s="135">
        <f>(LN(DSGE_data!B149)-LN(DSGE_data!B148))*100</f>
        <v>0.66712052333048888</v>
      </c>
      <c r="C149" s="135">
        <f>(LN(DSGE_data!BK149)-LN(DSGE_data!BK148))*100</f>
        <v>2.1783618349755063</v>
      </c>
      <c r="D149" s="135">
        <f>(LN(DSGE_data!U149)-LN(DSGE_data!U148))*100</f>
        <v>2.0911524622761135</v>
      </c>
      <c r="E149" s="135">
        <v>1.39793214415511</v>
      </c>
      <c r="F149" s="135">
        <v>1.39793214415511</v>
      </c>
      <c r="G149" s="137">
        <v>1.1200000000000001</v>
      </c>
      <c r="H149" s="135">
        <f t="shared" si="7"/>
        <v>1.39793214415511</v>
      </c>
      <c r="I149" s="135">
        <f>(LN(DSGE_data!W149)-LN(DSGE_data!W148))*100</f>
        <v>1.5779295620081513</v>
      </c>
      <c r="J149" s="135">
        <f>(LN(DSGE_data!Y149)-LN(DSGE_data!Y148))*100</f>
        <v>3.5447736691907039</v>
      </c>
      <c r="K149" s="135">
        <f>(LN(DSGE_data!AA149)-LN(DSGE_data!AA148))*100</f>
        <v>0.61440883016761205</v>
      </c>
      <c r="L149" s="135">
        <f>(LN(DSGE_data!AC149)-LN(DSGE_data!AC148))*100</f>
        <v>1.7689771995451409</v>
      </c>
      <c r="M149" s="135">
        <f>(LN(DSGE_data!AA149+DSGE_data!AC149)-LN(DSGE_data!AA148+DSGE_data!AC148))*100</f>
        <v>1.0481323734994774</v>
      </c>
      <c r="N149" s="135">
        <f>(LN(DSGE_data!AE149)-LN(DSGE_data!AE148))*100</f>
        <v>3.2363018689020251</v>
      </c>
      <c r="O149" s="135">
        <f>(LN(DSGE_data!AK149)-LN(DSGE_data!AK148))*100</f>
        <v>1.0387905499174455</v>
      </c>
      <c r="P149" s="135">
        <f>(LN(DSGE_data!BO149)-LN(DSGE_data!BO148))*100</f>
        <v>0.85751759685628315</v>
      </c>
      <c r="Q149" s="135">
        <f>(LN(DSGE_data!AL149)-LN(DSGE_data!AL148))*100</f>
        <v>2.3330013270101091</v>
      </c>
      <c r="R149" s="135">
        <f>(LN(DSGE_data!AM149)-LN(DSGE_data!AM148))*100</f>
        <v>1.6005715596845604</v>
      </c>
      <c r="S149" s="135">
        <f>(LN(DSGE_data!AZ149)-LN(DSGE_data!AZ148))*100</f>
        <v>0.43669318023633608</v>
      </c>
      <c r="T149" s="135">
        <f>(LN(DSGE_data!J149)-LN(DSGE_data!J148))*100</f>
        <v>0.99655949705850233</v>
      </c>
      <c r="U149" s="135">
        <f>(LN(DSGE_data!BC149)-LN(DSGE_data!BC148))*100</f>
        <v>-0.35576273432216254</v>
      </c>
      <c r="V149" s="135">
        <f>(LN(DSGE_data!BL149)-LN(DSGE_data!BL148))*100</f>
        <v>-0.1988250906375999</v>
      </c>
      <c r="W149" s="135">
        <f>(LN(DSGE_data!BA149)-LN(DSGE_data!BA148))*100</f>
        <v>-2.4111433670856997</v>
      </c>
      <c r="X149" s="135">
        <f>LN(1+DSGE_data!D149/400)*100</f>
        <v>1.7348638334613073</v>
      </c>
      <c r="Y149" s="135">
        <f>(LN(DSGE_data!BI149)-LN(DSGE_data!BI148))*100</f>
        <v>1.3817176031585277</v>
      </c>
      <c r="Z149" s="135">
        <f>(LN(DSGE_data!BJ149)-LN(DSGE_data!BJ148))*100</f>
        <v>1.4174710444155636</v>
      </c>
      <c r="AA149" s="135">
        <f>(Tax_data!U149-Tax_data!U148)</f>
        <v>8.4335644777521424E-2</v>
      </c>
      <c r="AB149" s="135">
        <f>(Tax_data!V149-Tax_data!V148)</f>
        <v>1.9309405919634326</v>
      </c>
      <c r="AC149" s="135">
        <f>(Tax_data!Y149-Tax_data!Y148)</f>
        <v>0.41043711273511185</v>
      </c>
      <c r="AD149" s="135">
        <f>(Tax_data!Z149-Tax_data!Z148)</f>
        <v>-0.80145503209282865</v>
      </c>
      <c r="AE149" s="135">
        <f>(Tax_data!AD149-Tax_data!AD148)</f>
        <v>0.25396482423716016</v>
      </c>
      <c r="AF149" s="135">
        <f>(LN(Data!T149)-LN(Data!T148))*100</f>
        <v>-0.79690556662797007</v>
      </c>
      <c r="AG149" s="135">
        <f>(LN(Data!S149)-LN(Data!S148))*100</f>
        <v>0.30124195365228701</v>
      </c>
      <c r="AH149" s="135">
        <f>(LN(DSGE_data!BQ149)-LN(DSGE_data!BQ148))*100</f>
        <v>-7.1845176717744152E-2</v>
      </c>
      <c r="AI149" s="135">
        <f>(DSGE_data!CB149/DSGE_data!CB148-1)*100</f>
        <v>26.73456412638442</v>
      </c>
      <c r="AJ149" s="135">
        <f>(DSGE_data!BY149/DSGE_data!BY148-1)*100</f>
        <v>3.952318992627335</v>
      </c>
      <c r="AK149" s="135">
        <f>(DSGE_data!BZ149/DSGE_data!BZ148-1)*100</f>
        <v>3.8160727808322248</v>
      </c>
    </row>
    <row r="150" spans="1:37" x14ac:dyDescent="0.2">
      <c r="A150" s="18">
        <v>38807</v>
      </c>
      <c r="B150" s="135">
        <f>(LN(DSGE_data!B150)-LN(DSGE_data!B149))*100</f>
        <v>1.7419045382156995</v>
      </c>
      <c r="C150" s="135">
        <f>(LN(DSGE_data!BK150)-LN(DSGE_data!BK149))*100</f>
        <v>-0.23544240815454032</v>
      </c>
      <c r="D150" s="135">
        <f>(LN(DSGE_data!U150)-LN(DSGE_data!U149))*100</f>
        <v>2.5171604223737987</v>
      </c>
      <c r="E150" s="135">
        <v>1.41085908099289</v>
      </c>
      <c r="F150" s="135">
        <v>1.41085908099289</v>
      </c>
      <c r="G150" s="137">
        <v>1.1100000000000001</v>
      </c>
      <c r="H150" s="135">
        <f t="shared" si="7"/>
        <v>1.41085908099289</v>
      </c>
      <c r="I150" s="135">
        <f>(LN(DSGE_data!W150)-LN(DSGE_data!W149))*100</f>
        <v>1.5952990039158621</v>
      </c>
      <c r="J150" s="135">
        <f>(LN(DSGE_data!Y150)-LN(DSGE_data!Y149))*100</f>
        <v>1.083960989670274</v>
      </c>
      <c r="K150" s="135">
        <f>(LN(DSGE_data!AA150)-LN(DSGE_data!AA149))*100</f>
        <v>4.2163554517175683</v>
      </c>
      <c r="L150" s="135">
        <f>(LN(DSGE_data!AC150)-LN(DSGE_data!AC149))*100</f>
        <v>3.6851901409152177</v>
      </c>
      <c r="M150" s="135">
        <f>(LN(DSGE_data!AA150+DSGE_data!AC150)-LN(DSGE_data!AA149+DSGE_data!AC149))*100</f>
        <v>4.0164303026740455</v>
      </c>
      <c r="N150" s="135">
        <f>(LN(DSGE_data!AE150)-LN(DSGE_data!AE149))*100</f>
        <v>2.2703536506169186</v>
      </c>
      <c r="O150" s="135">
        <f>(LN(DSGE_data!AK150)-LN(DSGE_data!AK149))*100</f>
        <v>1.0646982350948964</v>
      </c>
      <c r="P150" s="135">
        <f>(LN(DSGE_data!BO150)-LN(DSGE_data!BO149))*100</f>
        <v>0.34521408966199374</v>
      </c>
      <c r="Q150" s="135">
        <f>(LN(DSGE_data!AL150)-LN(DSGE_data!AL149))*100</f>
        <v>2.701433126906494</v>
      </c>
      <c r="R150" s="135">
        <f>(LN(DSGE_data!AM150)-LN(DSGE_data!AM149))*100</f>
        <v>3.2085695485923438</v>
      </c>
      <c r="S150" s="135">
        <f>(LN(DSGE_data!AZ150)-LN(DSGE_data!AZ149))*100</f>
        <v>1.2915208021497815</v>
      </c>
      <c r="T150" s="135">
        <f>(LN(DSGE_data!J150)-LN(DSGE_data!J149))*100</f>
        <v>-1.7012478643469553</v>
      </c>
      <c r="U150" s="135">
        <f>(LN(DSGE_data!BC150)-LN(DSGE_data!BC149))*100</f>
        <v>6.2916133802644936</v>
      </c>
      <c r="V150" s="135">
        <f>(LN(DSGE_data!BL150)-LN(DSGE_data!BL149))*100</f>
        <v>-2.3854934535736394</v>
      </c>
      <c r="W150" s="135">
        <f>(LN(DSGE_data!BA150)-LN(DSGE_data!BA149))*100</f>
        <v>0.89000774270520111</v>
      </c>
      <c r="X150" s="135">
        <f>LN(1+DSGE_data!D150/400)*100</f>
        <v>1.7348638334613073</v>
      </c>
      <c r="Y150" s="135">
        <f>(LN(DSGE_data!BI150)-LN(DSGE_data!BI149))*100</f>
        <v>5.0273689928511445</v>
      </c>
      <c r="Z150" s="135">
        <f>(LN(DSGE_data!BJ150)-LN(DSGE_data!BJ149))*100</f>
        <v>4.7500556524433968</v>
      </c>
      <c r="AA150" s="135">
        <f>(Tax_data!U150-Tax_data!U149)</f>
        <v>0.32077113746785457</v>
      </c>
      <c r="AB150" s="135">
        <f>(Tax_data!V150-Tax_data!V149)</f>
        <v>-0.58725941139037197</v>
      </c>
      <c r="AC150" s="135">
        <f>(Tax_data!Y150-Tax_data!Y149)</f>
        <v>-0.11353701929287041</v>
      </c>
      <c r="AD150" s="135">
        <f>(Tax_data!Z150-Tax_data!Z149)</f>
        <v>1.8612747860825216</v>
      </c>
      <c r="AE150" s="135">
        <f>(Tax_data!AD150-Tax_data!AD149)</f>
        <v>0.16467201445459878</v>
      </c>
      <c r="AF150" s="135">
        <f>(LN(Data!T150)-LN(Data!T149))*100</f>
        <v>-0.41141714094248272</v>
      </c>
      <c r="AG150" s="135">
        <f>(LN(Data!S150)-LN(Data!S149))*100</f>
        <v>0.87054987611807633</v>
      </c>
      <c r="AH150" s="135">
        <f>(LN(DSGE_data!BQ150)-LN(DSGE_data!BQ149))*100</f>
        <v>2.8405736315631813</v>
      </c>
      <c r="AI150" s="135">
        <f>(DSGE_data!CB150/DSGE_data!CB149-1)*100</f>
        <v>-655.76284321214371</v>
      </c>
      <c r="AJ150" s="135">
        <f>(DSGE_data!BY150/DSGE_data!BY149-1)*100</f>
        <v>3.8573896222211523</v>
      </c>
      <c r="AK150" s="135">
        <f>(DSGE_data!BZ150/DSGE_data!BZ149-1)*100</f>
        <v>8.4979663517867223</v>
      </c>
    </row>
    <row r="151" spans="1:37" x14ac:dyDescent="0.2">
      <c r="A151" s="18">
        <v>38898</v>
      </c>
      <c r="B151" s="135">
        <f>(LN(DSGE_data!B151)-LN(DSGE_data!B150))*100</f>
        <v>1.4102610003849492</v>
      </c>
      <c r="C151" s="135">
        <f>(LN(DSGE_data!BK151)-LN(DSGE_data!BK150))*100</f>
        <v>2.6269332836818649</v>
      </c>
      <c r="D151" s="135">
        <f>(LN(DSGE_data!U151)-LN(DSGE_data!U150))*100</f>
        <v>2.1101369645519341</v>
      </c>
      <c r="E151" s="135">
        <v>1.42945585006563</v>
      </c>
      <c r="F151" s="135">
        <v>1.42945585006563</v>
      </c>
      <c r="G151" s="137">
        <v>1.1100000000000001</v>
      </c>
      <c r="H151" s="135">
        <f t="shared" si="7"/>
        <v>1.42945585006563</v>
      </c>
      <c r="I151" s="135">
        <f>(LN(DSGE_data!W151)-LN(DSGE_data!W150))*100</f>
        <v>6.5079487726649177E-2</v>
      </c>
      <c r="J151" s="135">
        <f>(LN(DSGE_data!Y151)-LN(DSGE_data!Y150))*100</f>
        <v>1.2587739426169975</v>
      </c>
      <c r="K151" s="135">
        <f>(LN(DSGE_data!AA151)-LN(DSGE_data!AA150))*100</f>
        <v>6.8651586396594411</v>
      </c>
      <c r="L151" s="135">
        <f>(LN(DSGE_data!AC151)-LN(DSGE_data!AC150))*100</f>
        <v>5.8864188721182487</v>
      </c>
      <c r="M151" s="135">
        <f>(LN(DSGE_data!AA151+DSGE_data!AC151)-LN(DSGE_data!AA150+DSGE_data!AC150))*100</f>
        <v>6.4985036441038702</v>
      </c>
      <c r="N151" s="135">
        <f>(LN(DSGE_data!AE151)-LN(DSGE_data!AE150))*100</f>
        <v>2.8864710669424198</v>
      </c>
      <c r="O151" s="135">
        <f>(LN(DSGE_data!AK151)-LN(DSGE_data!AK150))*100</f>
        <v>1.0987508731560958</v>
      </c>
      <c r="P151" s="135">
        <f>(LN(DSGE_data!BO151)-LN(DSGE_data!BO150))*100</f>
        <v>1.6222761158571686</v>
      </c>
      <c r="Q151" s="135">
        <f>(LN(DSGE_data!AL151)-LN(DSGE_data!AL150))*100</f>
        <v>3.0976986227374326</v>
      </c>
      <c r="R151" s="135">
        <f>(LN(DSGE_data!AM151)-LN(DSGE_data!AM150))*100</f>
        <v>2.4213050951409798</v>
      </c>
      <c r="S151" s="135">
        <f>(LN(DSGE_data!AZ151)-LN(DSGE_data!AZ150))*100</f>
        <v>0.37667163372407941</v>
      </c>
      <c r="T151" s="135">
        <f>(LN(DSGE_data!J151)-LN(DSGE_data!J150))*100</f>
        <v>3.5380824771158448</v>
      </c>
      <c r="U151" s="135">
        <f>(LN(DSGE_data!BC151)-LN(DSGE_data!BC150))*100</f>
        <v>6.8274286956226504</v>
      </c>
      <c r="V151" s="135">
        <f>(LN(DSGE_data!BL151)-LN(DSGE_data!BL150))*100</f>
        <v>5.0224102694914396</v>
      </c>
      <c r="W151" s="135">
        <f>(LN(DSGE_data!BA151)-LN(DSGE_data!BA150))*100</f>
        <v>4.4887034432305128</v>
      </c>
      <c r="X151" s="135">
        <f>LN(1+DSGE_data!D151/400)*100</f>
        <v>1.7632098439501545</v>
      </c>
      <c r="Y151" s="135">
        <f>(LN(DSGE_data!BI151)-LN(DSGE_data!BI150))*100</f>
        <v>-6.8328839503336347</v>
      </c>
      <c r="Z151" s="135">
        <f>(LN(DSGE_data!BJ151)-LN(DSGE_data!BJ150))*100</f>
        <v>-6.2938780167201891</v>
      </c>
      <c r="AA151" s="135">
        <f>(Tax_data!U151-Tax_data!U150)</f>
        <v>-0.45133289378881614</v>
      </c>
      <c r="AB151" s="135">
        <f>(Tax_data!V151-Tax_data!V150)</f>
        <v>2.0335069240077015</v>
      </c>
      <c r="AC151" s="135">
        <f>(Tax_data!Y151-Tax_data!Y150)</f>
        <v>9.4452660472459371E-3</v>
      </c>
      <c r="AD151" s="135">
        <f>(Tax_data!Z151-Tax_data!Z150)</f>
        <v>0.82644652636288285</v>
      </c>
      <c r="AE151" s="135">
        <f>(Tax_data!AD151-Tax_data!AD150)</f>
        <v>0.26638965656665903</v>
      </c>
      <c r="AF151" s="135">
        <f>(LN(Data!T151)-LN(Data!T150))*100</f>
        <v>0.85314439196526592</v>
      </c>
      <c r="AG151" s="135">
        <f>(LN(Data!S151)-LN(Data!S150))*100</f>
        <v>2.0379961066554486</v>
      </c>
      <c r="AH151" s="135">
        <f>(LN(DSGE_data!BQ151)-LN(DSGE_data!BQ150))*100</f>
        <v>14.546112191870719</v>
      </c>
      <c r="AI151" s="135">
        <f>(DSGE_data!CB151/DSGE_data!CB150-1)*100</f>
        <v>-106.68678944047323</v>
      </c>
      <c r="AJ151" s="135">
        <f>(DSGE_data!BY151/DSGE_data!BY150-1)*100</f>
        <v>3.0054614618818754</v>
      </c>
      <c r="AK151" s="135">
        <f>(DSGE_data!BZ151/DSGE_data!BZ150-1)*100</f>
        <v>-0.94596558152958421</v>
      </c>
    </row>
    <row r="152" spans="1:37" x14ac:dyDescent="0.2">
      <c r="A152" s="18">
        <v>38990</v>
      </c>
      <c r="B152" s="135">
        <f>(LN(DSGE_data!B152)-LN(DSGE_data!B151))*100</f>
        <v>1.3717108459278649</v>
      </c>
      <c r="C152" s="135">
        <f>(LN(DSGE_data!BK152)-LN(DSGE_data!BK151))*100</f>
        <v>2.5397266834966459</v>
      </c>
      <c r="D152" s="135">
        <f>(LN(DSGE_data!U152)-LN(DSGE_data!U151))*100</f>
        <v>2.1221075311384396</v>
      </c>
      <c r="E152" s="135">
        <v>1.45238848371485</v>
      </c>
      <c r="F152" s="135">
        <v>1.45238848371485</v>
      </c>
      <c r="G152" s="137">
        <v>1.1000000000000001</v>
      </c>
      <c r="H152" s="135">
        <f t="shared" si="7"/>
        <v>1.45238848371485</v>
      </c>
      <c r="I152" s="135">
        <f>(LN(DSGE_data!W152)-LN(DSGE_data!W151))*100</f>
        <v>0.85143964969418562</v>
      </c>
      <c r="J152" s="135">
        <f>(LN(DSGE_data!Y152)-LN(DSGE_data!Y151))*100</f>
        <v>3.8898897495554863</v>
      </c>
      <c r="K152" s="135">
        <f>(LN(DSGE_data!AA152)-LN(DSGE_data!AA151))*100</f>
        <v>0.59409540856236731</v>
      </c>
      <c r="L152" s="135">
        <f>(LN(DSGE_data!AC152)-LN(DSGE_data!AC151))*100</f>
        <v>2.8771768993028246</v>
      </c>
      <c r="M152" s="135">
        <f>(LN(DSGE_data!AA152+DSGE_data!AC152)-LN(DSGE_data!AA151+DSGE_data!AC151))*100</f>
        <v>1.4528757571568462</v>
      </c>
      <c r="N152" s="135">
        <f>(LN(DSGE_data!AE152)-LN(DSGE_data!AE151))*100</f>
        <v>3.3724219628828322</v>
      </c>
      <c r="O152" s="135">
        <f>(LN(DSGE_data!AK152)-LN(DSGE_data!AK151))*100</f>
        <v>1.0735709775799851</v>
      </c>
      <c r="P152" s="135">
        <f>(LN(DSGE_data!BO152)-LN(DSGE_data!BO151))*100</f>
        <v>-5.9194861617584138E-2</v>
      </c>
      <c r="Q152" s="135">
        <f>(LN(DSGE_data!AL152)-LN(DSGE_data!AL151))*100</f>
        <v>2.5536740131260061</v>
      </c>
      <c r="R152" s="135">
        <f>(LN(DSGE_data!AM152)-LN(DSGE_data!AM151))*100</f>
        <v>0.91186584012294958</v>
      </c>
      <c r="S152" s="135">
        <f>(LN(DSGE_data!AZ152)-LN(DSGE_data!AZ151))*100</f>
        <v>1.5392978971635163</v>
      </c>
      <c r="T152" s="135">
        <f>(LN(DSGE_data!J152)-LN(DSGE_data!J151))*100</f>
        <v>4.280293985147221</v>
      </c>
      <c r="U152" s="135">
        <f>(LN(DSGE_data!BC152)-LN(DSGE_data!BC151))*100</f>
        <v>-1.0159022914935534</v>
      </c>
      <c r="V152" s="135">
        <f>(LN(DSGE_data!BL152)-LN(DSGE_data!BL151))*100</f>
        <v>9.4147616611829577</v>
      </c>
      <c r="W152" s="135">
        <f>(LN(DSGE_data!BA152)-LN(DSGE_data!BA151))*100</f>
        <v>2.7212219014307593</v>
      </c>
      <c r="X152" s="135">
        <f>LN(1+DSGE_data!D152/400)*100</f>
        <v>1.9364856418462202</v>
      </c>
      <c r="Y152" s="135">
        <f>(LN(DSGE_data!BI152)-LN(DSGE_data!BI151))*100</f>
        <v>-11.242402682520236</v>
      </c>
      <c r="Z152" s="135">
        <f>(LN(DSGE_data!BJ152)-LN(DSGE_data!BJ151))*100</f>
        <v>-7.8114003520922459</v>
      </c>
      <c r="AA152" s="135">
        <f>(Tax_data!U152-Tax_data!U151)</f>
        <v>0.83421769339911123</v>
      </c>
      <c r="AB152" s="135">
        <f>(Tax_data!V152-Tax_data!V151)</f>
        <v>-1.0507232475867188</v>
      </c>
      <c r="AC152" s="135">
        <f>(Tax_data!Y152-Tax_data!Y151)</f>
        <v>0.19472459045109503</v>
      </c>
      <c r="AD152" s="135">
        <f>(Tax_data!Z152-Tax_data!Z151)</f>
        <v>1.7176808923678593</v>
      </c>
      <c r="AE152" s="135">
        <f>(Tax_data!AD152-Tax_data!AD151)</f>
        <v>0.29850267434491684</v>
      </c>
      <c r="AF152" s="135">
        <f>(LN(Data!T152)-LN(Data!T151))*100</f>
        <v>-0.79272089131716683</v>
      </c>
      <c r="AG152" s="135">
        <f>(LN(Data!S152)-LN(Data!S151))*100</f>
        <v>0.98361468812679931</v>
      </c>
      <c r="AH152" s="135">
        <f>(LN(DSGE_data!BQ152)-LN(DSGE_data!BQ151))*100</f>
        <v>-9.8784836888953009</v>
      </c>
      <c r="AI152" s="135">
        <f>(DSGE_data!CB152/DSGE_data!CB151-1)*100</f>
        <v>2032.6044869696134</v>
      </c>
      <c r="AJ152" s="135">
        <f>(DSGE_data!BY152/DSGE_data!BY151-1)*100</f>
        <v>7.8321662539843517</v>
      </c>
      <c r="AK152" s="135">
        <f>(DSGE_data!BZ152/DSGE_data!BZ151-1)*100</f>
        <v>2.7906131627733144</v>
      </c>
    </row>
    <row r="153" spans="1:37" x14ac:dyDescent="0.2">
      <c r="A153" s="18">
        <v>39082</v>
      </c>
      <c r="B153" s="135">
        <f>(LN(DSGE_data!B153)-LN(DSGE_data!B152))*100</f>
        <v>1.3733284285587288</v>
      </c>
      <c r="C153" s="135">
        <f>(LN(DSGE_data!BK153)-LN(DSGE_data!BK152))*100</f>
        <v>1.0193783487039809</v>
      </c>
      <c r="D153" s="135">
        <f>(LN(DSGE_data!U153)-LN(DSGE_data!U152))*100</f>
        <v>2.3592434036450172</v>
      </c>
      <c r="E153" s="135">
        <v>1.4778523503305601</v>
      </c>
      <c r="F153" s="135">
        <v>1.4778523503305601</v>
      </c>
      <c r="G153" s="137">
        <v>1.1000000000000001</v>
      </c>
      <c r="H153" s="135">
        <f t="shared" si="7"/>
        <v>1.4778523503305601</v>
      </c>
      <c r="I153" s="135">
        <f>(LN(DSGE_data!W153)-LN(DSGE_data!W152))*100</f>
        <v>0.54276081783459773</v>
      </c>
      <c r="J153" s="135">
        <f>(LN(DSGE_data!Y153)-LN(DSGE_data!Y152))*100</f>
        <v>2.3791121034221874</v>
      </c>
      <c r="K153" s="135">
        <f>(LN(DSGE_data!AA153)-LN(DSGE_data!AA152))*100</f>
        <v>6.6760998600084775</v>
      </c>
      <c r="L153" s="135">
        <f>(LN(DSGE_data!AC153)-LN(DSGE_data!AC152))*100</f>
        <v>3.4467550154355209</v>
      </c>
      <c r="M153" s="135">
        <f>(LN(DSGE_data!AA153+DSGE_data!AC153)-LN(DSGE_data!AA152+DSGE_data!AC152))*100</f>
        <v>5.4649620086893336</v>
      </c>
      <c r="N153" s="135">
        <f>(LN(DSGE_data!AE153)-LN(DSGE_data!AE152))*100</f>
        <v>3.0586447960887497</v>
      </c>
      <c r="O153" s="135">
        <f>(LN(DSGE_data!AK153)-LN(DSGE_data!AK152))*100</f>
        <v>0.99164145478547461</v>
      </c>
      <c r="P153" s="135">
        <f>(LN(DSGE_data!BO153)-LN(DSGE_data!BO152))*100</f>
        <v>0.61837975669014611</v>
      </c>
      <c r="Q153" s="135">
        <f>(LN(DSGE_data!AL153)-LN(DSGE_data!AL152))*100</f>
        <v>2.8152980950221007</v>
      </c>
      <c r="R153" s="135">
        <f>(LN(DSGE_data!AM153)-LN(DSGE_data!AM152))*100</f>
        <v>1.0072503291487678</v>
      </c>
      <c r="S153" s="135">
        <f>(LN(DSGE_data!AZ153)-LN(DSGE_data!AZ152))*100</f>
        <v>1.20527688354648</v>
      </c>
      <c r="T153" s="135">
        <f>(LN(DSGE_data!J153)-LN(DSGE_data!J152))*100</f>
        <v>2.87900956929521</v>
      </c>
      <c r="U153" s="135">
        <f>(LN(DSGE_data!BC153)-LN(DSGE_data!BC152))*100</f>
        <v>12.034605290519096</v>
      </c>
      <c r="V153" s="135">
        <f>(LN(DSGE_data!BL153)-LN(DSGE_data!BL152))*100</f>
        <v>2.4232448268691087</v>
      </c>
      <c r="W153" s="135">
        <f>(LN(DSGE_data!BA153)-LN(DSGE_data!BA152))*100</f>
        <v>3.6414742587306037</v>
      </c>
      <c r="X153" s="135">
        <f>LN(1+DSGE_data!D153/400)*100</f>
        <v>2.1309786586751027</v>
      </c>
      <c r="Y153" s="135">
        <f>(LN(DSGE_data!BI153)-LN(DSGE_data!BI152))*100</f>
        <v>-3.1727442652445426</v>
      </c>
      <c r="Z153" s="135">
        <f>(LN(DSGE_data!BJ153)-LN(DSGE_data!BJ152))*100</f>
        <v>-0.16987564506960595</v>
      </c>
      <c r="AA153" s="135">
        <f>(Tax_data!U153-Tax_data!U152)</f>
        <v>0.21469783916018415</v>
      </c>
      <c r="AB153" s="135">
        <f>(Tax_data!V153-Tax_data!V152)</f>
        <v>2.6040171565545656</v>
      </c>
      <c r="AC153" s="135">
        <f>(Tax_data!Y153-Tax_data!Y152)</f>
        <v>1.0968616786098639</v>
      </c>
      <c r="AD153" s="135">
        <f>(Tax_data!Z153-Tax_data!Z152)</f>
        <v>-1.0369427910353259</v>
      </c>
      <c r="AE153" s="135">
        <f>(Tax_data!AD153-Tax_data!AD152)</f>
        <v>-1.0338364721689199</v>
      </c>
      <c r="AF153" s="135">
        <f>(LN(Data!T153)-LN(Data!T152))*100</f>
        <v>-1.7803578412545207</v>
      </c>
      <c r="AG153" s="135">
        <f>(LN(Data!S153)-LN(Data!S152))*100</f>
        <v>-1.0113804253316871</v>
      </c>
      <c r="AH153" s="135">
        <f>(LN(DSGE_data!BQ153)-LN(DSGE_data!BQ152))*100</f>
        <v>2.379382854103973</v>
      </c>
      <c r="AI153" s="135">
        <f>(DSGE_data!CB153/DSGE_data!CB152-1)*100</f>
        <v>-93.62499783396126</v>
      </c>
      <c r="AJ153" s="135">
        <f>(DSGE_data!BY153/DSGE_data!BY152-1)*100</f>
        <v>1.4061968652664403</v>
      </c>
      <c r="AK153" s="135">
        <f>(DSGE_data!BZ153/DSGE_data!BZ152-1)*100</f>
        <v>6.3051452051357648</v>
      </c>
    </row>
    <row r="154" spans="1:37" x14ac:dyDescent="0.2">
      <c r="A154" s="18">
        <v>39172</v>
      </c>
      <c r="B154" s="135">
        <f>(LN(DSGE_data!B154)-LN(DSGE_data!B153))*100</f>
        <v>1.6106470020663011</v>
      </c>
      <c r="C154" s="135">
        <f>(LN(DSGE_data!BK154)-LN(DSGE_data!BK153))*100</f>
        <v>3.5092558311252908</v>
      </c>
      <c r="D154" s="135">
        <f>(LN(DSGE_data!U154)-LN(DSGE_data!U153))*100</f>
        <v>1.3452088258802064</v>
      </c>
      <c r="E154" s="135">
        <v>1.50416120560855</v>
      </c>
      <c r="F154" s="135">
        <v>1.50416120560855</v>
      </c>
      <c r="G154" s="137">
        <v>1.1000000000000001</v>
      </c>
      <c r="H154" s="135">
        <f t="shared" si="7"/>
        <v>1.50416120560855</v>
      </c>
      <c r="I154" s="135">
        <f>(LN(DSGE_data!W154)-LN(DSGE_data!W153))*100</f>
        <v>1.76899332014262</v>
      </c>
      <c r="J154" s="135">
        <f>(LN(DSGE_data!Y154)-LN(DSGE_data!Y153))*100</f>
        <v>2.5968065077355718</v>
      </c>
      <c r="K154" s="135">
        <f>(LN(DSGE_data!AA154)-LN(DSGE_data!AA153))*100</f>
        <v>10.687778420275862</v>
      </c>
      <c r="L154" s="135">
        <f>(LN(DSGE_data!AC154)-LN(DSGE_data!AC153))*100</f>
        <v>19.933986262894265</v>
      </c>
      <c r="M154" s="135">
        <f>(LN(DSGE_data!AA154+DSGE_data!AC154)-LN(DSGE_data!AA153+DSGE_data!AC153))*100</f>
        <v>14.221087356719408</v>
      </c>
      <c r="N154" s="135">
        <f>(LN(DSGE_data!AE154)-LN(DSGE_data!AE153))*100</f>
        <v>5.6867549367344949</v>
      </c>
      <c r="O154" s="135">
        <f>(LN(DSGE_data!AK154)-LN(DSGE_data!AK153))*100</f>
        <v>0.83675617005023462</v>
      </c>
      <c r="P154" s="135">
        <f>(LN(DSGE_data!BO154)-LN(DSGE_data!BO153))*100</f>
        <v>0.76865913887846915</v>
      </c>
      <c r="Q154" s="135">
        <f>(LN(DSGE_data!AL154)-LN(DSGE_data!AL153))*100</f>
        <v>3.4471226368792074</v>
      </c>
      <c r="R154" s="135">
        <f>(LN(DSGE_data!AM154)-LN(DSGE_data!AM153))*100</f>
        <v>1.9931079353435521</v>
      </c>
      <c r="S154" s="135">
        <f>(LN(DSGE_data!AZ154)-LN(DSGE_data!AZ153))*100</f>
        <v>1.8417073279505036</v>
      </c>
      <c r="T154" s="135">
        <f>(LN(DSGE_data!J154)-LN(DSGE_data!J153))*100</f>
        <v>-0.90064601700712288</v>
      </c>
      <c r="U154" s="135">
        <f>(LN(DSGE_data!BC154)-LN(DSGE_data!BC153))*100</f>
        <v>-2.230105916458669</v>
      </c>
      <c r="V154" s="135">
        <f>(LN(DSGE_data!BL154)-LN(DSGE_data!BL153))*100</f>
        <v>-2.0474296487742905</v>
      </c>
      <c r="W154" s="135">
        <f>(LN(DSGE_data!BA154)-LN(DSGE_data!BA153))*100</f>
        <v>3.8856222711276089</v>
      </c>
      <c r="X154" s="135">
        <f>LN(1+DSGE_data!D154/400)*100</f>
        <v>2.2250608934819724</v>
      </c>
      <c r="Y154" s="135">
        <f>(LN(DSGE_data!BI154)-LN(DSGE_data!BI153))*100</f>
        <v>0.19767328582274146</v>
      </c>
      <c r="Z154" s="135">
        <f>(LN(DSGE_data!BJ154)-LN(DSGE_data!BJ153))*100</f>
        <v>0.58438722979534674</v>
      </c>
      <c r="AA154" s="135">
        <f>(Tax_data!U154-Tax_data!U153)</f>
        <v>-0.11323821462404204</v>
      </c>
      <c r="AB154" s="135">
        <f>(Tax_data!V154-Tax_data!V153)</f>
        <v>-1.6837645011162117</v>
      </c>
      <c r="AC154" s="135">
        <f>(Tax_data!Y154-Tax_data!Y153)</f>
        <v>-1.1061864240321793</v>
      </c>
      <c r="AD154" s="135">
        <f>(Tax_data!Z154-Tax_data!Z153)</f>
        <v>3.5234179811350685E-2</v>
      </c>
      <c r="AE154" s="135">
        <f>(Tax_data!AD154-Tax_data!AD153)</f>
        <v>0.57411904897915811</v>
      </c>
      <c r="AF154" s="135">
        <f>(LN(Data!T154)-LN(Data!T153))*100</f>
        <v>-1.618251088708611</v>
      </c>
      <c r="AG154" s="135">
        <f>(LN(Data!S154)-LN(Data!S153))*100</f>
        <v>-1.8804842082758455</v>
      </c>
      <c r="AH154" s="135">
        <f>(LN(DSGE_data!BQ154)-LN(DSGE_data!BQ153))*100</f>
        <v>-10.443227137811206</v>
      </c>
      <c r="AI154" s="135">
        <f>(DSGE_data!CB154/DSGE_data!CB153-1)*100</f>
        <v>189.17126645014807</v>
      </c>
      <c r="AJ154" s="135">
        <f>(DSGE_data!BY154/DSGE_data!BY153-1)*100</f>
        <v>3.022958469952397</v>
      </c>
      <c r="AK154" s="135">
        <f>(DSGE_data!BZ154/DSGE_data!BZ153-1)*100</f>
        <v>2.4229236976121671</v>
      </c>
    </row>
    <row r="155" spans="1:37" x14ac:dyDescent="0.2">
      <c r="A155" s="18">
        <v>39263</v>
      </c>
      <c r="B155" s="135">
        <f>(LN(DSGE_data!B155)-LN(DSGE_data!B154))*100</f>
        <v>0.81621685106938457</v>
      </c>
      <c r="C155" s="135">
        <f>(LN(DSGE_data!BK155)-LN(DSGE_data!BK154))*100</f>
        <v>0.79596170202034244</v>
      </c>
      <c r="D155" s="135">
        <f>(LN(DSGE_data!U155)-LN(DSGE_data!U154))*100</f>
        <v>1.128726692158466</v>
      </c>
      <c r="E155" s="135">
        <v>1.5298351773793599</v>
      </c>
      <c r="F155" s="135">
        <v>1.5298351773793599</v>
      </c>
      <c r="G155" s="137">
        <v>1.1000000000000001</v>
      </c>
      <c r="H155" s="135">
        <f t="shared" si="7"/>
        <v>1.5298351773793599</v>
      </c>
      <c r="I155" s="135">
        <f>(LN(DSGE_data!W155)-LN(DSGE_data!W154))*100</f>
        <v>2.1230130930483426</v>
      </c>
      <c r="J155" s="135">
        <f>(LN(DSGE_data!Y155)-LN(DSGE_data!Y154))*100</f>
        <v>1.5346311949253177</v>
      </c>
      <c r="K155" s="135">
        <f>(LN(DSGE_data!AA155)-LN(DSGE_data!AA154))*100</f>
        <v>3.6930851818882005</v>
      </c>
      <c r="L155" s="135">
        <f>(LN(DSGE_data!AC155)-LN(DSGE_data!AC154))*100</f>
        <v>3.6016277916832706</v>
      </c>
      <c r="M155" s="135">
        <f>(LN(DSGE_data!AA155+DSGE_data!AC155)-LN(DSGE_data!AA154+DSGE_data!AC154))*100</f>
        <v>3.6571442341006843</v>
      </c>
      <c r="N155" s="135">
        <f>(LN(DSGE_data!AE155)-LN(DSGE_data!AE154))*100</f>
        <v>1.9648595626771126</v>
      </c>
      <c r="O155" s="135">
        <f>(LN(DSGE_data!AK155)-LN(DSGE_data!AK154))*100</f>
        <v>0.72531451222572763</v>
      </c>
      <c r="P155" s="135">
        <f>(LN(DSGE_data!BO155)-LN(DSGE_data!BO154))*100</f>
        <v>1.380569273908705</v>
      </c>
      <c r="Q155" s="135">
        <f>(LN(DSGE_data!AL155)-LN(DSGE_data!AL154))*100</f>
        <v>3.2886359435970292</v>
      </c>
      <c r="R155" s="135">
        <f>(LN(DSGE_data!AM155)-LN(DSGE_data!AM154))*100</f>
        <v>1.5863619604985502</v>
      </c>
      <c r="S155" s="135">
        <f>(LN(DSGE_data!AZ155)-LN(DSGE_data!AZ154))*100</f>
        <v>1.1827521574627742</v>
      </c>
      <c r="T155" s="135">
        <f>(LN(DSGE_data!J155)-LN(DSGE_data!J154))*100</f>
        <v>5.0469574671712092</v>
      </c>
      <c r="U155" s="135">
        <f>(LN(DSGE_data!BC155)-LN(DSGE_data!BC154))*100</f>
        <v>2.8020813040244619</v>
      </c>
      <c r="V155" s="135">
        <f>(LN(DSGE_data!BL155)-LN(DSGE_data!BL154))*100</f>
        <v>2.2121546853437479</v>
      </c>
      <c r="W155" s="135">
        <f>(LN(DSGE_data!BA155)-LN(DSGE_data!BA154))*100</f>
        <v>-4.2384813454956927</v>
      </c>
      <c r="X155" s="135">
        <f>LN(1+DSGE_data!D155/400)*100</f>
        <v>2.2626690172798867</v>
      </c>
      <c r="Y155" s="135">
        <f>(LN(DSGE_data!BI155)-LN(DSGE_data!BI154))*100</f>
        <v>0.16442977416568638</v>
      </c>
      <c r="Z155" s="135">
        <f>(LN(DSGE_data!BJ155)-LN(DSGE_data!BJ154))*100</f>
        <v>2.1403685164419706</v>
      </c>
      <c r="AA155" s="135">
        <f>(Tax_data!U155-Tax_data!U154)</f>
        <v>-0.78174230195947736</v>
      </c>
      <c r="AB155" s="135">
        <f>(Tax_data!V155-Tax_data!V154)</f>
        <v>0.97217467762177634</v>
      </c>
      <c r="AC155" s="135">
        <f>(Tax_data!Y155-Tax_data!Y154)</f>
        <v>0.27146923569898185</v>
      </c>
      <c r="AD155" s="135">
        <f>(Tax_data!Z155-Tax_data!Z154)</f>
        <v>0.9095575714532842</v>
      </c>
      <c r="AE155" s="135">
        <f>(Tax_data!AD155-Tax_data!AD154)</f>
        <v>6.8197037490824286E-2</v>
      </c>
      <c r="AF155" s="135">
        <f>(LN(Data!T155)-LN(Data!T154))*100</f>
        <v>-2.1688820827804989</v>
      </c>
      <c r="AG155" s="135">
        <f>(LN(Data!S155)-LN(Data!S154))*100</f>
        <v>-3.5461594562219645</v>
      </c>
      <c r="AH155" s="135">
        <f>(LN(DSGE_data!BQ155)-LN(DSGE_data!BQ154))*100</f>
        <v>17.815209654761688</v>
      </c>
      <c r="AI155" s="135">
        <f>(DSGE_data!CB155/DSGE_data!CB154-1)*100</f>
        <v>19.227530806248815</v>
      </c>
      <c r="AJ155" s="135">
        <f>(DSGE_data!BY155/DSGE_data!BY154-1)*100</f>
        <v>5.1529776535916394</v>
      </c>
      <c r="AK155" s="135">
        <f>(DSGE_data!BZ155/DSGE_data!BZ154-1)*100</f>
        <v>5.0074233301254267</v>
      </c>
    </row>
    <row r="156" spans="1:37" x14ac:dyDescent="0.2">
      <c r="A156" s="18">
        <v>39355</v>
      </c>
      <c r="B156" s="135">
        <f>(LN(DSGE_data!B156)-LN(DSGE_data!B155))*100</f>
        <v>1.1650999449928534</v>
      </c>
      <c r="C156" s="135">
        <f>(LN(DSGE_data!BK156)-LN(DSGE_data!BK155))*100</f>
        <v>1.183500984961583</v>
      </c>
      <c r="D156" s="135">
        <f>(LN(DSGE_data!U156)-LN(DSGE_data!U155))*100</f>
        <v>1.0790856927849646</v>
      </c>
      <c r="E156" s="135">
        <v>1.55336305190846</v>
      </c>
      <c r="F156" s="135">
        <v>1.55336305190846</v>
      </c>
      <c r="G156" s="137">
        <v>1.1000000000000001</v>
      </c>
      <c r="H156" s="135">
        <f t="shared" si="7"/>
        <v>1.55336305190846</v>
      </c>
      <c r="I156" s="135">
        <f>(LN(DSGE_data!W156)-LN(DSGE_data!W155))*100</f>
        <v>2.5048545863855409</v>
      </c>
      <c r="J156" s="135">
        <f>(LN(DSGE_data!Y156)-LN(DSGE_data!Y155))*100</f>
        <v>1.0554932791576377</v>
      </c>
      <c r="K156" s="135">
        <f>(LN(DSGE_data!AA156)-LN(DSGE_data!AA155))*100</f>
        <v>2.0468712623546992</v>
      </c>
      <c r="L156" s="135">
        <f>(LN(DSGE_data!AC156)-LN(DSGE_data!AC155))*100</f>
        <v>0.91748833508766836</v>
      </c>
      <c r="M156" s="135">
        <f>(LN(DSGE_data!AA156+DSGE_data!AC156)-LN(DSGE_data!AA155+DSGE_data!AC155))*100</f>
        <v>1.6046892306919247</v>
      </c>
      <c r="N156" s="135">
        <f>(LN(DSGE_data!AE156)-LN(DSGE_data!AE155))*100</f>
        <v>1.1413916865901541</v>
      </c>
      <c r="O156" s="135">
        <f>(LN(DSGE_data!AK156)-LN(DSGE_data!AK155))*100</f>
        <v>0.63755810287582371</v>
      </c>
      <c r="P156" s="135">
        <f>(LN(DSGE_data!BO156)-LN(DSGE_data!BO155))*100</f>
        <v>0.38593545907108506</v>
      </c>
      <c r="Q156" s="135">
        <f>(LN(DSGE_data!AL156)-LN(DSGE_data!AL155))*100</f>
        <v>2.7854973726078924</v>
      </c>
      <c r="R156" s="135">
        <f>(LN(DSGE_data!AM156)-LN(DSGE_data!AM155))*100</f>
        <v>0.89024274759808009</v>
      </c>
      <c r="S156" s="135">
        <f>(LN(DSGE_data!AZ156)-LN(DSGE_data!AZ155))*100</f>
        <v>1.7620038106608948</v>
      </c>
      <c r="T156" s="135">
        <f>(LN(DSGE_data!J156)-LN(DSGE_data!J155))*100</f>
        <v>1.5250201975081978</v>
      </c>
      <c r="U156" s="135">
        <f>(LN(DSGE_data!BC156)-LN(DSGE_data!BC155))*100</f>
        <v>-1.4175344419607327</v>
      </c>
      <c r="V156" s="135">
        <f>(LN(DSGE_data!BL156)-LN(DSGE_data!BL155))*100</f>
        <v>3.852972576634528</v>
      </c>
      <c r="W156" s="135">
        <f>(LN(DSGE_data!BA156)-LN(DSGE_data!BA155))*100</f>
        <v>0.35058202986668618</v>
      </c>
      <c r="X156" s="135">
        <f>LN(1+DSGE_data!D156/400)*100</f>
        <v>2.4129602347480379</v>
      </c>
      <c r="Y156" s="135">
        <f>(LN(DSGE_data!BI156)-LN(DSGE_data!BI155))*100</f>
        <v>-1.5564194394768194</v>
      </c>
      <c r="Z156" s="135">
        <f>(LN(DSGE_data!BJ156)-LN(DSGE_data!BJ155))*100</f>
        <v>-0.96415039102168976</v>
      </c>
      <c r="AA156" s="135">
        <f>(Tax_data!U156-Tax_data!U155)</f>
        <v>1.5219894200130177</v>
      </c>
      <c r="AB156" s="135">
        <f>(Tax_data!V156-Tax_data!V155)</f>
        <v>-2.6317321821179771</v>
      </c>
      <c r="AC156" s="135">
        <f>(Tax_data!Y156-Tax_data!Y155)</f>
        <v>1.1838123798991589</v>
      </c>
      <c r="AD156" s="135">
        <f>(Tax_data!Z156-Tax_data!Z155)</f>
        <v>-0.78813014022979999</v>
      </c>
      <c r="AE156" s="135">
        <f>(Tax_data!AD156-Tax_data!AD155)</f>
        <v>-0.74966980673693939</v>
      </c>
      <c r="AF156" s="135">
        <f>(LN(Data!T156)-LN(Data!T155))*100</f>
        <v>-2.1782922279596661</v>
      </c>
      <c r="AG156" s="135">
        <f>(LN(Data!S156)-LN(Data!S155))*100</f>
        <v>-1.6924734561442278</v>
      </c>
      <c r="AH156" s="135">
        <f>(LN(DSGE_data!BQ156)-LN(DSGE_data!BQ155))*100</f>
        <v>1.2737718071912596</v>
      </c>
      <c r="AI156" s="135">
        <f>(DSGE_data!CB156/DSGE_data!CB155-1)*100</f>
        <v>260.47085191524661</v>
      </c>
      <c r="AJ156" s="135">
        <f>(DSGE_data!BY156/DSGE_data!BY155-1)*100</f>
        <v>3.0839594577445784</v>
      </c>
      <c r="AK156" s="135">
        <f>(DSGE_data!BZ156/DSGE_data!BZ155-1)*100</f>
        <v>0.32821063880243972</v>
      </c>
    </row>
    <row r="157" spans="1:37" x14ac:dyDescent="0.2">
      <c r="A157" s="18">
        <v>39447</v>
      </c>
      <c r="B157" s="135">
        <f>(LN(DSGE_data!B157)-LN(DSGE_data!B156))*100</f>
        <v>1.4071329534658616</v>
      </c>
      <c r="C157" s="135">
        <f>(LN(DSGE_data!BK157)-LN(DSGE_data!BK156))*100</f>
        <v>2.2645092921814047</v>
      </c>
      <c r="D157" s="135">
        <f>(LN(DSGE_data!U157)-LN(DSGE_data!U156))*100</f>
        <v>0.99156798771034005</v>
      </c>
      <c r="E157" s="135">
        <v>1.57334138971488</v>
      </c>
      <c r="F157" s="135">
        <v>1.57334138971488</v>
      </c>
      <c r="G157" s="137">
        <v>1.1000000000000001</v>
      </c>
      <c r="H157" s="135">
        <f t="shared" si="7"/>
        <v>1.57334138971488</v>
      </c>
      <c r="I157" s="135">
        <f>(LN(DSGE_data!W157)-LN(DSGE_data!W156))*100</f>
        <v>2.1045192567280324</v>
      </c>
      <c r="J157" s="135">
        <f>(LN(DSGE_data!Y157)-LN(DSGE_data!Y156))*100</f>
        <v>-0.26456551704612252</v>
      </c>
      <c r="K157" s="135">
        <f>(LN(DSGE_data!AA157)-LN(DSGE_data!AA156))*100</f>
        <v>2.6683686393880635</v>
      </c>
      <c r="L157" s="135">
        <f>(LN(DSGE_data!AC157)-LN(DSGE_data!AC156))*100</f>
        <v>11.916227881183872</v>
      </c>
      <c r="M157" s="135">
        <f>(LN(DSGE_data!AA157+DSGE_data!AC157)-LN(DSGE_data!AA156+DSGE_data!AC156))*100</f>
        <v>6.3791077874606472</v>
      </c>
      <c r="N157" s="135">
        <f>(LN(DSGE_data!AE157)-LN(DSGE_data!AE156))*100</f>
        <v>2.0089847794331206</v>
      </c>
      <c r="O157" s="135">
        <f>(LN(DSGE_data!AK157)-LN(DSGE_data!AK156))*100</f>
        <v>0.57264050207961326</v>
      </c>
      <c r="P157" s="135">
        <f>(LN(DSGE_data!BO157)-LN(DSGE_data!BO156))*100</f>
        <v>1.3608262224893863</v>
      </c>
      <c r="Q157" s="135">
        <f>(LN(DSGE_data!AL157)-LN(DSGE_data!AL156))*100</f>
        <v>4.0211186643348995</v>
      </c>
      <c r="R157" s="135">
        <f>(LN(DSGE_data!AM157)-LN(DSGE_data!AM156))*100</f>
        <v>1.4168158658225849</v>
      </c>
      <c r="S157" s="135">
        <f>(LN(DSGE_data!AZ157)-LN(DSGE_data!AZ156))*100</f>
        <v>2.0876519397659443</v>
      </c>
      <c r="T157" s="135">
        <f>(LN(DSGE_data!J157)-LN(DSGE_data!J156))*100</f>
        <v>2.0661460701715928</v>
      </c>
      <c r="U157" s="135">
        <f>(LN(DSGE_data!BC157)-LN(DSGE_data!BC156))*100</f>
        <v>-0.91727694873284804</v>
      </c>
      <c r="V157" s="135">
        <f>(LN(DSGE_data!BL157)-LN(DSGE_data!BL156))*100</f>
        <v>2.7090113363293256</v>
      </c>
      <c r="W157" s="135">
        <f>(LN(DSGE_data!BA157)-LN(DSGE_data!BA156))*100</f>
        <v>5.9369591232963259</v>
      </c>
      <c r="X157" s="135">
        <f>LN(1+DSGE_data!D157/400)*100</f>
        <v>2.6192425394950587</v>
      </c>
      <c r="Y157" s="135">
        <f>(LN(DSGE_data!BI157)-LN(DSGE_data!BI156))*100</f>
        <v>1.7123776907018495</v>
      </c>
      <c r="Z157" s="135">
        <f>(LN(DSGE_data!BJ157)-LN(DSGE_data!BJ156))*100</f>
        <v>1.9644404417573647</v>
      </c>
      <c r="AA157" s="135">
        <f>(Tax_data!U157-Tax_data!U156)</f>
        <v>-1.0088309329391087</v>
      </c>
      <c r="AB157" s="135">
        <f>(Tax_data!V157-Tax_data!V156)</f>
        <v>4.9032858388258749</v>
      </c>
      <c r="AC157" s="135">
        <f>(Tax_data!Y157-Tax_data!Y156)</f>
        <v>-0.75641988173091335</v>
      </c>
      <c r="AD157" s="135">
        <f>(Tax_data!Z157-Tax_data!Z156)</f>
        <v>1.589690175301488</v>
      </c>
      <c r="AE157" s="135">
        <f>(Tax_data!AD157-Tax_data!AD156)</f>
        <v>0.61442092612448285</v>
      </c>
      <c r="AF157" s="135">
        <f>(LN(Data!T157)-LN(Data!T156))*100</f>
        <v>-3.9400948258009549</v>
      </c>
      <c r="AG157" s="135">
        <f>(LN(Data!S157)-LN(Data!S156))*100</f>
        <v>-2.2137606075279592</v>
      </c>
      <c r="AH157" s="135">
        <f>(LN(DSGE_data!BQ157)-LN(DSGE_data!BQ156))*100</f>
        <v>-6.21848672506502</v>
      </c>
      <c r="AI157" s="135">
        <f>(DSGE_data!CB157/DSGE_data!CB156-1)*100</f>
        <v>63.635076772246066</v>
      </c>
      <c r="AJ157" s="135">
        <f>(DSGE_data!BY157/DSGE_data!BY156-1)*100</f>
        <v>6.8180611393272583</v>
      </c>
      <c r="AK157" s="135">
        <f>(DSGE_data!BZ157/DSGE_data!BZ156-1)*100</f>
        <v>4.4838845580453812</v>
      </c>
    </row>
    <row r="158" spans="1:37" x14ac:dyDescent="0.2">
      <c r="A158" s="18">
        <v>39538</v>
      </c>
      <c r="B158" s="135">
        <f>(LN(DSGE_data!B158)-LN(DSGE_data!B157))*100</f>
        <v>0.41914734365402495</v>
      </c>
      <c r="C158" s="135">
        <f>(LN(DSGE_data!BK158)-LN(DSGE_data!BK157))*100</f>
        <v>3.1589276505262553</v>
      </c>
      <c r="D158" s="135">
        <f>(LN(DSGE_data!U158)-LN(DSGE_data!U157))*100</f>
        <v>-0.27245501620285495</v>
      </c>
      <c r="E158" s="135">
        <v>1.58858043355087</v>
      </c>
      <c r="F158" s="135">
        <v>1.58858043355087</v>
      </c>
      <c r="G158" s="137">
        <v>1.1000000000000001</v>
      </c>
      <c r="H158" s="135">
        <f t="shared" si="7"/>
        <v>1.58858043355087</v>
      </c>
      <c r="I158" s="135">
        <f>(LN(DSGE_data!W158)-LN(DSGE_data!W157))*100</f>
        <v>2.8257486325566461</v>
      </c>
      <c r="J158" s="135">
        <f>(LN(DSGE_data!Y158)-LN(DSGE_data!Y157))*100</f>
        <v>4.088607841548253</v>
      </c>
      <c r="K158" s="135">
        <f>(LN(DSGE_data!AA158)-LN(DSGE_data!AA157))*100</f>
        <v>-0.86671365543633527</v>
      </c>
      <c r="L158" s="135">
        <f>(LN(DSGE_data!AC158)-LN(DSGE_data!AC157))*100</f>
        <v>7.6896324815674433</v>
      </c>
      <c r="M158" s="135">
        <f>(LN(DSGE_data!AA158+DSGE_data!AC158)-LN(DSGE_data!AA157+DSGE_data!AC157))*100</f>
        <v>2.7510011153740521</v>
      </c>
      <c r="N158" s="135">
        <f>(LN(DSGE_data!AE158)-LN(DSGE_data!AE157))*100</f>
        <v>4.1758478908542784</v>
      </c>
      <c r="O158" s="135">
        <f>(LN(DSGE_data!AK158)-LN(DSGE_data!AK157))*100</f>
        <v>0.55554619140885109</v>
      </c>
      <c r="P158" s="135">
        <f>(LN(DSGE_data!BO158)-LN(DSGE_data!BO157))*100</f>
        <v>-0.66436476203168837</v>
      </c>
      <c r="Q158" s="135">
        <f>(LN(DSGE_data!AL158)-LN(DSGE_data!AL157))*100</f>
        <v>2.9155327810020282</v>
      </c>
      <c r="R158" s="135">
        <f>(LN(DSGE_data!AM158)-LN(DSGE_data!AM157))*100</f>
        <v>2.8106432862857744</v>
      </c>
      <c r="S158" s="135">
        <f>(LN(DSGE_data!AZ158)-LN(DSGE_data!AZ157))*100</f>
        <v>3.0243513516249099</v>
      </c>
      <c r="T158" s="135">
        <f>(LN(DSGE_data!J158)-LN(DSGE_data!J157))*100</f>
        <v>0.26368231205378123</v>
      </c>
      <c r="U158" s="135">
        <f>(LN(DSGE_data!BC158)-LN(DSGE_data!BC157))*100</f>
        <v>3.3171856169104785</v>
      </c>
      <c r="V158" s="135">
        <f>(LN(DSGE_data!BL158)-LN(DSGE_data!BL157))*100</f>
        <v>8.5371105331833341</v>
      </c>
      <c r="W158" s="135">
        <f>(LN(DSGE_data!BA158)-LN(DSGE_data!BA157))*100</f>
        <v>-5.420175650695036</v>
      </c>
      <c r="X158" s="135">
        <f>LN(1+DSGE_data!D158/400)*100</f>
        <v>2.7128667388252694</v>
      </c>
      <c r="Y158" s="135">
        <f>(LN(DSGE_data!BI158)-LN(DSGE_data!BI157))*100</f>
        <v>-12.675558493861772</v>
      </c>
      <c r="Z158" s="135">
        <f>(LN(DSGE_data!BJ158)-LN(DSGE_data!BJ157))*100</f>
        <v>-12.484495378438254</v>
      </c>
      <c r="AA158" s="135">
        <f>(Tax_data!U158-Tax_data!U157)</f>
        <v>0.96371035968434526</v>
      </c>
      <c r="AB158" s="135">
        <f>(Tax_data!V158-Tax_data!V157)</f>
        <v>-2.9221662580519094</v>
      </c>
      <c r="AC158" s="135">
        <f>(Tax_data!Y158-Tax_data!Y157)</f>
        <v>-0.20586120068796987</v>
      </c>
      <c r="AD158" s="135">
        <f>(Tax_data!Z158-Tax_data!Z157)</f>
        <v>-1.5013675194204126</v>
      </c>
      <c r="AE158" s="135">
        <f>(Tax_data!AD158-Tax_data!AD157)</f>
        <v>6.8452658176269665E-2</v>
      </c>
      <c r="AF158" s="135">
        <f>(LN(Data!T158)-LN(Data!T157))*100</f>
        <v>1.8524805387365006</v>
      </c>
      <c r="AG158" s="135">
        <f>(LN(Data!S158)-LN(Data!S157))*100</f>
        <v>2.748538091697128</v>
      </c>
      <c r="AH158" s="135">
        <f>(LN(DSGE_data!BQ158)-LN(DSGE_data!BQ157))*100</f>
        <v>12.832083243561421</v>
      </c>
      <c r="AI158" s="135">
        <f>(DSGE_data!CB158/DSGE_data!CB157-1)*100</f>
        <v>-84.798712785370782</v>
      </c>
      <c r="AJ158" s="135">
        <f>(DSGE_data!BY158/DSGE_data!BY157-1)*100</f>
        <v>0.38585914847244496</v>
      </c>
      <c r="AK158" s="135">
        <f>(DSGE_data!BZ158/DSGE_data!BZ157-1)*100</f>
        <v>5.6129983279334938</v>
      </c>
    </row>
    <row r="159" spans="1:37" x14ac:dyDescent="0.2">
      <c r="A159" s="18">
        <v>39629</v>
      </c>
      <c r="B159" s="135">
        <f>(LN(DSGE_data!B159)-LN(DSGE_data!B158))*100</f>
        <v>1.2134934976987921</v>
      </c>
      <c r="C159" s="135">
        <f>(LN(DSGE_data!BK159)-LN(DSGE_data!BK158))*100</f>
        <v>0.63547146585944958</v>
      </c>
      <c r="D159" s="135">
        <f>(LN(DSGE_data!U159)-LN(DSGE_data!U158))*100</f>
        <v>9.3290777209986686E-2</v>
      </c>
      <c r="E159" s="135">
        <v>1.59853477704917</v>
      </c>
      <c r="F159" s="135">
        <v>1.59853477704917</v>
      </c>
      <c r="G159" s="137">
        <v>1.1000000000000001</v>
      </c>
      <c r="H159" s="135">
        <f t="shared" si="7"/>
        <v>1.59853477704917</v>
      </c>
      <c r="I159" s="135">
        <f>(LN(DSGE_data!W159)-LN(DSGE_data!W158))*100</f>
        <v>0.95181219712987541</v>
      </c>
      <c r="J159" s="135">
        <f>(LN(DSGE_data!Y159)-LN(DSGE_data!Y158))*100</f>
        <v>2.359797328469071</v>
      </c>
      <c r="K159" s="135">
        <f>(LN(DSGE_data!AA159)-LN(DSGE_data!AA158))*100</f>
        <v>6.6472757717402686</v>
      </c>
      <c r="L159" s="135">
        <f>(LN(DSGE_data!AC159)-LN(DSGE_data!AC158))*100</f>
        <v>1.5456566501775626</v>
      </c>
      <c r="M159" s="135">
        <f>(LN(DSGE_data!AA159+DSGE_data!AC159)-LN(DSGE_data!AA158+DSGE_data!AC158))*100</f>
        <v>4.4687616048239676</v>
      </c>
      <c r="N159" s="135">
        <f>(LN(DSGE_data!AE159)-LN(DSGE_data!AE158))*100</f>
        <v>3.1114475637089356</v>
      </c>
      <c r="O159" s="135">
        <f>(LN(DSGE_data!AK159)-LN(DSGE_data!AK158))*100</f>
        <v>1.0061417659392724</v>
      </c>
      <c r="P159" s="135">
        <f>(LN(DSGE_data!BO159)-LN(DSGE_data!BO158))*100</f>
        <v>-0.35493998665021564</v>
      </c>
      <c r="Q159" s="135">
        <f>(LN(DSGE_data!AL159)-LN(DSGE_data!AL158))*100</f>
        <v>3.2644158069739859</v>
      </c>
      <c r="R159" s="135">
        <f>(LN(DSGE_data!AM159)-LN(DSGE_data!AM158))*100</f>
        <v>-0.39657474055356801</v>
      </c>
      <c r="S159" s="135">
        <f>(LN(DSGE_data!AZ159)-LN(DSGE_data!AZ158))*100</f>
        <v>2.6132140276848403</v>
      </c>
      <c r="T159" s="135">
        <f>(LN(DSGE_data!J159)-LN(DSGE_data!J158))*100</f>
        <v>9.8729075375269648</v>
      </c>
      <c r="U159" s="135">
        <f>(LN(DSGE_data!BC159)-LN(DSGE_data!BC158))*100</f>
        <v>1.3249611212316381</v>
      </c>
      <c r="V159" s="135">
        <f>(LN(DSGE_data!BL159)-LN(DSGE_data!BL158))*100</f>
        <v>10.588395031831244</v>
      </c>
      <c r="W159" s="135">
        <f>(LN(DSGE_data!BA159)-LN(DSGE_data!BA158))*100</f>
        <v>4.7777553860258948</v>
      </c>
      <c r="X159" s="135">
        <f>LN(1+DSGE_data!D159/400)*100</f>
        <v>2.8531388897537147</v>
      </c>
      <c r="Y159" s="135">
        <f>(LN(DSGE_data!BI159)-LN(DSGE_data!BI158))*100</f>
        <v>-5.662047585409713</v>
      </c>
      <c r="Z159" s="135">
        <f>(LN(DSGE_data!BJ159)-LN(DSGE_data!BJ158))*100</f>
        <v>-0.31745115133352542</v>
      </c>
      <c r="AA159" s="135">
        <f>(Tax_data!U159-Tax_data!U158)</f>
        <v>-1.2906992418502217</v>
      </c>
      <c r="AB159" s="135">
        <f>(Tax_data!V159-Tax_data!V158)</f>
        <v>1.0636030179604745</v>
      </c>
      <c r="AC159" s="135">
        <f>(Tax_data!Y159-Tax_data!Y158)</f>
        <v>-0.50631856713505208</v>
      </c>
      <c r="AD159" s="135">
        <f>(Tax_data!Z159-Tax_data!Z158)</f>
        <v>1.8190210826129132</v>
      </c>
      <c r="AE159" s="135">
        <f>(Tax_data!AD159-Tax_data!AD158)</f>
        <v>-0.3762966878247056</v>
      </c>
      <c r="AF159" s="135">
        <f>(LN(Data!T159)-LN(Data!T158))*100</f>
        <v>-2.369882618601693</v>
      </c>
      <c r="AG159" s="135">
        <f>(LN(Data!S159)-LN(Data!S158))*100</f>
        <v>-2.9402744130464953</v>
      </c>
      <c r="AH159" s="135">
        <f>(LN(DSGE_data!BQ159)-LN(DSGE_data!BQ158))*100</f>
        <v>-11.341021979988852</v>
      </c>
      <c r="AI159" s="135">
        <f>(DSGE_data!CB159/DSGE_data!CB158-1)*100</f>
        <v>282.55256088730346</v>
      </c>
      <c r="AJ159" s="135">
        <f>(DSGE_data!BY159/DSGE_data!BY158-1)*100</f>
        <v>0.26451587793863141</v>
      </c>
      <c r="AK159" s="135">
        <f>(DSGE_data!BZ159/DSGE_data!BZ158-1)*100</f>
        <v>-2.3579206174616285</v>
      </c>
    </row>
    <row r="160" spans="1:37" x14ac:dyDescent="0.2">
      <c r="A160" s="18">
        <v>39721</v>
      </c>
      <c r="B160" s="135">
        <f>(LN(DSGE_data!B160)-LN(DSGE_data!B159))*100</f>
        <v>0.23864658186472099</v>
      </c>
      <c r="C160" s="135">
        <f>(LN(DSGE_data!BK160)-LN(DSGE_data!BK159))*100</f>
        <v>2.5986656849296352</v>
      </c>
      <c r="D160" s="135">
        <f>(LN(DSGE_data!U160)-LN(DSGE_data!U159))*100</f>
        <v>-9.8539944521114364E-2</v>
      </c>
      <c r="E160" s="135">
        <v>1.60173170700574</v>
      </c>
      <c r="F160" s="135">
        <v>1.60173170700574</v>
      </c>
      <c r="G160" s="137">
        <v>1.1000000000000001</v>
      </c>
      <c r="H160" s="135">
        <f t="shared" si="7"/>
        <v>1.60173170700574</v>
      </c>
      <c r="I160" s="135">
        <f>(LN(DSGE_data!W160)-LN(DSGE_data!W159))*100</f>
        <v>0.91131638206736199</v>
      </c>
      <c r="J160" s="135">
        <f>(LN(DSGE_data!Y160)-LN(DSGE_data!Y159))*100</f>
        <v>2.6445752966534286</v>
      </c>
      <c r="K160" s="135">
        <f>(LN(DSGE_data!AA160)-LN(DSGE_data!AA159))*100</f>
        <v>5.3781139162760283</v>
      </c>
      <c r="L160" s="135">
        <f>(LN(DSGE_data!AC160)-LN(DSGE_data!AC159))*100</f>
        <v>11.609941686565328</v>
      </c>
      <c r="M160" s="135">
        <f>(LN(DSGE_data!AA160+DSGE_data!AC160)-LN(DSGE_data!AA159+DSGE_data!AC159))*100</f>
        <v>8.0478856543628297</v>
      </c>
      <c r="N160" s="135">
        <f>(LN(DSGE_data!AE160)-LN(DSGE_data!AE159))*100</f>
        <v>4.665080868081084</v>
      </c>
      <c r="O160" s="135">
        <f>(LN(DSGE_data!AK160)-LN(DSGE_data!AK159))*100</f>
        <v>-0.24027746431101171</v>
      </c>
      <c r="P160" s="135">
        <f>(LN(DSGE_data!BO160)-LN(DSGE_data!BO159))*100</f>
        <v>0.67919004167737995</v>
      </c>
      <c r="Q160" s="135">
        <f>(LN(DSGE_data!AL160)-LN(DSGE_data!AL159))*100</f>
        <v>3.5641669277767463</v>
      </c>
      <c r="R160" s="135">
        <f>(LN(DSGE_data!AM160)-LN(DSGE_data!AM159))*100</f>
        <v>-0.66130106197768157</v>
      </c>
      <c r="S160" s="135">
        <f>(LN(DSGE_data!AZ160)-LN(DSGE_data!AZ159))*100</f>
        <v>3.1252543504104668</v>
      </c>
      <c r="T160" s="135">
        <f>(LN(DSGE_data!J160)-LN(DSGE_data!J159))*100</f>
        <v>5.9102761775498003</v>
      </c>
      <c r="U160" s="135">
        <f>(LN(DSGE_data!BC160)-LN(DSGE_data!BC159))*100</f>
        <v>2.2392628573827622</v>
      </c>
      <c r="V160" s="135">
        <f>(LN(DSGE_data!BL160)-LN(DSGE_data!BL159))*100</f>
        <v>3.0123073096707031</v>
      </c>
      <c r="W160" s="135">
        <f>(LN(DSGE_data!BA160)-LN(DSGE_data!BA159))*100</f>
        <v>2.130557837052649</v>
      </c>
      <c r="X160" s="135">
        <f>LN(1+DSGE_data!D160/400)*100</f>
        <v>2.9558802241544431</v>
      </c>
      <c r="Y160" s="135">
        <f>(LN(DSGE_data!BI160)-LN(DSGE_data!BI159))*100</f>
        <v>2.539046902242692</v>
      </c>
      <c r="Z160" s="135">
        <f>(LN(DSGE_data!BJ160)-LN(DSGE_data!BJ159))*100</f>
        <v>6.4643566254841467</v>
      </c>
      <c r="AA160" s="135">
        <f>(Tax_data!U160-Tax_data!U159)</f>
        <v>5.2454474874148005E-2</v>
      </c>
      <c r="AB160" s="135">
        <f>(Tax_data!V160-Tax_data!V159)</f>
        <v>-3.3665378998605764</v>
      </c>
      <c r="AC160" s="135">
        <f>(Tax_data!Y160-Tax_data!Y159)</f>
        <v>-0.41374678740540816</v>
      </c>
      <c r="AD160" s="135">
        <f>(Tax_data!Z160-Tax_data!Z159)</f>
        <v>-2.6086036634537564</v>
      </c>
      <c r="AE160" s="135">
        <f>(Tax_data!AD160-Tax_data!AD159)</f>
        <v>-1.0828554875638243</v>
      </c>
      <c r="AF160" s="135">
        <f>(LN(Data!T160)-LN(Data!T159))*100</f>
        <v>-3.980331842553575</v>
      </c>
      <c r="AG160" s="135">
        <f>(LN(Data!S160)-LN(Data!S159))*100</f>
        <v>-3.2177323631966459</v>
      </c>
      <c r="AH160" s="135">
        <f>(LN(DSGE_data!BQ160)-LN(DSGE_data!BQ159))*100</f>
        <v>4.9937133033553849</v>
      </c>
      <c r="AI160" s="135">
        <f>(DSGE_data!CB160/DSGE_data!CB159-1)*100</f>
        <v>-217.17628505195447</v>
      </c>
      <c r="AJ160" s="135">
        <f>(DSGE_data!BY160/DSGE_data!BY159-1)*100</f>
        <v>5.370687138850827</v>
      </c>
      <c r="AK160" s="135">
        <f>(DSGE_data!BZ160/DSGE_data!BZ159-1)*100</f>
        <v>13.550380895463675</v>
      </c>
    </row>
    <row r="161" spans="1:37" x14ac:dyDescent="0.2">
      <c r="A161" s="18">
        <v>39813</v>
      </c>
      <c r="B161" s="135">
        <f>(LN(DSGE_data!B161)-LN(DSGE_data!B160))*100</f>
        <v>-0.57088753636325151</v>
      </c>
      <c r="C161" s="135">
        <f>(LN(DSGE_data!BK161)-LN(DSGE_data!BK160))*100</f>
        <v>0.59306101877325546</v>
      </c>
      <c r="D161" s="135">
        <f>(LN(DSGE_data!U161)-LN(DSGE_data!U160))*100</f>
        <v>-0.4117687686452598</v>
      </c>
      <c r="E161" s="135">
        <v>1.59798754507309</v>
      </c>
      <c r="F161" s="135">
        <v>1.59798754507309</v>
      </c>
      <c r="G161" s="137">
        <v>1.1000000000000001</v>
      </c>
      <c r="H161" s="135">
        <f t="shared" si="7"/>
        <v>1.59798754507309</v>
      </c>
      <c r="I161" s="135">
        <f>(LN(DSGE_data!W161)-LN(DSGE_data!W160))*100</f>
        <v>0.25271263653756648</v>
      </c>
      <c r="J161" s="135">
        <f>(LN(DSGE_data!Y161)-LN(DSGE_data!Y160))*100</f>
        <v>2.8718509437755557</v>
      </c>
      <c r="K161" s="135">
        <f>(LN(DSGE_data!AA161)-LN(DSGE_data!AA160))*100</f>
        <v>2.5119545944585653</v>
      </c>
      <c r="L161" s="135">
        <f>(LN(DSGE_data!AC161)-LN(DSGE_data!AC160))*100</f>
        <v>0.55616469782915345</v>
      </c>
      <c r="M161" s="135">
        <f>(LN(DSGE_data!AA161+DSGE_data!AC161)-LN(DSGE_data!AA160+DSGE_data!AC160))*100</f>
        <v>1.6638317324281005</v>
      </c>
      <c r="N161" s="135">
        <f>(LN(DSGE_data!AE161)-LN(DSGE_data!AE160))*100</f>
        <v>2.3721917865191955</v>
      </c>
      <c r="O161" s="135">
        <f>(LN(DSGE_data!AK161)-LN(DSGE_data!AK160))*100</f>
        <v>1.5008126710921665</v>
      </c>
      <c r="P161" s="135">
        <f>(LN(DSGE_data!BO161)-LN(DSGE_data!BO160))*100</f>
        <v>4.331321675259403E-2</v>
      </c>
      <c r="Q161" s="135">
        <f>(LN(DSGE_data!AL161)-LN(DSGE_data!AL160))*100</f>
        <v>2.1831056977218211</v>
      </c>
      <c r="R161" s="135">
        <f>(LN(DSGE_data!AM161)-LN(DSGE_data!AM160))*100</f>
        <v>0.14348799778431953</v>
      </c>
      <c r="S161" s="135">
        <f>(LN(DSGE_data!AZ161)-LN(DSGE_data!AZ160))*100</f>
        <v>0.63897980987701608</v>
      </c>
      <c r="T161" s="135">
        <f>(LN(DSGE_data!J161)-LN(DSGE_data!J160))*100</f>
        <v>-0.66430443515184123</v>
      </c>
      <c r="U161" s="135">
        <f>(LN(DSGE_data!BC161)-LN(DSGE_data!BC160))*100</f>
        <v>-8.0026601296330213</v>
      </c>
      <c r="V161" s="135">
        <f>(LN(DSGE_data!BL161)-LN(DSGE_data!BL160))*100</f>
        <v>-0.62557566278735877</v>
      </c>
      <c r="W161" s="135">
        <f>(LN(DSGE_data!BA161)-LN(DSGE_data!BA160))*100</f>
        <v>-5.0354535117358878</v>
      </c>
      <c r="X161" s="135">
        <f>LN(1+DSGE_data!D161/400)*100</f>
        <v>2.9278703271411044</v>
      </c>
      <c r="Y161" s="135">
        <f>(LN(DSGE_data!BI161)-LN(DSGE_data!BI160))*100</f>
        <v>-15.800035495357712</v>
      </c>
      <c r="Z161" s="135">
        <f>(LN(DSGE_data!BJ161)-LN(DSGE_data!BJ160))*100</f>
        <v>-12.556937874754581</v>
      </c>
      <c r="AA161" s="135">
        <f>(Tax_data!U161-Tax_data!U160)</f>
        <v>0.10129226934583713</v>
      </c>
      <c r="AB161" s="135">
        <f>(Tax_data!V161-Tax_data!V160)</f>
        <v>7.0712894908744151</v>
      </c>
      <c r="AC161" s="135">
        <f>(Tax_data!Y161-Tax_data!Y160)</f>
        <v>0.93074044854839322</v>
      </c>
      <c r="AD161" s="135">
        <f>(Tax_data!Z161-Tax_data!Z160)</f>
        <v>3.579595204288907</v>
      </c>
      <c r="AE161" s="135">
        <f>(Tax_data!AD161-Tax_data!AD160)</f>
        <v>-0.89793144937871361</v>
      </c>
      <c r="AF161" s="135">
        <f>(LN(Data!T161)-LN(Data!T160))*100</f>
        <v>4.3708372272053708</v>
      </c>
      <c r="AG161" s="135">
        <f>(LN(Data!S161)-LN(Data!S160))*100</f>
        <v>2.8084352990642714</v>
      </c>
      <c r="AH161" s="135">
        <f>(LN(DSGE_data!BQ161)-LN(DSGE_data!BQ160))*100</f>
        <v>8.3823867601031665</v>
      </c>
      <c r="AI161" s="135">
        <f>(DSGE_data!CB161/DSGE_data!CB160-1)*100</f>
        <v>72.378025920713583</v>
      </c>
      <c r="AJ161" s="135">
        <f>(DSGE_data!BY161/DSGE_data!BY160-1)*100</f>
        <v>0.18869526318630037</v>
      </c>
      <c r="AK161" s="135">
        <f>(DSGE_data!BZ161/DSGE_data!BZ160-1)*100</f>
        <v>3.1188551441801993</v>
      </c>
    </row>
    <row r="162" spans="1:37" x14ac:dyDescent="0.2">
      <c r="A162" s="18">
        <v>39903</v>
      </c>
      <c r="B162" s="135">
        <f>(LN(DSGE_data!B162)-LN(DSGE_data!B161))*100</f>
        <v>-1.567755278117744</v>
      </c>
      <c r="C162" s="135">
        <f>(LN(DSGE_data!BK162)-LN(DSGE_data!BK161))*100</f>
        <v>4.0899316161313592</v>
      </c>
      <c r="D162" s="135">
        <f>(LN(DSGE_data!U162)-LN(DSGE_data!U161))*100</f>
        <v>-1.3161520746209021</v>
      </c>
      <c r="E162" s="135">
        <v>1.58875844808045</v>
      </c>
      <c r="F162" s="135">
        <v>1.58875844808045</v>
      </c>
      <c r="G162" s="137">
        <v>1.1000000000000001</v>
      </c>
      <c r="H162" s="135">
        <f t="shared" si="7"/>
        <v>1.58875844808045</v>
      </c>
      <c r="I162" s="135">
        <f>(LN(DSGE_data!W162)-LN(DSGE_data!W161))*100</f>
        <v>0.10354482027512546</v>
      </c>
      <c r="J162" s="135">
        <f>(LN(DSGE_data!Y162)-LN(DSGE_data!Y161))*100</f>
        <v>-12.187338640763379</v>
      </c>
      <c r="K162" s="135">
        <f>(LN(DSGE_data!AA162)-LN(DSGE_data!AA161))*100</f>
        <v>-3.2517920876065531</v>
      </c>
      <c r="L162" s="135">
        <f>(LN(DSGE_data!AC162)-LN(DSGE_data!AC161))*100</f>
        <v>7.9735323991570795</v>
      </c>
      <c r="M162" s="135">
        <f>(LN(DSGE_data!AA162+DSGE_data!AC162)-LN(DSGE_data!AA161+DSGE_data!AC161))*100</f>
        <v>1.7443402453722001</v>
      </c>
      <c r="N162" s="135">
        <f>(LN(DSGE_data!AE162)-LN(DSGE_data!AE161))*100</f>
        <v>-7.2434450869318212</v>
      </c>
      <c r="O162" s="135">
        <f>(LN(DSGE_data!AK162)-LN(DSGE_data!AK161))*100</f>
        <v>-1.0413570368467795</v>
      </c>
      <c r="P162" s="135">
        <f>(LN(DSGE_data!BO162)-LN(DSGE_data!BO161))*100</f>
        <v>-1.1200423496289247</v>
      </c>
      <c r="Q162" s="135">
        <f>(LN(DSGE_data!AL162)-LN(DSGE_data!AL161))*100</f>
        <v>-0.51891141973570143</v>
      </c>
      <c r="R162" s="135">
        <f>(LN(DSGE_data!AM162)-LN(DSGE_data!AM161))*100</f>
        <v>-1.1682135059531973</v>
      </c>
      <c r="S162" s="135">
        <f>(LN(DSGE_data!AZ162)-LN(DSGE_data!AZ161))*100</f>
        <v>1.6424879667400916</v>
      </c>
      <c r="T162" s="135">
        <f>(LN(DSGE_data!J162)-LN(DSGE_data!J161))*100</f>
        <v>-4.5504639450992812</v>
      </c>
      <c r="U162" s="135">
        <f>(LN(DSGE_data!BC162)-LN(DSGE_data!BC161))*100</f>
        <v>-10.586735288392646</v>
      </c>
      <c r="V162" s="135">
        <f>(LN(DSGE_data!BL162)-LN(DSGE_data!BL161))*100</f>
        <v>-3.3988987595076736</v>
      </c>
      <c r="W162" s="135">
        <f>(LN(DSGE_data!BA162)-LN(DSGE_data!BA161))*100</f>
        <v>-15.944844995209984</v>
      </c>
      <c r="X162" s="135">
        <f>LN(1+DSGE_data!D162/400)*100</f>
        <v>2.6660655960231394</v>
      </c>
      <c r="Y162" s="135">
        <f>(LN(DSGE_data!BI162)-LN(DSGE_data!BI161))*100</f>
        <v>1.3048704962952407</v>
      </c>
      <c r="Z162" s="135">
        <f>(LN(DSGE_data!BJ162)-LN(DSGE_data!BJ161))*100</f>
        <v>1.7947267793111621</v>
      </c>
      <c r="AA162" s="135">
        <f>(Tax_data!U162-Tax_data!U161)</f>
        <v>3.1146722599765315</v>
      </c>
      <c r="AB162" s="135">
        <f>(Tax_data!V162-Tax_data!V161)</f>
        <v>-1.3359810285258362</v>
      </c>
      <c r="AC162" s="135">
        <f>(Tax_data!Y162-Tax_data!Y161)</f>
        <v>2.8753410307902989</v>
      </c>
      <c r="AD162" s="135">
        <f>(Tax_data!Z162-Tax_data!Z161)</f>
        <v>1.1694862699474733</v>
      </c>
      <c r="AE162" s="135">
        <f>(Tax_data!AD162-Tax_data!AD161)</f>
        <v>1.8385561646379749</v>
      </c>
      <c r="AF162" s="135">
        <f>(LN(Data!T162)-LN(Data!T161))*100</f>
        <v>1.8482408378172721</v>
      </c>
      <c r="AG162" s="135">
        <f>(LN(Data!S162)-LN(Data!S161))*100</f>
        <v>1.287448943680225</v>
      </c>
      <c r="AH162" s="135">
        <f>(LN(DSGE_data!BQ162)-LN(DSGE_data!BQ161))*100</f>
        <v>-8.5751235390354452</v>
      </c>
      <c r="AI162" s="135">
        <f>(DSGE_data!CB162/DSGE_data!CB161-1)*100</f>
        <v>27.649671832558155</v>
      </c>
      <c r="AJ162" s="135">
        <f>(DSGE_data!BY162/DSGE_data!BY161-1)*100</f>
        <v>-2.5311725548472941</v>
      </c>
      <c r="AK162" s="135">
        <f>(DSGE_data!BZ162/DSGE_data!BZ161-1)*100</f>
        <v>-0.48427821804685189</v>
      </c>
    </row>
    <row r="163" spans="1:37" x14ac:dyDescent="0.2">
      <c r="A163" s="18">
        <v>39994</v>
      </c>
      <c r="B163" s="135">
        <f>(LN(DSGE_data!B163)-LN(DSGE_data!B162))*100</f>
        <v>-0.34380361136605586</v>
      </c>
      <c r="C163" s="135">
        <f>(LN(DSGE_data!BK163)-LN(DSGE_data!BK162))*100</f>
        <v>1.5590983382679724</v>
      </c>
      <c r="D163" s="135">
        <f>(LN(DSGE_data!U163)-LN(DSGE_data!U162))*100</f>
        <v>-1.0151720043666046</v>
      </c>
      <c r="E163" s="135">
        <v>1.57577659170384</v>
      </c>
      <c r="F163" s="135">
        <v>1.57577659170384</v>
      </c>
      <c r="G163" s="137">
        <v>1.1000000000000001</v>
      </c>
      <c r="H163" s="135">
        <f t="shared" si="7"/>
        <v>1.57577659170384</v>
      </c>
      <c r="I163" s="135">
        <f>(LN(DSGE_data!W163)-LN(DSGE_data!W162))*100</f>
        <v>0.40769297678959759</v>
      </c>
      <c r="J163" s="135">
        <f>(LN(DSGE_data!Y163)-LN(DSGE_data!Y162))*100</f>
        <v>-4.381135423427196</v>
      </c>
      <c r="K163" s="135">
        <f>(LN(DSGE_data!AA163)-LN(DSGE_data!AA162))*100</f>
        <v>-6.2784951150225865</v>
      </c>
      <c r="L163" s="135">
        <f>(LN(DSGE_data!AC163)-LN(DSGE_data!AC162))*100</f>
        <v>0.34808487704172109</v>
      </c>
      <c r="M163" s="135">
        <f>(LN(DSGE_data!AA163+DSGE_data!AC163)-LN(DSGE_data!AA162+DSGE_data!AC162))*100</f>
        <v>-3.1825240078662276</v>
      </c>
      <c r="N163" s="135">
        <f>(LN(DSGE_data!AE163)-LN(DSGE_data!AE162))*100</f>
        <v>-3.8431076389814578</v>
      </c>
      <c r="O163" s="135">
        <f>(LN(DSGE_data!AK163)-LN(DSGE_data!AK162))*100</f>
        <v>-1.7879190930148781</v>
      </c>
      <c r="P163" s="135">
        <f>(LN(DSGE_data!BO163)-LN(DSGE_data!BO162))*100</f>
        <v>1.5351892923783694</v>
      </c>
      <c r="Q163" s="135">
        <f>(LN(DSGE_data!AL163)-LN(DSGE_data!AL162))*100</f>
        <v>1.8552217784689518</v>
      </c>
      <c r="R163" s="135">
        <f>(LN(DSGE_data!AM163)-LN(DSGE_data!AM162))*100</f>
        <v>0.11477170896778688</v>
      </c>
      <c r="S163" s="135">
        <f>(LN(DSGE_data!AZ163)-LN(DSGE_data!AZ162))*100</f>
        <v>2.1079515791053272</v>
      </c>
      <c r="T163" s="135">
        <f>(LN(DSGE_data!J163)-LN(DSGE_data!J162))*100</f>
        <v>0.28353391964639485</v>
      </c>
      <c r="U163" s="135">
        <f>(LN(DSGE_data!BC163)-LN(DSGE_data!BC162))*100</f>
        <v>-7.7220475884264062</v>
      </c>
      <c r="V163" s="135">
        <f>(LN(DSGE_data!BL163)-LN(DSGE_data!BL162))*100</f>
        <v>-8.5763249056554081</v>
      </c>
      <c r="W163" s="135">
        <f>(LN(DSGE_data!BA163)-LN(DSGE_data!BA162))*100</f>
        <v>-3.0625460296553442</v>
      </c>
      <c r="X163" s="135">
        <f>LN(1+DSGE_data!D163/400)*100</f>
        <v>2.1027367192075581</v>
      </c>
      <c r="Y163" s="135">
        <f>(LN(DSGE_data!BI163)-LN(DSGE_data!BI162))*100</f>
        <v>13.602668059996592</v>
      </c>
      <c r="Z163" s="135">
        <f>(LN(DSGE_data!BJ163)-LN(DSGE_data!BJ162))*100</f>
        <v>12.635129063758477</v>
      </c>
      <c r="AA163" s="135">
        <f>(Tax_data!U163-Tax_data!U162)</f>
        <v>-3.9955094351799065</v>
      </c>
      <c r="AB163" s="135">
        <f>(Tax_data!V163-Tax_data!V162)</f>
        <v>-5.3942169540290958</v>
      </c>
      <c r="AC163" s="135">
        <f>(Tax_data!Y163-Tax_data!Y162)</f>
        <v>-3.9073847895998508</v>
      </c>
      <c r="AD163" s="135">
        <f>(Tax_data!Z163-Tax_data!Z162)</f>
        <v>-6.1298615304367452</v>
      </c>
      <c r="AE163" s="135">
        <f>(Tax_data!AD163-Tax_data!AD162)</f>
        <v>-4.0573456730475215</v>
      </c>
      <c r="AF163" s="135">
        <f>(LN(Data!T163)-LN(Data!T162))*100</f>
        <v>2.5152802605823865</v>
      </c>
      <c r="AG163" s="135">
        <f>(LN(Data!S163)-LN(Data!S162))*100</f>
        <v>2.1218400282121408</v>
      </c>
      <c r="AH163" s="135">
        <f>(LN(DSGE_data!BQ163)-LN(DSGE_data!BQ162))*100</f>
        <v>6.4593111910763668</v>
      </c>
      <c r="AI163" s="135">
        <f>(DSGE_data!CB163/DSGE_data!CB162-1)*100</f>
        <v>190.06086254140078</v>
      </c>
      <c r="AJ163" s="135">
        <f>(DSGE_data!BY163/DSGE_data!BY162-1)*100</f>
        <v>-10.674753840239015</v>
      </c>
      <c r="AK163" s="135">
        <f>(DSGE_data!BZ163/DSGE_data!BZ162-1)*100</f>
        <v>6.8645812169563003</v>
      </c>
    </row>
    <row r="164" spans="1:37" x14ac:dyDescent="0.2">
      <c r="A164" s="18">
        <v>40086</v>
      </c>
      <c r="B164" s="135">
        <f>(LN(DSGE_data!B164)-LN(DSGE_data!B163))*100</f>
        <v>0.23164462763016758</v>
      </c>
      <c r="C164" s="135">
        <f>(LN(DSGE_data!BK164)-LN(DSGE_data!BK163))*100</f>
        <v>2.175164540194352</v>
      </c>
      <c r="D164" s="135">
        <f>(LN(DSGE_data!U164)-LN(DSGE_data!U163))*100</f>
        <v>-0.26493066926001063</v>
      </c>
      <c r="E164" s="135">
        <v>1.5601869913931199</v>
      </c>
      <c r="F164" s="135">
        <v>1.5601869913931199</v>
      </c>
      <c r="G164" s="137">
        <v>1.1000000000000001</v>
      </c>
      <c r="H164" s="135">
        <f t="shared" si="7"/>
        <v>1.5601869913931199</v>
      </c>
      <c r="I164" s="135">
        <f>(LN(DSGE_data!W164)-LN(DSGE_data!W163))*100</f>
        <v>0.88765299701965006</v>
      </c>
      <c r="J164" s="135">
        <f>(LN(DSGE_data!Y164)-LN(DSGE_data!Y163))*100</f>
        <v>-4.5810137093191372</v>
      </c>
      <c r="K164" s="135">
        <f>(LN(DSGE_data!AA164)-LN(DSGE_data!AA163))*100</f>
        <v>-0.66354811480717757</v>
      </c>
      <c r="L164" s="135">
        <f>(LN(DSGE_data!AC164)-LN(DSGE_data!AC163))*100</f>
        <v>1.024276146762837</v>
      </c>
      <c r="M164" s="135">
        <f>(LN(DSGE_data!AA164+DSGE_data!AC164)-LN(DSGE_data!AA163+DSGE_data!AC163))*100</f>
        <v>0.1424943645574217</v>
      </c>
      <c r="N164" s="135">
        <f>(LN(DSGE_data!AE164)-LN(DSGE_data!AE163))*100</f>
        <v>-2.8680186582835887</v>
      </c>
      <c r="O164" s="135">
        <f>(LN(DSGE_data!AK164)-LN(DSGE_data!AK163))*100</f>
        <v>-3.7397482468890075</v>
      </c>
      <c r="P164" s="135">
        <f>(LN(DSGE_data!BO164)-LN(DSGE_data!BO163))*100</f>
        <v>6.545600923765349</v>
      </c>
      <c r="Q164" s="135">
        <f>(LN(DSGE_data!AL164)-LN(DSGE_data!AL163))*100</f>
        <v>4.6296114318545634</v>
      </c>
      <c r="R164" s="135">
        <f>(LN(DSGE_data!AM164)-LN(DSGE_data!AM163))*100</f>
        <v>2.7418298446702849</v>
      </c>
      <c r="S164" s="135">
        <f>(LN(DSGE_data!AZ164)-LN(DSGE_data!AZ163))*100</f>
        <v>1.8237587549780887</v>
      </c>
      <c r="T164" s="135">
        <f>(LN(DSGE_data!J164)-LN(DSGE_data!J163))*100</f>
        <v>0.37602701692094342</v>
      </c>
      <c r="U164" s="135">
        <f>(LN(DSGE_data!BC164)-LN(DSGE_data!BC163))*100</f>
        <v>-0.20599515040764516</v>
      </c>
      <c r="V164" s="135">
        <f>(LN(DSGE_data!BL164)-LN(DSGE_data!BL163))*100</f>
        <v>0.64391618596086886</v>
      </c>
      <c r="W164" s="135">
        <f>(LN(DSGE_data!BA164)-LN(DSGE_data!BA163))*100</f>
        <v>1.7778947586078786</v>
      </c>
      <c r="X164" s="135">
        <f>LN(1+DSGE_data!D164/400)*100</f>
        <v>1.791547821752788</v>
      </c>
      <c r="Y164" s="135">
        <f>(LN(DSGE_data!BI164)-LN(DSGE_data!BI163))*100</f>
        <v>4.7182803220331415</v>
      </c>
      <c r="Z164" s="135">
        <f>(LN(DSGE_data!BJ164)-LN(DSGE_data!BJ163))*100</f>
        <v>4.2147927228621818</v>
      </c>
      <c r="AA164" s="135">
        <f>(Tax_data!U164-Tax_data!U163)</f>
        <v>2.2979410025084164</v>
      </c>
      <c r="AB164" s="135">
        <f>(Tax_data!V164-Tax_data!V163)</f>
        <v>-0.721869389374028</v>
      </c>
      <c r="AC164" s="135">
        <f>(Tax_data!Y164-Tax_data!Y163)</f>
        <v>1.7797742417974813</v>
      </c>
      <c r="AD164" s="135">
        <f>(Tax_data!Z164-Tax_data!Z163)</f>
        <v>0.7689696385503062</v>
      </c>
      <c r="AE164" s="135">
        <f>(Tax_data!AD164-Tax_data!AD163)</f>
        <v>3.1136309013054859</v>
      </c>
      <c r="AF164" s="135">
        <f>(LN(Data!T164)-LN(Data!T163))*100</f>
        <v>4.3229078176194591</v>
      </c>
      <c r="AG164" s="135">
        <f>(LN(Data!S164)-LN(Data!S163))*100</f>
        <v>3.5784913653611028</v>
      </c>
      <c r="AH164" s="135">
        <f>(LN(DSGE_data!BQ164)-LN(DSGE_data!BQ163))*100</f>
        <v>6.5959948950389702</v>
      </c>
      <c r="AI164" s="135">
        <f>(DSGE_data!CB164/DSGE_data!CB163-1)*100</f>
        <v>-28.457968623278685</v>
      </c>
      <c r="AJ164" s="135">
        <f>(DSGE_data!BY164/DSGE_data!BY163-1)*100</f>
        <v>6.7353419728687802</v>
      </c>
      <c r="AK164" s="135">
        <f>(DSGE_data!BZ164/DSGE_data!BZ163-1)*100</f>
        <v>-1.2266800109109854</v>
      </c>
    </row>
    <row r="165" spans="1:37" x14ac:dyDescent="0.2">
      <c r="A165" s="18">
        <v>40178</v>
      </c>
      <c r="B165" s="135">
        <f>(LN(DSGE_data!B165)-LN(DSGE_data!B164))*100</f>
        <v>0.66475553735010351</v>
      </c>
      <c r="C165" s="135">
        <f>(LN(DSGE_data!BK165)-LN(DSGE_data!BK164))*100</f>
        <v>0.24305952055936331</v>
      </c>
      <c r="D165" s="135">
        <f>(LN(DSGE_data!U165)-LN(DSGE_data!U164))*100</f>
        <v>-0.3276481876199</v>
      </c>
      <c r="E165" s="135">
        <v>1.54323758352177</v>
      </c>
      <c r="F165" s="135">
        <v>1.54323758352177</v>
      </c>
      <c r="G165" s="137">
        <v>1.1000000000000001</v>
      </c>
      <c r="H165" s="135">
        <f t="shared" si="7"/>
        <v>1.54323758352177</v>
      </c>
      <c r="I165" s="135">
        <f>(LN(DSGE_data!W165)-LN(DSGE_data!W164))*100</f>
        <v>6.3342868194737889E-2</v>
      </c>
      <c r="J165" s="135">
        <f>(LN(DSGE_data!Y165)-LN(DSGE_data!Y164))*100</f>
        <v>-0.31887374823345027</v>
      </c>
      <c r="K165" s="135">
        <f>(LN(DSGE_data!AA165)-LN(DSGE_data!AA164))*100</f>
        <v>-4.7769983812340655</v>
      </c>
      <c r="L165" s="135">
        <f>(LN(DSGE_data!AC165)-LN(DSGE_data!AC164))*100</f>
        <v>0.63716522880330473</v>
      </c>
      <c r="M165" s="135">
        <f>(LN(DSGE_data!AA165+DSGE_data!AC165)-LN(DSGE_data!AA164+DSGE_data!AC164))*100</f>
        <v>-2.1433896345708803</v>
      </c>
      <c r="N165" s="135">
        <f>(LN(DSGE_data!AE165)-LN(DSGE_data!AE164))*100</f>
        <v>-0.82202278985352706</v>
      </c>
      <c r="O165" s="135">
        <f>(LN(DSGE_data!AK165)-LN(DSGE_data!AK164))*100</f>
        <v>1.0286750421644175</v>
      </c>
      <c r="P165" s="135">
        <f>(LN(DSGE_data!BO165)-LN(DSGE_data!BO164))*100</f>
        <v>0.94672547760588088</v>
      </c>
      <c r="Q165" s="135">
        <f>(LN(DSGE_data!AL165)-LN(DSGE_data!AL164))*100</f>
        <v>2.4561706765805269</v>
      </c>
      <c r="R165" s="135">
        <f>(LN(DSGE_data!AM165)-LN(DSGE_data!AM164))*100</f>
        <v>1.1079271763172471</v>
      </c>
      <c r="S165" s="135">
        <f>(LN(DSGE_data!AZ165)-LN(DSGE_data!AZ164))*100</f>
        <v>0.48077015681045054</v>
      </c>
      <c r="T165" s="135">
        <f>(LN(DSGE_data!J165)-LN(DSGE_data!J164))*100</f>
        <v>0.42672836618118382</v>
      </c>
      <c r="U165" s="135">
        <f>(LN(DSGE_data!BC165)-LN(DSGE_data!BC164))*100</f>
        <v>6.32113454793366</v>
      </c>
      <c r="V165" s="135">
        <f>(LN(DSGE_data!BL165)-LN(DSGE_data!BL164))*100</f>
        <v>1.9482702799532348</v>
      </c>
      <c r="W165" s="135">
        <f>(LN(DSGE_data!BA165)-LN(DSGE_data!BA164))*100</f>
        <v>0.94437905674986666</v>
      </c>
      <c r="X165" s="135">
        <f>LN(1+DSGE_data!D165/400)*100</f>
        <v>1.7348638334613073</v>
      </c>
      <c r="Y165" s="135">
        <f>(LN(DSGE_data!BI165)-LN(DSGE_data!BI164))*100</f>
        <v>1.7163377750193831</v>
      </c>
      <c r="Z165" s="135">
        <f>(LN(DSGE_data!BJ165)-LN(DSGE_data!BJ164))*100</f>
        <v>0.92244942552737186</v>
      </c>
      <c r="AA165" s="135">
        <f>(Tax_data!U165-Tax_data!U164)</f>
        <v>-0.80710820969073183</v>
      </c>
      <c r="AB165" s="135">
        <f>(Tax_data!V165-Tax_data!V164)</f>
        <v>1.3709075100333035</v>
      </c>
      <c r="AC165" s="135">
        <f>(Tax_data!Y165-Tax_data!Y164)</f>
        <v>-0.38569060541759015</v>
      </c>
      <c r="AD165" s="135">
        <f>(Tax_data!Z165-Tax_data!Z164)</f>
        <v>-3.4408149696086809</v>
      </c>
      <c r="AE165" s="135">
        <f>(Tax_data!AD165-Tax_data!AD164)</f>
        <v>1.1104142417631824</v>
      </c>
      <c r="AF165" s="135">
        <f>(LN(Data!T165)-LN(Data!T164))*100</f>
        <v>5.5367532626904747</v>
      </c>
      <c r="AG165" s="135">
        <f>(LN(Data!S165)-LN(Data!S164))*100</f>
        <v>4.9126602402944641</v>
      </c>
      <c r="AH165" s="135">
        <f>(LN(DSGE_data!BQ165)-LN(DSGE_data!BQ164))*100</f>
        <v>-5.2736147155902913</v>
      </c>
      <c r="AI165" s="135">
        <f>(DSGE_data!CB165/DSGE_data!CB164-1)*100</f>
        <v>22.951869473915899</v>
      </c>
      <c r="AJ165" s="135">
        <f>(DSGE_data!BY165/DSGE_data!BY164-1)*100</f>
        <v>2.9511908474274762</v>
      </c>
      <c r="AK165" s="135">
        <f>(DSGE_data!BZ165/DSGE_data!BZ164-1)*100</f>
        <v>6.7155692166004144</v>
      </c>
    </row>
    <row r="166" spans="1:37" x14ac:dyDescent="0.2">
      <c r="A166" s="18">
        <v>40268</v>
      </c>
      <c r="B166" s="135">
        <f>(LN(DSGE_data!B166)-LN(DSGE_data!B165))*100</f>
        <v>1.159952040474721</v>
      </c>
      <c r="C166" s="135">
        <f>(LN(DSGE_data!BK166)-LN(DSGE_data!BK165))*100</f>
        <v>1.87684227406546</v>
      </c>
      <c r="D166" s="135">
        <f>(LN(DSGE_data!U166)-LN(DSGE_data!U165))*100</f>
        <v>3.4976128035186349</v>
      </c>
      <c r="E166" s="135">
        <v>1.5263810510856399</v>
      </c>
      <c r="F166" s="135">
        <v>1.5263810510856399</v>
      </c>
      <c r="G166" s="137">
        <v>1.1000000000000001</v>
      </c>
      <c r="H166" s="135">
        <f t="shared" si="7"/>
        <v>1.5263810510856399</v>
      </c>
      <c r="I166" s="135">
        <f>(LN(DSGE_data!W166)-LN(DSGE_data!W165))*100</f>
        <v>-0.92201581384951936</v>
      </c>
      <c r="J166" s="135">
        <f>(LN(DSGE_data!Y166)-LN(DSGE_data!Y165))*100</f>
        <v>0.8801966924151472</v>
      </c>
      <c r="K166" s="135">
        <f>(LN(DSGE_data!AA166)-LN(DSGE_data!AA165))*100</f>
        <v>-4.2054153705088027</v>
      </c>
      <c r="L166" s="135">
        <f>(LN(DSGE_data!AC166)-LN(DSGE_data!AC165))*100</f>
        <v>-3.520828432456824</v>
      </c>
      <c r="M166" s="135">
        <f>(LN(DSGE_data!AA166+DSGE_data!AC166)-LN(DSGE_data!AA165+DSGE_data!AC165))*100</f>
        <v>-3.8671958545801743</v>
      </c>
      <c r="N166" s="135">
        <f>(LN(DSGE_data!AE166)-LN(DSGE_data!AE165))*100</f>
        <v>-0.85514474579486688</v>
      </c>
      <c r="O166" s="135">
        <f>(LN(DSGE_data!AK166)-LN(DSGE_data!AK165))*100</f>
        <v>-1.2675718872414254</v>
      </c>
      <c r="P166" s="135">
        <f>(LN(DSGE_data!BO166)-LN(DSGE_data!BO165))*100</f>
        <v>2.5537758926994059</v>
      </c>
      <c r="Q166" s="135">
        <f>(LN(DSGE_data!AL166)-LN(DSGE_data!AL165))*100</f>
        <v>2.3595595697686989</v>
      </c>
      <c r="R166" s="135">
        <f>(LN(DSGE_data!AM166)-LN(DSGE_data!AM165))*100</f>
        <v>2.7605441486453941</v>
      </c>
      <c r="S166" s="135">
        <f>(LN(DSGE_data!AZ166)-LN(DSGE_data!AZ165))*100</f>
        <v>1.0733555643107628</v>
      </c>
      <c r="T166" s="135">
        <f>(LN(DSGE_data!J166)-LN(DSGE_data!J165))*100</f>
        <v>-1.6887557530551156</v>
      </c>
      <c r="U166" s="135">
        <f>(LN(DSGE_data!BC166)-LN(DSGE_data!BC165))*100</f>
        <v>3.1429810173602135</v>
      </c>
      <c r="V166" s="135">
        <f>(LN(DSGE_data!BL166)-LN(DSGE_data!BL165))*100</f>
        <v>0.54952296020340796</v>
      </c>
      <c r="W166" s="135">
        <f>(LN(DSGE_data!BA166)-LN(DSGE_data!BA165))*100</f>
        <v>4.3617235232865426</v>
      </c>
      <c r="X166" s="135">
        <f>LN(1+DSGE_data!D166/400)*100</f>
        <v>1.7254133774697658</v>
      </c>
      <c r="Y166" s="135">
        <f>(LN(DSGE_data!BI166)-LN(DSGE_data!BI165))*100</f>
        <v>2.4817285151898183</v>
      </c>
      <c r="Z166" s="135">
        <f>(LN(DSGE_data!BJ166)-LN(DSGE_data!BJ165))*100</f>
        <v>1.9146420976577261</v>
      </c>
      <c r="AA166" s="135">
        <f>(Tax_data!U166-Tax_data!U165)</f>
        <v>2.2697541333612676</v>
      </c>
      <c r="AB166" s="135">
        <f>(Tax_data!V166-Tax_data!V165)</f>
        <v>-1.7514914658014398</v>
      </c>
      <c r="AC166" s="135">
        <f>(Tax_data!Y166-Tax_data!Y165)</f>
        <v>0.90880591212581763</v>
      </c>
      <c r="AD166" s="135">
        <f>(Tax_data!Z166-Tax_data!Z165)</f>
        <v>0.45869191965731382</v>
      </c>
      <c r="AE166" s="135">
        <f>(Tax_data!AD166-Tax_data!AD165)</f>
        <v>-0.64242887143532634</v>
      </c>
      <c r="AF166" s="135">
        <f>(LN(Data!T166)-LN(Data!T165))*100</f>
        <v>4.957232236461806</v>
      </c>
      <c r="AG166" s="135">
        <f>(LN(Data!S166)-LN(Data!S165))*100</f>
        <v>6.730170460356355</v>
      </c>
      <c r="AH166" s="135">
        <f>(LN(DSGE_data!BQ166)-LN(DSGE_data!BQ165))*100</f>
        <v>-3.3584521971748771</v>
      </c>
      <c r="AI166" s="135">
        <f>(DSGE_data!CB166/DSGE_data!CB165-1)*100</f>
        <v>-33.540459826616534</v>
      </c>
      <c r="AJ166" s="135">
        <f>(DSGE_data!BY166/DSGE_data!BY165-1)*100</f>
        <v>4.2401416234068234</v>
      </c>
      <c r="AK166" s="135">
        <f>(DSGE_data!BZ166/DSGE_data!BZ165-1)*100</f>
        <v>-3.4781393451460807</v>
      </c>
    </row>
    <row r="167" spans="1:37" x14ac:dyDescent="0.2">
      <c r="A167" s="18">
        <v>40359</v>
      </c>
      <c r="B167" s="135">
        <f>(LN(DSGE_data!B167)-LN(DSGE_data!B166))*100</f>
        <v>0.83591943789755874</v>
      </c>
      <c r="C167" s="135">
        <f>(LN(DSGE_data!BK167)-LN(DSGE_data!BK166))*100</f>
        <v>2.8276390543282126</v>
      </c>
      <c r="D167" s="135">
        <f>(LN(DSGE_data!U167)-LN(DSGE_data!U166))*100</f>
        <v>2.1565511046295782</v>
      </c>
      <c r="E167" s="135">
        <v>1.5109482057785399</v>
      </c>
      <c r="F167" s="135">
        <v>1.5109482057785399</v>
      </c>
      <c r="G167" s="137">
        <v>1.1000000000000001</v>
      </c>
      <c r="H167" s="135">
        <f t="shared" si="7"/>
        <v>1.5109482057785399</v>
      </c>
      <c r="I167" s="135">
        <f>(LN(DSGE_data!W167)-LN(DSGE_data!W166))*100</f>
        <v>6.7271754018527474E-2</v>
      </c>
      <c r="J167" s="135">
        <f>(LN(DSGE_data!Y167)-LN(DSGE_data!Y166))*100</f>
        <v>-2.335020188818504</v>
      </c>
      <c r="K167" s="135">
        <f>(LN(DSGE_data!AA167)-LN(DSGE_data!AA166))*100</f>
        <v>-3.2787140236065326</v>
      </c>
      <c r="L167" s="135">
        <f>(LN(DSGE_data!AC167)-LN(DSGE_data!AC166))*100</f>
        <v>-4.7836212380838461</v>
      </c>
      <c r="M167" s="135">
        <f>(LN(DSGE_data!AA167+DSGE_data!AC167)-LN(DSGE_data!AA166+DSGE_data!AC166))*100</f>
        <v>-4.0206691470872968</v>
      </c>
      <c r="N167" s="135">
        <f>(LN(DSGE_data!AE167)-LN(DSGE_data!AE166))*100</f>
        <v>-2.9281657172095521</v>
      </c>
      <c r="O167" s="135">
        <f>(LN(DSGE_data!AK167)-LN(DSGE_data!AK166))*100</f>
        <v>8.69376277317091E-2</v>
      </c>
      <c r="P167" s="135">
        <f>(LN(DSGE_data!BO167)-LN(DSGE_data!BO166))*100</f>
        <v>1.0046648367863398</v>
      </c>
      <c r="Q167" s="135">
        <f>(LN(DSGE_data!AL167)-LN(DSGE_data!AL166))*100</f>
        <v>2.0948566746071151</v>
      </c>
      <c r="R167" s="135">
        <f>(LN(DSGE_data!AM167)-LN(DSGE_data!AM166))*100</f>
        <v>0.52074110674791285</v>
      </c>
      <c r="S167" s="135">
        <f>(LN(DSGE_data!AZ167)-LN(DSGE_data!AZ166))*100</f>
        <v>1.0032542100888442</v>
      </c>
      <c r="T167" s="135">
        <f>(LN(DSGE_data!J167)-LN(DSGE_data!J166))*100</f>
        <v>3.2296447439210674</v>
      </c>
      <c r="U167" s="135">
        <f>(LN(DSGE_data!BC167)-LN(DSGE_data!BC166))*100</f>
        <v>2.1766092054996022</v>
      </c>
      <c r="V167" s="135">
        <f>(LN(DSGE_data!BL167)-LN(DSGE_data!BL166))*100</f>
        <v>0.4108853088161446</v>
      </c>
      <c r="W167" s="135">
        <f>(LN(DSGE_data!BA167)-LN(DSGE_data!BA166))*100</f>
        <v>1.9248271788645965</v>
      </c>
      <c r="X167" s="135">
        <f>LN(1+DSGE_data!D167/400)*100</f>
        <v>1.611938187988339</v>
      </c>
      <c r="Y167" s="135">
        <f>(LN(DSGE_data!BI167)-LN(DSGE_data!BI166))*100</f>
        <v>2.9050223488640725</v>
      </c>
      <c r="Z167" s="135">
        <f>(LN(DSGE_data!BJ167)-LN(DSGE_data!BJ166))*100</f>
        <v>3.3762337075329718</v>
      </c>
      <c r="AA167" s="135">
        <f>(Tax_data!U167-Tax_data!U166)</f>
        <v>-2.1466186653577672</v>
      </c>
      <c r="AB167" s="135">
        <f>(Tax_data!V167-Tax_data!V166)</f>
        <v>-2.6123326522046124</v>
      </c>
      <c r="AC167" s="135">
        <f>(Tax_data!Y167-Tax_data!Y166)</f>
        <v>-1.1283275907960046</v>
      </c>
      <c r="AD167" s="135">
        <f>(Tax_data!Z167-Tax_data!Z166)</f>
        <v>-2.4045721517586767</v>
      </c>
      <c r="AE167" s="135">
        <f>(Tax_data!AD167-Tax_data!AD166)</f>
        <v>0.78504949373597555</v>
      </c>
      <c r="AF167" s="135">
        <f>(LN(Data!T167)-LN(Data!T166))*100</f>
        <v>3.8955043047934623</v>
      </c>
      <c r="AG167" s="135">
        <f>(LN(Data!S167)-LN(Data!S166))*100</f>
        <v>5.8444813015544383</v>
      </c>
      <c r="AH167" s="135">
        <f>(LN(DSGE_data!BQ167)-LN(DSGE_data!BQ166))*100</f>
        <v>3.7232214728314617</v>
      </c>
      <c r="AI167" s="135">
        <f>(DSGE_data!CB167/DSGE_data!CB166-1)*100</f>
        <v>-1.3842949630345713</v>
      </c>
      <c r="AJ167" s="135">
        <f>(DSGE_data!BY167/DSGE_data!BY166-1)*100</f>
        <v>8.3881121058488883</v>
      </c>
      <c r="AK167" s="135">
        <f>(DSGE_data!BZ167/DSGE_data!BZ166-1)*100</f>
        <v>7.2462277203809489</v>
      </c>
    </row>
    <row r="168" spans="1:37" x14ac:dyDescent="0.2">
      <c r="A168" s="18">
        <v>40451</v>
      </c>
      <c r="B168" s="135">
        <f>(LN(DSGE_data!B168)-LN(DSGE_data!B167))*100</f>
        <v>0.88629430677702459</v>
      </c>
      <c r="C168" s="135">
        <f>(LN(DSGE_data!BK168)-LN(DSGE_data!BK167))*100</f>
        <v>-5.3052769384809295E-2</v>
      </c>
      <c r="D168" s="135">
        <f>(LN(DSGE_data!U168)-LN(DSGE_data!U167))*100</f>
        <v>1.7962706031736886</v>
      </c>
      <c r="E168" s="135">
        <v>1.4970652557755499</v>
      </c>
      <c r="F168" s="135">
        <v>1.4970652557755499</v>
      </c>
      <c r="G168" s="137">
        <v>1.1000000000000001</v>
      </c>
      <c r="H168" s="135">
        <f t="shared" si="7"/>
        <v>1.4970652557755499</v>
      </c>
      <c r="I168" s="135">
        <f>(LN(DSGE_data!W168)-LN(DSGE_data!W167))*100</f>
        <v>4.8158805943110394E-2</v>
      </c>
      <c r="J168" s="135">
        <f>(LN(DSGE_data!Y168)-LN(DSGE_data!Y167))*100</f>
        <v>4.6813229778898346</v>
      </c>
      <c r="K168" s="135">
        <f>(LN(DSGE_data!AA168)-LN(DSGE_data!AA167))*100</f>
        <v>-1.5326837398388804</v>
      </c>
      <c r="L168" s="135">
        <f>(LN(DSGE_data!AC168)-LN(DSGE_data!AC167))*100</f>
        <v>-1.5192715110950772</v>
      </c>
      <c r="M168" s="135">
        <f>(LN(DSGE_data!AA168+DSGE_data!AC168)-LN(DSGE_data!AA167+DSGE_data!AC167))*100</f>
        <v>-1.5260961909088877</v>
      </c>
      <c r="N168" s="135">
        <f>(LN(DSGE_data!AE168)-LN(DSGE_data!AE167))*100</f>
        <v>2.5529096744918434</v>
      </c>
      <c r="O168" s="135">
        <f>(LN(DSGE_data!AK168)-LN(DSGE_data!AK167))*100</f>
        <v>-1.1727562753890641</v>
      </c>
      <c r="P168" s="135">
        <f>(LN(DSGE_data!BO168)-LN(DSGE_data!BO167))*100</f>
        <v>3.0390989673433566</v>
      </c>
      <c r="Q168" s="135">
        <f>(LN(DSGE_data!AL168)-LN(DSGE_data!AL167))*100</f>
        <v>2.6268026304760994</v>
      </c>
      <c r="R168" s="135">
        <f>(LN(DSGE_data!AM168)-LN(DSGE_data!AM167))*100</f>
        <v>1.4373951948966734</v>
      </c>
      <c r="S168" s="135">
        <f>(LN(DSGE_data!AZ168)-LN(DSGE_data!AZ167))*100</f>
        <v>0.76045993852185134</v>
      </c>
      <c r="T168" s="135">
        <f>(LN(DSGE_data!J168)-LN(DSGE_data!J167))*100</f>
        <v>0.85456704969715247</v>
      </c>
      <c r="U168" s="135">
        <f>(LN(DSGE_data!BC168)-LN(DSGE_data!BC167))*100</f>
        <v>6.4674224210905962</v>
      </c>
      <c r="V168" s="135">
        <f>(LN(DSGE_data!BL168)-LN(DSGE_data!BL167))*100</f>
        <v>-2.7768591595263459</v>
      </c>
      <c r="W168" s="135">
        <f>(LN(DSGE_data!BA168)-LN(DSGE_data!BA167))*100</f>
        <v>0.68807049300954048</v>
      </c>
      <c r="X168" s="135">
        <f>LN(1+DSGE_data!D168/400)*100</f>
        <v>1.5835492594797009</v>
      </c>
      <c r="Y168" s="135">
        <f>(LN(DSGE_data!BI168)-LN(DSGE_data!BI167))*100</f>
        <v>1.4936015526058277</v>
      </c>
      <c r="Z168" s="135">
        <f>(LN(DSGE_data!BJ168)-LN(DSGE_data!BJ167))*100</f>
        <v>2.2246113655190136</v>
      </c>
      <c r="AA168" s="135">
        <f>(Tax_data!U168-Tax_data!U167)</f>
        <v>-0.44422461264001001</v>
      </c>
      <c r="AB168" s="135">
        <f>(Tax_data!V168-Tax_data!V167)</f>
        <v>1.501417919298996</v>
      </c>
      <c r="AC168" s="135">
        <f>(Tax_data!Y168-Tax_data!Y167)</f>
        <v>-0.56633782601409877</v>
      </c>
      <c r="AD168" s="135">
        <f>(Tax_data!Z168-Tax_data!Z167)</f>
        <v>2.8748834455735892</v>
      </c>
      <c r="AE168" s="135">
        <f>(Tax_data!AD168-Tax_data!AD167)</f>
        <v>-0.22799472263086962</v>
      </c>
      <c r="AF168" s="135">
        <f>(LN(Data!T168)-LN(Data!T167))*100</f>
        <v>3.957233714507602</v>
      </c>
      <c r="AG168" s="135">
        <f>(LN(Data!S168)-LN(Data!S167))*100</f>
        <v>3.912477475257603</v>
      </c>
      <c r="AH168" s="135">
        <f>(LN(DSGE_data!BQ168)-LN(DSGE_data!BQ167))*100</f>
        <v>-9.8387641684723803</v>
      </c>
      <c r="AI168" s="135">
        <f>(DSGE_data!CB168/DSGE_data!CB167-1)*100</f>
        <v>24.765156315472492</v>
      </c>
      <c r="AJ168" s="135">
        <f>(DSGE_data!BY168/DSGE_data!BY167-1)*100</f>
        <v>-2.1399704149458021</v>
      </c>
      <c r="AK168" s="135">
        <f>(DSGE_data!BZ168/DSGE_data!BZ167-1)*100</f>
        <v>1.5505088527998812</v>
      </c>
    </row>
    <row r="169" spans="1:37" x14ac:dyDescent="0.2">
      <c r="A169" s="18">
        <v>40543</v>
      </c>
      <c r="B169" s="135">
        <f>(LN(DSGE_data!B169)-LN(DSGE_data!B168))*100</f>
        <v>0.92648987480217215</v>
      </c>
      <c r="C169" s="135">
        <f>(LN(DSGE_data!BK169)-LN(DSGE_data!BK168))*100</f>
        <v>1.2373849275005178</v>
      </c>
      <c r="D169" s="135">
        <f>(LN(DSGE_data!U169)-LN(DSGE_data!U168))*100</f>
        <v>0.54247860398088932</v>
      </c>
      <c r="E169" s="135">
        <v>1.4848978888530699</v>
      </c>
      <c r="F169" s="135">
        <v>1.4848978888530699</v>
      </c>
      <c r="G169" s="137">
        <v>1.1000000000000001</v>
      </c>
      <c r="H169" s="135">
        <f t="shared" si="7"/>
        <v>1.4848978888530699</v>
      </c>
      <c r="I169" s="135">
        <f>(LN(DSGE_data!W169)-LN(DSGE_data!W168))*100</f>
        <v>-9.3633345721855221E-2</v>
      </c>
      <c r="J169" s="135">
        <f>(LN(DSGE_data!Y169)-LN(DSGE_data!Y168))*100</f>
        <v>1.1533619920987448</v>
      </c>
      <c r="K169" s="135">
        <f>(LN(DSGE_data!AA169)-LN(DSGE_data!AA168))*100</f>
        <v>12.608316445793299</v>
      </c>
      <c r="L169" s="135">
        <f>(LN(DSGE_data!AC169)-LN(DSGE_data!AC168))*100</f>
        <v>1.5494227412784056</v>
      </c>
      <c r="M169" s="135">
        <f>(LN(DSGE_data!AA169+DSGE_data!AC169)-LN(DSGE_data!AA168+DSGE_data!AC168))*100</f>
        <v>7.3290952430872025</v>
      </c>
      <c r="N169" s="135">
        <f>(LN(DSGE_data!AE169)-LN(DSGE_data!AE168))*100</f>
        <v>3.2706903583372693</v>
      </c>
      <c r="O169" s="135">
        <f>(LN(DSGE_data!AK169)-LN(DSGE_data!AK168))*100</f>
        <v>1.8151954142812343</v>
      </c>
      <c r="P169" s="135">
        <f>(LN(DSGE_data!BO169)-LN(DSGE_data!BO168))*100</f>
        <v>7.3305145052238174E-2</v>
      </c>
      <c r="Q169" s="135">
        <f>(LN(DSGE_data!AL169)-LN(DSGE_data!AL168))*100</f>
        <v>2.4116055010887649</v>
      </c>
      <c r="R169" s="135">
        <f>(LN(DSGE_data!AM169)-LN(DSGE_data!AM168))*100</f>
        <v>1.5921424952098917</v>
      </c>
      <c r="S169" s="135">
        <f>(LN(DSGE_data!AZ169)-LN(DSGE_data!AZ168))*100</f>
        <v>0.52310494175529243</v>
      </c>
      <c r="T169" s="135">
        <f>(LN(DSGE_data!J169)-LN(DSGE_data!J168))*100</f>
        <v>0.44610696675908557</v>
      </c>
      <c r="U169" s="135">
        <f>(LN(DSGE_data!BC169)-LN(DSGE_data!BC168))*100</f>
        <v>-1.852695108082969</v>
      </c>
      <c r="V169" s="135">
        <f>(LN(DSGE_data!BL169)-LN(DSGE_data!BL168))*100</f>
        <v>-0.58147939834958251</v>
      </c>
      <c r="W169" s="135">
        <f>(LN(DSGE_data!BA169)-LN(DSGE_data!BA168))*100</f>
        <v>1.7931735626733669</v>
      </c>
      <c r="X169" s="135">
        <f>LN(1+DSGE_data!D169/400)*100</f>
        <v>1.4320053774748471</v>
      </c>
      <c r="Y169" s="135">
        <f>(LN(DSGE_data!BI169)-LN(DSGE_data!BI168))*100</f>
        <v>2.5855839253434709</v>
      </c>
      <c r="Z169" s="135">
        <f>(LN(DSGE_data!BJ169)-LN(DSGE_data!BJ168))*100</f>
        <v>1.0714568027893279</v>
      </c>
      <c r="AA169" s="135">
        <f>(Tax_data!U169-Tax_data!U168)</f>
        <v>1.4319374575721895</v>
      </c>
      <c r="AB169" s="135">
        <f>(Tax_data!V169-Tax_data!V168)</f>
        <v>4.2316176348215961</v>
      </c>
      <c r="AC169" s="135">
        <f>(Tax_data!Y169-Tax_data!Y168)</f>
        <v>2.6817367819079472</v>
      </c>
      <c r="AD169" s="135">
        <f>(Tax_data!Z169-Tax_data!Z168)</f>
        <v>0.67289824995496339</v>
      </c>
      <c r="AE169" s="135">
        <f>(Tax_data!AD169-Tax_data!AD168)</f>
        <v>-0.89957958947781158</v>
      </c>
      <c r="AF169" s="135">
        <f>(LN(Data!T169)-LN(Data!T168))*100</f>
        <v>4.7574046103804335</v>
      </c>
      <c r="AG169" s="135">
        <f>(LN(Data!S169)-LN(Data!S168))*100</f>
        <v>3.7225983466274926</v>
      </c>
      <c r="AH169" s="135">
        <f>(LN(DSGE_data!BQ169)-LN(DSGE_data!BQ168))*100</f>
        <v>4.6051498741848107</v>
      </c>
      <c r="AI169" s="135">
        <f>(DSGE_data!CB169/DSGE_data!CB168-1)*100</f>
        <v>16.443986267291265</v>
      </c>
      <c r="AJ169" s="135">
        <f>(DSGE_data!BY169/DSGE_data!BY168-1)*100</f>
        <v>1.1994099944830028</v>
      </c>
      <c r="AK169" s="135">
        <f>(DSGE_data!BZ169/DSGE_data!BZ168-1)*100</f>
        <v>3.8173530130757749</v>
      </c>
    </row>
    <row r="170" spans="1:37" x14ac:dyDescent="0.2">
      <c r="A170" s="18">
        <v>40633</v>
      </c>
      <c r="B170" s="135">
        <f>(LN(DSGE_data!B170)-LN(DSGE_data!B169))*100</f>
        <v>0.97998832631915889</v>
      </c>
      <c r="C170" s="135">
        <f>(LN(DSGE_data!BK170)-LN(DSGE_data!BK169))*100</f>
        <v>1.1958509852029842</v>
      </c>
      <c r="D170" s="135">
        <f>(LN(DSGE_data!U170)-LN(DSGE_data!U169))*100</f>
        <v>1.0445256505732914</v>
      </c>
      <c r="E170" s="135">
        <v>1.47441950664985</v>
      </c>
      <c r="F170" s="135">
        <v>1.47441950664985</v>
      </c>
      <c r="G170" s="137">
        <v>1.1000000000000001</v>
      </c>
      <c r="H170" s="135">
        <f t="shared" si="7"/>
        <v>1.47441950664985</v>
      </c>
      <c r="I170" s="135">
        <f>(LN(DSGE_data!W170)-LN(DSGE_data!W169))*100</f>
        <v>0.82183932852384345</v>
      </c>
      <c r="J170" s="135">
        <f>(LN(DSGE_data!Y170)-LN(DSGE_data!Y169))*100</f>
        <v>-0.32426656980142354</v>
      </c>
      <c r="K170" s="135">
        <f>(LN(DSGE_data!AA170)-LN(DSGE_data!AA169))*100</f>
        <v>18.100680362356059</v>
      </c>
      <c r="L170" s="135">
        <f>(LN(DSGE_data!AC170)-LN(DSGE_data!AC169))*100</f>
        <v>1.5113594743352721</v>
      </c>
      <c r="M170" s="135">
        <f>(LN(DSGE_data!AA170+DSGE_data!AC170)-LN(DSGE_data!AA169+DSGE_data!AC169))*100</f>
        <v>10.750409986877152</v>
      </c>
      <c r="N170" s="135">
        <f>(LN(DSGE_data!AE170)-LN(DSGE_data!AE169))*100</f>
        <v>3.6907805981693187</v>
      </c>
      <c r="O170" s="135">
        <f>(LN(DSGE_data!AK170)-LN(DSGE_data!AK169))*100</f>
        <v>4.3162363090054612E-2</v>
      </c>
      <c r="P170" s="135">
        <f>(LN(DSGE_data!BO170)-LN(DSGE_data!BO169))*100</f>
        <v>1.031432951278255</v>
      </c>
      <c r="Q170" s="135">
        <f>(LN(DSGE_data!AL170)-LN(DSGE_data!AL169))*100</f>
        <v>2.5134690595780995</v>
      </c>
      <c r="R170" s="135">
        <f>(LN(DSGE_data!AM170)-LN(DSGE_data!AM169))*100</f>
        <v>1.3950564001842025</v>
      </c>
      <c r="S170" s="135">
        <f>(LN(DSGE_data!AZ170)-LN(DSGE_data!AZ169))*100</f>
        <v>1.4388737452098788</v>
      </c>
      <c r="T170" s="135">
        <f>(LN(DSGE_data!J170)-LN(DSGE_data!J169))*100</f>
        <v>0.27804199528604912</v>
      </c>
      <c r="U170" s="135">
        <f>(LN(DSGE_data!BC170)-LN(DSGE_data!BC169))*100</f>
        <v>4.5173043175655181</v>
      </c>
      <c r="V170" s="135">
        <f>(LN(DSGE_data!BL170)-LN(DSGE_data!BL169))*100</f>
        <v>3.4877080348672429</v>
      </c>
      <c r="W170" s="135">
        <f>(LN(DSGE_data!BA170)-LN(DSGE_data!BA169))*100</f>
        <v>-2.0216911828899953</v>
      </c>
      <c r="X170" s="135">
        <f>LN(1+DSGE_data!D170/400)*100</f>
        <v>1.3656326447485556</v>
      </c>
      <c r="Y170" s="135">
        <f>(LN(DSGE_data!BI170)-LN(DSGE_data!BI169))*100</f>
        <v>-2.048323500670346</v>
      </c>
      <c r="Z170" s="135">
        <f>(LN(DSGE_data!BJ170)-LN(DSGE_data!BJ169))*100</f>
        <v>-3.1575708857040752</v>
      </c>
      <c r="AA170" s="135">
        <f>(Tax_data!U170-Tax_data!U169)</f>
        <v>-4.034559668001414E-2</v>
      </c>
      <c r="AB170" s="135">
        <f>(Tax_data!V170-Tax_data!V169)</f>
        <v>-4.4720077803740708</v>
      </c>
      <c r="AC170" s="135">
        <f>(Tax_data!Y170-Tax_data!Y169)</f>
        <v>-1.9551781666602714</v>
      </c>
      <c r="AD170" s="135">
        <f>(Tax_data!Z170-Tax_data!Z169)</f>
        <v>-2.014742408780501</v>
      </c>
      <c r="AE170" s="135">
        <f>(Tax_data!AD170-Tax_data!AD169)</f>
        <v>2.4883797276843609</v>
      </c>
      <c r="AF170" s="135">
        <f>(LN(Data!T170)-LN(Data!T169))*100</f>
        <v>3.6030182871188643</v>
      </c>
      <c r="AG170" s="135">
        <f>(LN(Data!S170)-LN(Data!S169))*100</f>
        <v>4.2407895039893617</v>
      </c>
      <c r="AH170" s="135">
        <f>(LN(DSGE_data!BQ170)-LN(DSGE_data!BQ169))*100</f>
        <v>3.660594223077851</v>
      </c>
      <c r="AI170" s="135">
        <f>(DSGE_data!CB170/DSGE_data!CB169-1)*100</f>
        <v>-60.281197985299073</v>
      </c>
      <c r="AJ170" s="135">
        <f>(DSGE_data!BY170/DSGE_data!BY169-1)*100</f>
        <v>8.9861338849176455</v>
      </c>
      <c r="AK170" s="135">
        <f>(DSGE_data!BZ170/DSGE_data!BZ169-1)*100</f>
        <v>-3.5885489705286933</v>
      </c>
    </row>
    <row r="171" spans="1:37" x14ac:dyDescent="0.2">
      <c r="A171" s="18">
        <v>40724</v>
      </c>
      <c r="B171" s="135">
        <f>(LN(DSGE_data!B171)-LN(DSGE_data!B170))*100</f>
        <v>0.55809358844634005</v>
      </c>
      <c r="C171" s="135">
        <f>(LN(DSGE_data!BK171)-LN(DSGE_data!BK170))*100</f>
        <v>1.7610745640885384</v>
      </c>
      <c r="D171" s="135">
        <f>(LN(DSGE_data!U171)-LN(DSGE_data!U170))*100</f>
        <v>0.72169957068304313</v>
      </c>
      <c r="E171" s="135">
        <v>1.4651876140028</v>
      </c>
      <c r="F171" s="135">
        <v>1.4651876140028</v>
      </c>
      <c r="G171" s="137">
        <v>1.1000000000000001</v>
      </c>
      <c r="H171" s="135">
        <f t="shared" si="7"/>
        <v>1.4651876140028</v>
      </c>
      <c r="I171" s="135">
        <f>(LN(DSGE_data!W171)-LN(DSGE_data!W170))*100</f>
        <v>3.3816066805218981</v>
      </c>
      <c r="J171" s="135">
        <f>(LN(DSGE_data!Y171)-LN(DSGE_data!Y170))*100</f>
        <v>-0.71463482431433079</v>
      </c>
      <c r="K171" s="135">
        <f>(LN(DSGE_data!AA171)-LN(DSGE_data!AA170))*100</f>
        <v>-19.292864501633922</v>
      </c>
      <c r="L171" s="135">
        <f>(LN(DSGE_data!AC171)-LN(DSGE_data!AC170))*100</f>
        <v>6.0978397729282818</v>
      </c>
      <c r="M171" s="135">
        <f>(LN(DSGE_data!AA171+DSGE_data!AC171)-LN(DSGE_data!AA170+DSGE_data!AC170))*100</f>
        <v>-7.7658418251679961</v>
      </c>
      <c r="N171" s="135">
        <f>(LN(DSGE_data!AE171)-LN(DSGE_data!AE170))*100</f>
        <v>-3.3037819163286741</v>
      </c>
      <c r="O171" s="135">
        <f>(LN(DSGE_data!AK171)-LN(DSGE_data!AK170))*100</f>
        <v>0.12937542234388033</v>
      </c>
      <c r="P171" s="135">
        <f>(LN(DSGE_data!BO171)-LN(DSGE_data!BO170))*100</f>
        <v>-0.10802722733522785</v>
      </c>
      <c r="Q171" s="135">
        <f>(LN(DSGE_data!AL171)-LN(DSGE_data!AL170))*100</f>
        <v>1.8895032895667185</v>
      </c>
      <c r="R171" s="135">
        <f>(LN(DSGE_data!AM171)-LN(DSGE_data!AM170))*100</f>
        <v>9.5305277246104936E-2</v>
      </c>
      <c r="S171" s="135">
        <f>(LN(DSGE_data!AZ171)-LN(DSGE_data!AZ170))*100</f>
        <v>1.8681550945580661</v>
      </c>
      <c r="T171" s="135">
        <f>(LN(DSGE_data!J171)-LN(DSGE_data!J170))*100</f>
        <v>3.5658753257123088</v>
      </c>
      <c r="U171" s="135">
        <f>(LN(DSGE_data!BC171)-LN(DSGE_data!BC170))*100</f>
        <v>1.1433744623719377</v>
      </c>
      <c r="V171" s="135">
        <f>(LN(DSGE_data!BL171)-LN(DSGE_data!BL170))*100</f>
        <v>3.4971342233919067</v>
      </c>
      <c r="W171" s="135">
        <f>(LN(DSGE_data!BA171)-LN(DSGE_data!BA170))*100</f>
        <v>2.9155908498987415</v>
      </c>
      <c r="X171" s="135">
        <f>LN(1+DSGE_data!D171/400)*100</f>
        <v>1.3656326447485556</v>
      </c>
      <c r="Y171" s="135">
        <f>(LN(DSGE_data!BI171)-LN(DSGE_data!BI170))*100</f>
        <v>0.34536529295419172</v>
      </c>
      <c r="Z171" s="135">
        <f>(LN(DSGE_data!BJ171)-LN(DSGE_data!BJ170))*100</f>
        <v>0.94782849337224917</v>
      </c>
      <c r="AA171" s="135">
        <f>(Tax_data!U171-Tax_data!U170)</f>
        <v>-0.13478556421931209</v>
      </c>
      <c r="AB171" s="135">
        <f>(Tax_data!V171-Tax_data!V170)</f>
        <v>-4.3161778243813842E-2</v>
      </c>
      <c r="AC171" s="135">
        <f>(Tax_data!Y171-Tax_data!Y170)</f>
        <v>0.56982602423297024</v>
      </c>
      <c r="AD171" s="135">
        <f>(Tax_data!Z171-Tax_data!Z170)</f>
        <v>0.74388985365225224</v>
      </c>
      <c r="AE171" s="135">
        <f>(Tax_data!AD171-Tax_data!AD170)</f>
        <v>-2.0712140628143381</v>
      </c>
      <c r="AF171" s="135">
        <f>(LN(Data!T171)-LN(Data!T170))*100</f>
        <v>2.7657122709339177</v>
      </c>
      <c r="AG171" s="135">
        <f>(LN(Data!S171)-LN(Data!S170))*100</f>
        <v>2.709041206140661</v>
      </c>
      <c r="AH171" s="135">
        <f>(LN(DSGE_data!BQ171)-LN(DSGE_data!BQ170))*100</f>
        <v>-6.6157562923006452</v>
      </c>
      <c r="AI171" s="135">
        <f>(DSGE_data!CB171/DSGE_data!CB170-1)*100</f>
        <v>134.95040792854508</v>
      </c>
      <c r="AJ171" s="135">
        <f>(DSGE_data!BY171/DSGE_data!BY170-1)*100</f>
        <v>-2.5002906482789244</v>
      </c>
      <c r="AK171" s="135">
        <f>(DSGE_data!BZ171/DSGE_data!BZ170-1)*100</f>
        <v>8.2863441459320342</v>
      </c>
    </row>
    <row r="172" spans="1:37" x14ac:dyDescent="0.2">
      <c r="A172" s="18">
        <v>40816</v>
      </c>
      <c r="B172" s="135">
        <f>(LN(DSGE_data!B172)-LN(DSGE_data!B171))*100</f>
        <v>0.41291978734392387</v>
      </c>
      <c r="C172" s="135">
        <f>(LN(DSGE_data!BK172)-LN(DSGE_data!BK171))*100</f>
        <v>1.9036010428036931</v>
      </c>
      <c r="D172" s="135">
        <f>(LN(DSGE_data!U172)-LN(DSGE_data!U171))*100</f>
        <v>0.48949511497742293</v>
      </c>
      <c r="E172" s="135">
        <v>1.45653721146929</v>
      </c>
      <c r="F172" s="135">
        <v>1.45653721146929</v>
      </c>
      <c r="G172" s="137">
        <v>1.1000000000000001</v>
      </c>
      <c r="H172" s="135">
        <f t="shared" si="7"/>
        <v>1.45653721146929</v>
      </c>
      <c r="I172" s="135">
        <f>(LN(DSGE_data!W172)-LN(DSGE_data!W171))*100</f>
        <v>1.1904149823529053</v>
      </c>
      <c r="J172" s="135">
        <f>(LN(DSGE_data!Y172)-LN(DSGE_data!Y171))*100</f>
        <v>6.1862422935570649</v>
      </c>
      <c r="K172" s="135">
        <f>(LN(DSGE_data!AA172)-LN(DSGE_data!AA171))*100</f>
        <v>-2.7254803471322475</v>
      </c>
      <c r="L172" s="135">
        <f>(LN(DSGE_data!AC172)-LN(DSGE_data!AC171))*100</f>
        <v>5.6085112688393224</v>
      </c>
      <c r="M172" s="135">
        <f>(LN(DSGE_data!AA172+DSGE_data!AC172)-LN(DSGE_data!AA171+DSGE_data!AC171))*100</f>
        <v>1.4077638981277119</v>
      </c>
      <c r="N172" s="135">
        <f>(LN(DSGE_data!AE172)-LN(DSGE_data!AE171))*100</f>
        <v>4.4970194431337873</v>
      </c>
      <c r="O172" s="135">
        <f>(LN(DSGE_data!AK172)-LN(DSGE_data!AK171))*100</f>
        <v>1.3980256226805654</v>
      </c>
      <c r="P172" s="135">
        <f>(LN(DSGE_data!BO172)-LN(DSGE_data!BO171))*100</f>
        <v>0.89074459982967369</v>
      </c>
      <c r="Q172" s="135">
        <f>(LN(DSGE_data!AL172)-LN(DSGE_data!AL171))*100</f>
        <v>3.7364569757258437</v>
      </c>
      <c r="R172" s="135">
        <f>(LN(DSGE_data!AM172)-LN(DSGE_data!AM171))*100</f>
        <v>1.9148169581079344</v>
      </c>
      <c r="S172" s="135">
        <f>(LN(DSGE_data!AZ172)-LN(DSGE_data!AZ171))*100</f>
        <v>1.4476867532155602</v>
      </c>
      <c r="T172" s="135">
        <f>(LN(DSGE_data!J172)-LN(DSGE_data!J171))*100</f>
        <v>1.2105381674654581</v>
      </c>
      <c r="U172" s="135">
        <f>(LN(DSGE_data!BC172)-LN(DSGE_data!BC171))*100</f>
        <v>5.3840886345883021</v>
      </c>
      <c r="V172" s="135">
        <f>(LN(DSGE_data!BL172)-LN(DSGE_data!BL171))*100</f>
        <v>0.38823099195122168</v>
      </c>
      <c r="W172" s="135">
        <f>(LN(DSGE_data!BA172)-LN(DSGE_data!BA171))*100</f>
        <v>1.2269947741406995</v>
      </c>
      <c r="X172" s="135">
        <f>LN(1+DSGE_data!D172/400)*100</f>
        <v>1.3656326447485556</v>
      </c>
      <c r="Y172" s="135">
        <f>(LN(DSGE_data!BI172)-LN(DSGE_data!BI171))*100</f>
        <v>-4.4074383706165676</v>
      </c>
      <c r="Z172" s="135">
        <f>(LN(DSGE_data!BJ172)-LN(DSGE_data!BJ171))*100</f>
        <v>-3.3240866421546222</v>
      </c>
      <c r="AA172" s="135">
        <f>(Tax_data!U172-Tax_data!U171)</f>
        <v>-0.17185493026003229</v>
      </c>
      <c r="AB172" s="135">
        <f>(Tax_data!V172-Tax_data!V171)</f>
        <v>0.45735055697996607</v>
      </c>
      <c r="AC172" s="135">
        <f>(Tax_data!Y172-Tax_data!Y171)</f>
        <v>9.6871326349631914E-2</v>
      </c>
      <c r="AD172" s="135">
        <f>(Tax_data!Z172-Tax_data!Z171)</f>
        <v>0.41982508578936972</v>
      </c>
      <c r="AE172" s="135">
        <f>(Tax_data!AD172-Tax_data!AD171)</f>
        <v>-0.46315503428561478</v>
      </c>
      <c r="AF172" s="135">
        <f>(LN(Data!T172)-LN(Data!T171))*100</f>
        <v>3.5611379920919006</v>
      </c>
      <c r="AG172" s="135">
        <f>(LN(Data!S172)-LN(Data!S171))*100</f>
        <v>3.3295282908360591</v>
      </c>
      <c r="AH172" s="135">
        <f>(LN(DSGE_data!BQ172)-LN(DSGE_data!BQ171))*100</f>
        <v>13.329088181000692</v>
      </c>
      <c r="AI172" s="135">
        <f>(DSGE_data!CB172/DSGE_data!CB171-1)*100</f>
        <v>28.65453947480303</v>
      </c>
      <c r="AJ172" s="135">
        <f>(DSGE_data!BY172/DSGE_data!BY171-1)*100</f>
        <v>-0.3433041377986279</v>
      </c>
      <c r="AK172" s="135">
        <f>(DSGE_data!BZ172/DSGE_data!BZ171-1)*100</f>
        <v>4.9303860624927864</v>
      </c>
    </row>
    <row r="173" spans="1:37" x14ac:dyDescent="0.2">
      <c r="A173" s="18">
        <v>40908</v>
      </c>
      <c r="B173" s="135">
        <f>(LN(DSGE_data!B173)-LN(DSGE_data!B172))*100</f>
        <v>0.68177292365074749</v>
      </c>
      <c r="C173" s="135">
        <f>(LN(DSGE_data!BK173)-LN(DSGE_data!BK172))*100</f>
        <v>1.2386583382614447</v>
      </c>
      <c r="D173" s="135">
        <f>(LN(DSGE_data!U173)-LN(DSGE_data!U172))*100</f>
        <v>1.2413505023236127</v>
      </c>
      <c r="E173" s="135">
        <v>1.4480089311056401</v>
      </c>
      <c r="F173" s="135">
        <v>1.4480089311056401</v>
      </c>
      <c r="G173" s="137">
        <v>1.1000000000000001</v>
      </c>
      <c r="H173" s="135">
        <f t="shared" si="7"/>
        <v>1.4480089311056401</v>
      </c>
      <c r="I173" s="135">
        <f>(LN(DSGE_data!W173)-LN(DSGE_data!W172))*100</f>
        <v>0.24046095002194789</v>
      </c>
      <c r="J173" s="135">
        <f>(LN(DSGE_data!Y173)-LN(DSGE_data!Y172))*100</f>
        <v>1.276095413979661</v>
      </c>
      <c r="K173" s="135">
        <f>(LN(DSGE_data!AA173)-LN(DSGE_data!AA172))*100</f>
        <v>2.5912956496824791</v>
      </c>
      <c r="L173" s="135">
        <f>(LN(DSGE_data!AC173)-LN(DSGE_data!AC172))*100</f>
        <v>-3.6764353584757714</v>
      </c>
      <c r="M173" s="135">
        <f>(LN(DSGE_data!AA173+DSGE_data!AC173)-LN(DSGE_data!AA172+DSGE_data!AC172))*100</f>
        <v>-0.5333713819437591</v>
      </c>
      <c r="N173" s="135">
        <f>(LN(DSGE_data!AE173)-LN(DSGE_data!AE172))*100</f>
        <v>0.64968698926275437</v>
      </c>
      <c r="O173" s="135">
        <f>(LN(DSGE_data!AK173)-LN(DSGE_data!AK172))*100</f>
        <v>1.5323277259294166</v>
      </c>
      <c r="P173" s="135">
        <f>(LN(DSGE_data!BO173)-LN(DSGE_data!BO172))*100</f>
        <v>-1.6149517808210945</v>
      </c>
      <c r="Q173" s="135">
        <f>(LN(DSGE_data!AL173)-LN(DSGE_data!AL172))*100</f>
        <v>1.0168922446654349</v>
      </c>
      <c r="R173" s="135">
        <f>(LN(DSGE_data!AM173)-LN(DSGE_data!AM172))*100</f>
        <v>-0.80533534755939939</v>
      </c>
      <c r="S173" s="135">
        <f>(LN(DSGE_data!AZ173)-LN(DSGE_data!AZ172))*100</f>
        <v>1.0995162995571128</v>
      </c>
      <c r="T173" s="135">
        <f>(LN(DSGE_data!J173)-LN(DSGE_data!J172))*100</f>
        <v>1.5899269922925008</v>
      </c>
      <c r="U173" s="135">
        <f>(LN(DSGE_data!BC173)-LN(DSGE_data!BC172))*100</f>
        <v>2.8754165684334865</v>
      </c>
      <c r="V173" s="135">
        <f>(LN(DSGE_data!BL173)-LN(DSGE_data!BL172))*100</f>
        <v>6.0212438519557487</v>
      </c>
      <c r="W173" s="135">
        <f>(LN(DSGE_data!BA173)-LN(DSGE_data!BA172))*100</f>
        <v>5.3776297318286481E-2</v>
      </c>
      <c r="X173" s="135">
        <f>LN(1+DSGE_data!D173/400)*100</f>
        <v>1.3656326447485556</v>
      </c>
      <c r="Y173" s="135">
        <f>(LN(DSGE_data!BI173)-LN(DSGE_data!BI172))*100</f>
        <v>-10.064326731132223</v>
      </c>
      <c r="Z173" s="135">
        <f>(LN(DSGE_data!BJ173)-LN(DSGE_data!BJ172))*100</f>
        <v>-8.6789747494584901</v>
      </c>
      <c r="AA173" s="135">
        <f>(Tax_data!U173-Tax_data!U172)</f>
        <v>-1.2970843903582061</v>
      </c>
      <c r="AB173" s="135">
        <f>(Tax_data!V173-Tax_data!V172)</f>
        <v>4.4557048221831543</v>
      </c>
      <c r="AC173" s="135">
        <f>(Tax_data!Y173-Tax_data!Y172)</f>
        <v>-0.87705287807940024</v>
      </c>
      <c r="AD173" s="135">
        <f>(Tax_data!Z173-Tax_data!Z172)</f>
        <v>1.5161302675128905</v>
      </c>
      <c r="AE173" s="135">
        <f>(Tax_data!AD173-Tax_data!AD172)</f>
        <v>1.6201442589016413</v>
      </c>
      <c r="AF173" s="135">
        <f>(LN(Data!T173)-LN(Data!T172))*100</f>
        <v>2.1074418522291083</v>
      </c>
      <c r="AG173" s="135">
        <f>(LN(Data!S173)-LN(Data!S172))*100</f>
        <v>2.9155538358962119</v>
      </c>
      <c r="AH173" s="135">
        <f>(LN(DSGE_data!BQ173)-LN(DSGE_data!BQ172))*100</f>
        <v>1.3712741528252081</v>
      </c>
      <c r="AI173" s="135">
        <f>(DSGE_data!CB173/DSGE_data!CB172-1)*100</f>
        <v>-51.433221166899834</v>
      </c>
      <c r="AJ173" s="135">
        <f>(DSGE_data!BY173/DSGE_data!BY172-1)*100</f>
        <v>12.316562146140919</v>
      </c>
      <c r="AK173" s="135">
        <f>(DSGE_data!BZ173/DSGE_data!BZ172-1)*100</f>
        <v>-0.88071480295538462</v>
      </c>
    </row>
    <row r="174" spans="1:37" x14ac:dyDescent="0.2">
      <c r="A174" s="18">
        <v>40999</v>
      </c>
      <c r="B174" s="135">
        <f>(LN(DSGE_data!B174)-LN(DSGE_data!B173))*100</f>
        <v>0.56522803917822273</v>
      </c>
      <c r="C174" s="135">
        <f>(LN(DSGE_data!BK174)-LN(DSGE_data!BK173))*100</f>
        <v>0.71041060652667909</v>
      </c>
      <c r="D174" s="135">
        <f>(LN(DSGE_data!U174)-LN(DSGE_data!U173))*100</f>
        <v>0.72784455685344085</v>
      </c>
      <c r="E174" s="135">
        <v>1.43937159422201</v>
      </c>
      <c r="F174" s="135">
        <v>1.43937159422201</v>
      </c>
      <c r="G174" s="137">
        <v>1.1000000000000001</v>
      </c>
      <c r="H174" s="135">
        <f t="shared" si="7"/>
        <v>1.43937159422201</v>
      </c>
      <c r="I174" s="135">
        <f>(LN(DSGE_data!W174)-LN(DSGE_data!W173))*100</f>
        <v>1.0859249014043115</v>
      </c>
      <c r="J174" s="135">
        <f>(LN(DSGE_data!Y174)-LN(DSGE_data!Y173))*100</f>
        <v>-2.4026355280000189</v>
      </c>
      <c r="K174" s="135">
        <f>(LN(DSGE_data!AA174)-LN(DSGE_data!AA173))*100</f>
        <v>0.24335953483749506</v>
      </c>
      <c r="L174" s="135">
        <f>(LN(DSGE_data!AC174)-LN(DSGE_data!AC173))*100</f>
        <v>-5.0476886774411867</v>
      </c>
      <c r="M174" s="135">
        <f>(LN(DSGE_data!AA174+DSGE_data!AC174)-LN(DSGE_data!AA173+DSGE_data!AC173))*100</f>
        <v>-2.3179845778994235</v>
      </c>
      <c r="N174" s="135">
        <f>(LN(DSGE_data!AE174)-LN(DSGE_data!AE173))*100</f>
        <v>-2.3735113688827525</v>
      </c>
      <c r="O174" s="135">
        <f>(LN(DSGE_data!AK174)-LN(DSGE_data!AK173))*100</f>
        <v>-0.36338265003728054</v>
      </c>
      <c r="P174" s="135">
        <f>(LN(DSGE_data!BO174)-LN(DSGE_data!BO173))*100</f>
        <v>2.0067128897865771</v>
      </c>
      <c r="Q174" s="135">
        <f>(LN(DSGE_data!AL174)-LN(DSGE_data!AL173))*100</f>
        <v>3.1626215359331411</v>
      </c>
      <c r="R174" s="135">
        <f>(LN(DSGE_data!AM174)-LN(DSGE_data!AM173))*100</f>
        <v>1.9784194581387027</v>
      </c>
      <c r="S174" s="135">
        <f>(LN(DSGE_data!AZ174)-LN(DSGE_data!AZ173))*100</f>
        <v>1.5192912961839333</v>
      </c>
      <c r="T174" s="135">
        <f>(LN(DSGE_data!J174)-LN(DSGE_data!J173))*100</f>
        <v>-2.7082801868250073E-2</v>
      </c>
      <c r="U174" s="135">
        <f>(LN(DSGE_data!BC174)-LN(DSGE_data!BC173))*100</f>
        <v>-2.3741146583194705</v>
      </c>
      <c r="V174" s="135">
        <f>(LN(DSGE_data!BL174)-LN(DSGE_data!BL173))*100</f>
        <v>1.0681944553773803</v>
      </c>
      <c r="W174" s="135">
        <f>(LN(DSGE_data!BA174)-LN(DSGE_data!BA173))*100</f>
        <v>1.1012633601509947</v>
      </c>
      <c r="X174" s="135">
        <f>LN(1+DSGE_data!D174/400)*100</f>
        <v>1.3656326447485556</v>
      </c>
      <c r="Y174" s="135">
        <f>(LN(DSGE_data!BI174)-LN(DSGE_data!BI173))*100</f>
        <v>4.9485251571981692</v>
      </c>
      <c r="Z174" s="135">
        <f>(LN(DSGE_data!BJ174)-LN(DSGE_data!BJ173))*100</f>
        <v>5.3743016164085944</v>
      </c>
      <c r="AA174" s="135">
        <f>(Tax_data!U174-Tax_data!U173)</f>
        <v>2.0289235504060184</v>
      </c>
      <c r="AB174" s="135">
        <f>(Tax_data!V174-Tax_data!V173)</f>
        <v>-4.3862425255452155</v>
      </c>
      <c r="AC174" s="135">
        <f>(Tax_data!Y174-Tax_data!Y173)</f>
        <v>0.50197751163452864</v>
      </c>
      <c r="AD174" s="135">
        <f>(Tax_data!Z174-Tax_data!Z173)</f>
        <v>-1.1336308774692299</v>
      </c>
      <c r="AE174" s="135">
        <f>(Tax_data!AD174-Tax_data!AD173)</f>
        <v>-1.2981432768663765</v>
      </c>
      <c r="AF174" s="135">
        <f>(LN(Data!T174)-LN(Data!T173))*100</f>
        <v>2.6057374687754375</v>
      </c>
      <c r="AG174" s="135">
        <f>(LN(Data!S174)-LN(Data!S173))*100</f>
        <v>3.0256468311762319</v>
      </c>
      <c r="AH174" s="135">
        <f>(LN(DSGE_data!BQ174)-LN(DSGE_data!BQ173))*100</f>
        <v>3.5460885583345814</v>
      </c>
      <c r="AI174" s="135">
        <f>(DSGE_data!CB174/DSGE_data!CB173-1)*100</f>
        <v>75.549784602294949</v>
      </c>
      <c r="AJ174" s="135">
        <f>(DSGE_data!BY174/DSGE_data!BY173-1)*100</f>
        <v>-0.94819864339441562</v>
      </c>
      <c r="AK174" s="135">
        <f>(DSGE_data!BZ174/DSGE_data!BZ173-1)*100</f>
        <v>7.2854210947781661</v>
      </c>
    </row>
    <row r="175" spans="1:37" x14ac:dyDescent="0.2">
      <c r="A175" s="18">
        <v>41090</v>
      </c>
      <c r="B175" s="135">
        <f>(LN(DSGE_data!B175)-LN(DSGE_data!B174))*100</f>
        <v>0.83128438811783667</v>
      </c>
      <c r="C175" s="135">
        <f>(LN(DSGE_data!BK175)-LN(DSGE_data!BK174))*100</f>
        <v>1.2052724304064455</v>
      </c>
      <c r="D175" s="135">
        <f>(LN(DSGE_data!U175)-LN(DSGE_data!U174))*100</f>
        <v>0.65949343433810981</v>
      </c>
      <c r="E175" s="135">
        <v>1.4306279087917499</v>
      </c>
      <c r="F175" s="135">
        <v>1.4306279087917499</v>
      </c>
      <c r="G175" s="137">
        <v>1.1000000000000001</v>
      </c>
      <c r="H175" s="135">
        <f t="shared" si="7"/>
        <v>1.4306279087917499</v>
      </c>
      <c r="I175" s="135">
        <f>(LN(DSGE_data!W175)-LN(DSGE_data!W174))*100</f>
        <v>1.566042420851943</v>
      </c>
      <c r="J175" s="135">
        <f>(LN(DSGE_data!Y175)-LN(DSGE_data!Y174))*100</f>
        <v>5.3756657454329115</v>
      </c>
      <c r="K175" s="135">
        <f>(LN(DSGE_data!AA175)-LN(DSGE_data!AA174))*100</f>
        <v>-7.6250313757109112</v>
      </c>
      <c r="L175" s="135">
        <f>(LN(DSGE_data!AC175)-LN(DSGE_data!AC174))*100</f>
        <v>2.7910072451927448</v>
      </c>
      <c r="M175" s="135">
        <f>(LN(DSGE_data!AA175+DSGE_data!AC175)-LN(DSGE_data!AA174+DSGE_data!AC174))*100</f>
        <v>-2.516033781382454</v>
      </c>
      <c r="N175" s="135">
        <f>(LN(DSGE_data!AE175)-LN(DSGE_data!AE174))*100</f>
        <v>2.7291798748438012</v>
      </c>
      <c r="O175" s="135">
        <f>(LN(DSGE_data!AK175)-LN(DSGE_data!AK174))*100</f>
        <v>0.32152121078787843</v>
      </c>
      <c r="P175" s="135">
        <f>(LN(DSGE_data!BO175)-LN(DSGE_data!BO174))*100</f>
        <v>-0.1065919657802894</v>
      </c>
      <c r="Q175" s="135">
        <f>(LN(DSGE_data!AL175)-LN(DSGE_data!AL174))*100</f>
        <v>1.6584186233679077</v>
      </c>
      <c r="R175" s="135">
        <f>(LN(DSGE_data!AM175)-LN(DSGE_data!AM174))*100</f>
        <v>0.46086457982763562</v>
      </c>
      <c r="S175" s="135">
        <f>(LN(DSGE_data!AZ175)-LN(DSGE_data!AZ174))*100</f>
        <v>1.4434893783602298</v>
      </c>
      <c r="T175" s="135">
        <f>(LN(DSGE_data!J175)-LN(DSGE_data!J174))*100</f>
        <v>1.6962627219578863</v>
      </c>
      <c r="U175" s="135">
        <f>(LN(DSGE_data!BC175)-LN(DSGE_data!BC174))*100</f>
        <v>0.57880120395008561</v>
      </c>
      <c r="V175" s="135">
        <f>(LN(DSGE_data!BL175)-LN(DSGE_data!BL174))*100</f>
        <v>2.1751132458246225</v>
      </c>
      <c r="W175" s="135">
        <f>(LN(DSGE_data!BA175)-LN(DSGE_data!BA174))*100</f>
        <v>-1.1335617615706894</v>
      </c>
      <c r="X175" s="135">
        <f>LN(1+DSGE_data!D175/400)*100</f>
        <v>1.3656326447485556</v>
      </c>
      <c r="Y175" s="135">
        <f>(LN(DSGE_data!BI175)-LN(DSGE_data!BI174))*100</f>
        <v>-3.1212537859265588</v>
      </c>
      <c r="Z175" s="135">
        <f>(LN(DSGE_data!BJ175)-LN(DSGE_data!BJ174))*100</f>
        <v>-2.6862741739303253</v>
      </c>
      <c r="AA175" s="135">
        <f>(Tax_data!U175-Tax_data!U174)</f>
        <v>-7.1013695273368427E-2</v>
      </c>
      <c r="AB175" s="135">
        <f>(Tax_data!V175-Tax_data!V174)</f>
        <v>1.3609620351330882</v>
      </c>
      <c r="AC175" s="135">
        <f>(Tax_data!Y175-Tax_data!Y174)</f>
        <v>0.46375899404204191</v>
      </c>
      <c r="AD175" s="135">
        <f>(Tax_data!Z175-Tax_data!Z174)</f>
        <v>2.486136437490952</v>
      </c>
      <c r="AE175" s="135">
        <f>(Tax_data!AD175-Tax_data!AD174)</f>
        <v>0.68961963998702913</v>
      </c>
      <c r="AF175" s="135">
        <f>(LN(Data!T175)-LN(Data!T174))*100</f>
        <v>3.0200767312786425</v>
      </c>
      <c r="AG175" s="135">
        <f>(LN(Data!S175)-LN(Data!S174))*100</f>
        <v>2.4645636844256913</v>
      </c>
      <c r="AH175" s="135">
        <f>(LN(DSGE_data!BQ175)-LN(DSGE_data!BQ174))*100</f>
        <v>-7.4859833911050444</v>
      </c>
      <c r="AI175" s="135">
        <f>(DSGE_data!CB175/DSGE_data!CB174-1)*100</f>
        <v>-23.760197940360726</v>
      </c>
      <c r="AJ175" s="135">
        <f>(DSGE_data!BY175/DSGE_data!BY174-1)*100</f>
        <v>1.5806905800797466</v>
      </c>
      <c r="AK175" s="135">
        <f>(DSGE_data!BZ175/DSGE_data!BZ174-1)*100</f>
        <v>-2.6559198514574778</v>
      </c>
    </row>
    <row r="176" spans="1:37" x14ac:dyDescent="0.2">
      <c r="A176" s="18">
        <v>41182</v>
      </c>
      <c r="B176" s="135">
        <f>(LN(DSGE_data!B176)-LN(DSGE_data!B175))*100</f>
        <v>0.40572593258509926</v>
      </c>
      <c r="C176" s="135">
        <f>(LN(DSGE_data!BK176)-LN(DSGE_data!BK175))*100</f>
        <v>0.79167044476822213</v>
      </c>
      <c r="D176" s="135">
        <f>(LN(DSGE_data!U176)-LN(DSGE_data!U175))*100</f>
        <v>0.9813223184888642</v>
      </c>
      <c r="E176" s="135">
        <v>1.4216211018404701</v>
      </c>
      <c r="F176" s="135">
        <v>1.4216211018404701</v>
      </c>
      <c r="G176" s="137">
        <v>1.1000000000000001</v>
      </c>
      <c r="H176" s="135">
        <f t="shared" si="7"/>
        <v>1.4216211018404701</v>
      </c>
      <c r="I176" s="135">
        <f>(LN(DSGE_data!W176)-LN(DSGE_data!W175))*100</f>
        <v>1.2666688267422899</v>
      </c>
      <c r="J176" s="135">
        <f>(LN(DSGE_data!Y176)-LN(DSGE_data!Y175))*100</f>
        <v>-4.2713692357027711</v>
      </c>
      <c r="K176" s="135">
        <f>(LN(DSGE_data!AA176)-LN(DSGE_data!AA175))*100</f>
        <v>7.0272531428990703</v>
      </c>
      <c r="L176" s="135">
        <f>(LN(DSGE_data!AC176)-LN(DSGE_data!AC175))*100</f>
        <v>1.9547902679279971</v>
      </c>
      <c r="M176" s="135">
        <f>(LN(DSGE_data!AA176+DSGE_data!AC176)-LN(DSGE_data!AA175+DSGE_data!AC175))*100</f>
        <v>4.5053783011617554</v>
      </c>
      <c r="N176" s="135">
        <f>(LN(DSGE_data!AE176)-LN(DSGE_data!AE175))*100</f>
        <v>-1.319244671438824</v>
      </c>
      <c r="O176" s="135">
        <f>(LN(DSGE_data!AK176)-LN(DSGE_data!AK175))*100</f>
        <v>1.6060154132438775</v>
      </c>
      <c r="P176" s="135">
        <f>(LN(DSGE_data!BO176)-LN(DSGE_data!BO175))*100</f>
        <v>-0.37660151957759069</v>
      </c>
      <c r="Q176" s="135">
        <f>(LN(DSGE_data!AL176)-LN(DSGE_data!AL175))*100</f>
        <v>2.1802926905690967</v>
      </c>
      <c r="R176" s="135">
        <f>(LN(DSGE_data!AM176)-LN(DSGE_data!AM175))*100</f>
        <v>1.0362172558695093</v>
      </c>
      <c r="S176" s="135">
        <f>(LN(DSGE_data!AZ176)-LN(DSGE_data!AZ175))*100</f>
        <v>0.95087879690280985</v>
      </c>
      <c r="T176" s="135">
        <f>(LN(DSGE_data!J176)-LN(DSGE_data!J175))*100</f>
        <v>0.76161830453083113</v>
      </c>
      <c r="U176" s="135">
        <f>(LN(DSGE_data!BC176)-LN(DSGE_data!BC175))*100</f>
        <v>0.99867764401526671</v>
      </c>
      <c r="V176" s="135">
        <f>(LN(DSGE_data!BL176)-LN(DSGE_data!BL175))*100</f>
        <v>-0.82123251957710863</v>
      </c>
      <c r="W176" s="135">
        <f>(LN(DSGE_data!BA176)-LN(DSGE_data!BA175))*100</f>
        <v>-1.6660690659659139</v>
      </c>
      <c r="X176" s="135">
        <f>LN(1+DSGE_data!D176/400)*100</f>
        <v>1.2612435486736076</v>
      </c>
      <c r="Y176" s="135">
        <f>(LN(DSGE_data!BI176)-LN(DSGE_data!BI175))*100</f>
        <v>-1.0503945589641184</v>
      </c>
      <c r="Z176" s="135">
        <f>(LN(DSGE_data!BJ176)-LN(DSGE_data!BJ175))*100</f>
        <v>0.22722001279271709</v>
      </c>
      <c r="AA176" s="135">
        <f>(Tax_data!U176-Tax_data!U175)</f>
        <v>-0.90005274068942498</v>
      </c>
      <c r="AB176" s="135">
        <f>(Tax_data!V176-Tax_data!V175)</f>
        <v>-1.0231004167216664</v>
      </c>
      <c r="AC176" s="135">
        <f>(Tax_data!Y176-Tax_data!Y175)</f>
        <v>-0.28477222489099319</v>
      </c>
      <c r="AD176" s="135">
        <f>(Tax_data!Z176-Tax_data!Z175)</f>
        <v>-2.115632324312962</v>
      </c>
      <c r="AE176" s="135">
        <f>(Tax_data!AD176-Tax_data!AD175)</f>
        <v>0.43774584061683264</v>
      </c>
      <c r="AF176" s="135">
        <f>(LN(Data!T176)-LN(Data!T175))*100</f>
        <v>3.1798970243459124</v>
      </c>
      <c r="AG176" s="135">
        <f>(LN(Data!S176)-LN(Data!S175))*100</f>
        <v>1.360525602376228</v>
      </c>
      <c r="AH176" s="135">
        <f>(LN(DSGE_data!BQ176)-LN(DSGE_data!BQ175))*100</f>
        <v>0.60909202975363286</v>
      </c>
      <c r="AI176" s="135">
        <f>(DSGE_data!CB176/DSGE_data!CB175-1)*100</f>
        <v>61.93394752804349</v>
      </c>
      <c r="AJ176" s="135">
        <f>(DSGE_data!BY176/DSGE_data!BY175-1)*100</f>
        <v>-4.1425806284446036</v>
      </c>
      <c r="AK176" s="135">
        <f>(DSGE_data!BZ176/DSGE_data!BZ175-1)*100</f>
        <v>5.1991619864072636</v>
      </c>
    </row>
    <row r="177" spans="1:37" x14ac:dyDescent="0.2">
      <c r="A177" s="18">
        <v>41274</v>
      </c>
      <c r="B177" s="135">
        <f>(LN(DSGE_data!B177)-LN(DSGE_data!B176))*100</f>
        <v>0.47581066286710438</v>
      </c>
      <c r="C177" s="135">
        <f>(LN(DSGE_data!BK177)-LN(DSGE_data!BK176))*100</f>
        <v>1.051074911179839</v>
      </c>
      <c r="D177" s="135">
        <f>(LN(DSGE_data!U177)-LN(DSGE_data!U176))*100</f>
        <v>0.42629583538591476</v>
      </c>
      <c r="E177" s="135">
        <v>1.41204872922798</v>
      </c>
      <c r="F177" s="135">
        <v>1.41204872922798</v>
      </c>
      <c r="G177" s="137">
        <v>1.1000000000000001</v>
      </c>
      <c r="H177" s="135">
        <f t="shared" si="7"/>
        <v>1.41204872922798</v>
      </c>
      <c r="I177" s="135">
        <f>(LN(DSGE_data!W177)-LN(DSGE_data!W176))*100</f>
        <v>0.69471544958812359</v>
      </c>
      <c r="J177" s="135">
        <f>(LN(DSGE_data!Y177)-LN(DSGE_data!Y176))*100</f>
        <v>2.0733655744198387</v>
      </c>
      <c r="K177" s="135">
        <f>(LN(DSGE_data!AA177)-LN(DSGE_data!AA176))*100</f>
        <v>7.86727083420935</v>
      </c>
      <c r="L177" s="135">
        <f>(LN(DSGE_data!AC177)-LN(DSGE_data!AC176))*100</f>
        <v>3.0967492964913745</v>
      </c>
      <c r="M177" s="135">
        <f>(LN(DSGE_data!AA177+DSGE_data!AC177)-LN(DSGE_data!AA176+DSGE_data!AC176))*100</f>
        <v>5.5541826962951291</v>
      </c>
      <c r="N177" s="135">
        <f>(LN(DSGE_data!AE177)-LN(DSGE_data!AE176))*100</f>
        <v>3.2922564311975933</v>
      </c>
      <c r="O177" s="135">
        <f>(LN(DSGE_data!AK177)-LN(DSGE_data!AK176))*100</f>
        <v>-0.26129424204301976</v>
      </c>
      <c r="P177" s="135">
        <f>(LN(DSGE_data!BO177)-LN(DSGE_data!BO176))*100</f>
        <v>-0.33417283820948995</v>
      </c>
      <c r="Q177" s="135">
        <f>(LN(DSGE_data!AL177)-LN(DSGE_data!AL176))*100</f>
        <v>1.0212565300468768</v>
      </c>
      <c r="R177" s="135">
        <f>(LN(DSGE_data!AM177)-LN(DSGE_data!AM176))*100</f>
        <v>-1.1944794149323812</v>
      </c>
      <c r="S177" s="135">
        <f>(LN(DSGE_data!AZ177)-LN(DSGE_data!AZ176))*100</f>
        <v>1.6167236102994309</v>
      </c>
      <c r="T177" s="135">
        <f>(LN(DSGE_data!J177)-LN(DSGE_data!J176))*100</f>
        <v>1.7548708049013761</v>
      </c>
      <c r="U177" s="135">
        <f>(LN(DSGE_data!BC177)-LN(DSGE_data!BC176))*100</f>
        <v>0.68903821494128437</v>
      </c>
      <c r="V177" s="135">
        <f>(LN(DSGE_data!BL177)-LN(DSGE_data!BL176))*100</f>
        <v>3.4960439746726024</v>
      </c>
      <c r="W177" s="135">
        <f>(LN(DSGE_data!BA177)-LN(DSGE_data!BA176))*100</f>
        <v>1.2594631810225465</v>
      </c>
      <c r="X177" s="135">
        <f>LN(1+DSGE_data!D177/400)*100</f>
        <v>1.2422519998557111</v>
      </c>
      <c r="Y177" s="135">
        <f>(LN(DSGE_data!BI177)-LN(DSGE_data!BI176))*100</f>
        <v>-6.5657758629221519</v>
      </c>
      <c r="Z177" s="135">
        <f>(LN(DSGE_data!BJ177)-LN(DSGE_data!BJ176))*100</f>
        <v>-5.4493203150253855</v>
      </c>
      <c r="AA177" s="135">
        <f>(Tax_data!U177-Tax_data!U176)</f>
        <v>-0.89093176316063882</v>
      </c>
      <c r="AB177" s="135">
        <f>(Tax_data!V177-Tax_data!V176)</f>
        <v>1.9867239737125519</v>
      </c>
      <c r="AC177" s="135">
        <f>(Tax_data!Y177-Tax_data!Y176)</f>
        <v>-0.19786634925526769</v>
      </c>
      <c r="AD177" s="135">
        <f>(Tax_data!Z177-Tax_data!Z176)</f>
        <v>-1.1653396849754731</v>
      </c>
      <c r="AE177" s="135">
        <f>(Tax_data!AD177-Tax_data!AD176)</f>
        <v>-0.53157829700715631</v>
      </c>
      <c r="AF177" s="135">
        <f>(LN(Data!T177)-LN(Data!T176))*100</f>
        <v>2.3109627508365094</v>
      </c>
      <c r="AG177" s="135">
        <f>(LN(Data!S177)-LN(Data!S176))*100</f>
        <v>1.5272320192245559</v>
      </c>
      <c r="AH177" s="135">
        <f>(LN(DSGE_data!BQ177)-LN(DSGE_data!BQ176))*100</f>
        <v>-2.8494269300596287</v>
      </c>
      <c r="AI177" s="135">
        <f>(DSGE_data!CB177/DSGE_data!CB176-1)*100</f>
        <v>-13.846050632836771</v>
      </c>
      <c r="AJ177" s="135">
        <f>(DSGE_data!BY177/DSGE_data!BY176-1)*100</f>
        <v>3.7839559223221242</v>
      </c>
      <c r="AK177" s="135">
        <f>(DSGE_data!BZ177/DSGE_data!BZ176-1)*100</f>
        <v>0.42278377233115894</v>
      </c>
    </row>
    <row r="178" spans="1:37" x14ac:dyDescent="0.2">
      <c r="A178" s="18">
        <v>41364</v>
      </c>
      <c r="B178" s="135">
        <f>(LN(DSGE_data!B178)-LN(DSGE_data!B177))*100</f>
        <v>0.77301725819314271</v>
      </c>
      <c r="C178" s="135">
        <f>(LN(DSGE_data!BK178)-LN(DSGE_data!BK177))*100</f>
        <v>2.1784470663090083</v>
      </c>
      <c r="D178" s="135">
        <f>(LN(DSGE_data!U178)-LN(DSGE_data!U177))*100</f>
        <v>0.34810683681048005</v>
      </c>
      <c r="E178" s="135">
        <v>1.40143488077213</v>
      </c>
      <c r="F178" s="135">
        <v>1.40143488077213</v>
      </c>
      <c r="G178" s="137">
        <v>1.1000000000000001</v>
      </c>
      <c r="H178" s="135">
        <f t="shared" si="7"/>
        <v>1.40143488077213</v>
      </c>
      <c r="I178" s="135">
        <f>(LN(DSGE_data!W178)-LN(DSGE_data!W177))*100</f>
        <v>0.60725146390510076</v>
      </c>
      <c r="J178" s="135">
        <f>(LN(DSGE_data!Y178)-LN(DSGE_data!Y177))*100</f>
        <v>-0.87278231363576708</v>
      </c>
      <c r="K178" s="135">
        <f>(LN(DSGE_data!AA178)-LN(DSGE_data!AA177))*100</f>
        <v>-3.6847999326656833</v>
      </c>
      <c r="L178" s="135">
        <f>(LN(DSGE_data!AC178)-LN(DSGE_data!AC177))*100</f>
        <v>4.7962465150709122</v>
      </c>
      <c r="M178" s="135">
        <f>(LN(DSGE_data!AA178+DSGE_data!AC178)-LN(DSGE_data!AA177+DSGE_data!AC177))*100</f>
        <v>0.4667321457306528</v>
      </c>
      <c r="N178" s="135">
        <f>(LN(DSGE_data!AE178)-LN(DSGE_data!AE177))*100</f>
        <v>-0.3965299491069274</v>
      </c>
      <c r="O178" s="135">
        <f>(LN(DSGE_data!AK178)-LN(DSGE_data!AK177))*100</f>
        <v>0.23382171439769728</v>
      </c>
      <c r="P178" s="135">
        <f>(LN(DSGE_data!BO178)-LN(DSGE_data!BO177))*100</f>
        <v>2.4009631616721094</v>
      </c>
      <c r="Q178" s="135">
        <f>(LN(DSGE_data!AL178)-LN(DSGE_data!AL177))*100</f>
        <v>4.1748563828829077</v>
      </c>
      <c r="R178" s="135">
        <f>(LN(DSGE_data!AM178)-LN(DSGE_data!AM177))*100</f>
        <v>2.7384019754755684</v>
      </c>
      <c r="S178" s="135">
        <f>(LN(DSGE_data!AZ178)-LN(DSGE_data!AZ177))*100</f>
        <v>1.5400715068129678</v>
      </c>
      <c r="T178" s="135">
        <f>(LN(DSGE_data!J178)-LN(DSGE_data!J177))*100</f>
        <v>1.2348885007175348</v>
      </c>
      <c r="U178" s="135">
        <f>(LN(DSGE_data!BC178)-LN(DSGE_data!BC177))*100</f>
        <v>1.1205263073829741</v>
      </c>
      <c r="V178" s="135">
        <f>(LN(DSGE_data!BL178)-LN(DSGE_data!BL177))*100</f>
        <v>3.6085813647517284</v>
      </c>
      <c r="W178" s="135">
        <f>(LN(DSGE_data!BA178)-LN(DSGE_data!BA177))*100</f>
        <v>1.9421709898995942</v>
      </c>
      <c r="X178" s="135">
        <f>LN(1+DSGE_data!D178/400)*100</f>
        <v>1.2422519998557111</v>
      </c>
      <c r="Y178" s="135">
        <f>(LN(DSGE_data!BI178)-LN(DSGE_data!BI177))*100</f>
        <v>-2.5764136936128779</v>
      </c>
      <c r="Z178" s="135">
        <f>(LN(DSGE_data!BJ178)-LN(DSGE_data!BJ177))*100</f>
        <v>-2.1802575792793988</v>
      </c>
      <c r="AA178" s="135">
        <f>(Tax_data!U178-Tax_data!U177)</f>
        <v>2.0728778606793163</v>
      </c>
      <c r="AB178" s="135">
        <f>(Tax_data!V178-Tax_data!V177)</f>
        <v>-3.2347548840907621</v>
      </c>
      <c r="AC178" s="135">
        <f>(Tax_data!Y178-Tax_data!Y177)</f>
        <v>0.32014640626286095</v>
      </c>
      <c r="AD178" s="135">
        <f>(Tax_data!Z178-Tax_data!Z177)</f>
        <v>0.16733671207737544</v>
      </c>
      <c r="AE178" s="135">
        <f>(Tax_data!AD178-Tax_data!AD177)</f>
        <v>0.18549669766988863</v>
      </c>
      <c r="AF178" s="135">
        <f>(LN(Data!T178)-LN(Data!T177))*100</f>
        <v>3.2750729932594425</v>
      </c>
      <c r="AG178" s="135">
        <f>(LN(Data!S178)-LN(Data!S177))*100</f>
        <v>2.6675106728943021</v>
      </c>
      <c r="AH178" s="135">
        <f>(LN(DSGE_data!BQ178)-LN(DSGE_data!BQ177))*100</f>
        <v>3.1854046051083884</v>
      </c>
      <c r="AI178" s="135">
        <f>(DSGE_data!CB178/DSGE_data!CB177-1)*100</f>
        <v>6.8372317570210006</v>
      </c>
      <c r="AJ178" s="135">
        <f>(DSGE_data!BY178/DSGE_data!BY177-1)*100</f>
        <v>2.5860601872515154</v>
      </c>
      <c r="AK178" s="135">
        <f>(DSGE_data!BZ178/DSGE_data!BZ177-1)*100</f>
        <v>3.6746406108296936</v>
      </c>
    </row>
    <row r="179" spans="1:37" x14ac:dyDescent="0.2">
      <c r="A179" s="18">
        <v>41455</v>
      </c>
      <c r="B179" s="135">
        <f>(LN(DSGE_data!B179)-LN(DSGE_data!B178))*100</f>
        <v>0.72475881664466613</v>
      </c>
      <c r="C179" s="135">
        <f>(LN(DSGE_data!BK179)-LN(DSGE_data!BK178))*100</f>
        <v>1.3725481468260803</v>
      </c>
      <c r="D179" s="135">
        <f>(LN(DSGE_data!U179)-LN(DSGE_data!U178))*100</f>
        <v>0.35332347136147746</v>
      </c>
      <c r="E179" s="135">
        <v>1.3898059508006</v>
      </c>
      <c r="F179" s="135">
        <v>1.3898059508006</v>
      </c>
      <c r="G179" s="137">
        <v>1.1000000000000001</v>
      </c>
      <c r="H179" s="135">
        <f t="shared" si="7"/>
        <v>1.3898059508006</v>
      </c>
      <c r="I179" s="135">
        <f>(LN(DSGE_data!W179)-LN(DSGE_data!W178))*100</f>
        <v>1.0231578513783646</v>
      </c>
      <c r="J179" s="135">
        <f>(LN(DSGE_data!Y179)-LN(DSGE_data!Y178))*100</f>
        <v>2.9326262943881076</v>
      </c>
      <c r="K179" s="135">
        <f>(LN(DSGE_data!AA179)-LN(DSGE_data!AA178))*100</f>
        <v>-2.5366769082845408</v>
      </c>
      <c r="L179" s="135">
        <f>(LN(DSGE_data!AC179)-LN(DSGE_data!AC178))*100</f>
        <v>5.0235367150797572</v>
      </c>
      <c r="M179" s="135">
        <f>(LN(DSGE_data!AA179+DSGE_data!AC179)-LN(DSGE_data!AA178+DSGE_data!AC178))*100</f>
        <v>1.3156542698785856</v>
      </c>
      <c r="N179" s="135">
        <f>(LN(DSGE_data!AE179)-LN(DSGE_data!AE178))*100</f>
        <v>2.3580840971852979</v>
      </c>
      <c r="O179" s="135">
        <f>(LN(DSGE_data!AK179)-LN(DSGE_data!AK178))*100</f>
        <v>0.91624572613548949</v>
      </c>
      <c r="P179" s="135">
        <f>(LN(DSGE_data!BO179)-LN(DSGE_data!BO178))*100</f>
        <v>0.3698622499021198</v>
      </c>
      <c r="Q179" s="135">
        <f>(LN(DSGE_data!AL179)-LN(DSGE_data!AL178))*100</f>
        <v>2.7024189548111366</v>
      </c>
      <c r="R179" s="135">
        <f>(LN(DSGE_data!AM179)-LN(DSGE_data!AM178))*100</f>
        <v>1.5298508432319835</v>
      </c>
      <c r="S179" s="135">
        <f>(LN(DSGE_data!AZ179)-LN(DSGE_data!AZ178))*100</f>
        <v>1.4163109787737049</v>
      </c>
      <c r="T179" s="135">
        <f>(LN(DSGE_data!J179)-LN(DSGE_data!J178))*100</f>
        <v>1.6070470032609308</v>
      </c>
      <c r="U179" s="135">
        <f>(LN(DSGE_data!BC179)-LN(DSGE_data!BC178))*100</f>
        <v>4.250009134884003</v>
      </c>
      <c r="V179" s="135">
        <f>(LN(DSGE_data!BL179)-LN(DSGE_data!BL178))*100</f>
        <v>2.8168226570105759</v>
      </c>
      <c r="W179" s="135">
        <f>(LN(DSGE_data!BA179)-LN(DSGE_data!BA178))*100</f>
        <v>1.9069118427459841</v>
      </c>
      <c r="X179" s="135">
        <f>LN(1+DSGE_data!D179/400)*100</f>
        <v>1.2422519998557111</v>
      </c>
      <c r="Y179" s="135">
        <f>(LN(DSGE_data!BI179)-LN(DSGE_data!BI178))*100</f>
        <v>-4.7884509309869649</v>
      </c>
      <c r="Z179" s="135">
        <f>(LN(DSGE_data!BJ179)-LN(DSGE_data!BJ178))*100</f>
        <v>-2.5294263748051549</v>
      </c>
      <c r="AA179" s="135">
        <f>(Tax_data!U179-Tax_data!U178)</f>
        <v>0.21934628373784015</v>
      </c>
      <c r="AB179" s="135">
        <f>(Tax_data!V179-Tax_data!V178)</f>
        <v>0.54644672258203464</v>
      </c>
      <c r="AC179" s="135">
        <f>(Tax_data!Y179-Tax_data!Y178)</f>
        <v>0.39799879286554685</v>
      </c>
      <c r="AD179" s="135">
        <f>(Tax_data!Z179-Tax_data!Z178)</f>
        <v>1.0103114768547545</v>
      </c>
      <c r="AE179" s="135">
        <f>(Tax_data!AD179-Tax_data!AD178)</f>
        <v>-7.231664806204563E-2</v>
      </c>
      <c r="AF179" s="135">
        <f>(LN(Data!T179)-LN(Data!T178))*100</f>
        <v>2.9774828323368752</v>
      </c>
      <c r="AG179" s="135">
        <f>(LN(Data!S179)-LN(Data!S178))*100</f>
        <v>2.5872365952483989</v>
      </c>
      <c r="AH179" s="135">
        <f>(LN(DSGE_data!BQ179)-LN(DSGE_data!BQ178))*100</f>
        <v>7.6173088223470131</v>
      </c>
      <c r="AI179" s="135">
        <f>(DSGE_data!CB179/DSGE_data!CB178-1)*100</f>
        <v>-19.860427383625947</v>
      </c>
      <c r="AJ179" s="135">
        <f>(DSGE_data!BY179/DSGE_data!BY178-1)*100</f>
        <v>6.9149296394712012</v>
      </c>
      <c r="AK179" s="135">
        <f>(DSGE_data!BZ179/DSGE_data!BZ178-1)*100</f>
        <v>1.8441026815691819</v>
      </c>
    </row>
    <row r="180" spans="1:37" x14ac:dyDescent="0.2">
      <c r="A180" s="18">
        <v>41547</v>
      </c>
      <c r="B180" s="135">
        <f>(LN(DSGE_data!B180)-LN(DSGE_data!B179))*100</f>
        <v>0.47332524678491694</v>
      </c>
      <c r="C180" s="135">
        <f>(LN(DSGE_data!BK180)-LN(DSGE_data!BK179))*100</f>
        <v>1.2364720098788418</v>
      </c>
      <c r="D180" s="135">
        <f>(LN(DSGE_data!U180)-LN(DSGE_data!U179))*100</f>
        <v>-0.10400622053303721</v>
      </c>
      <c r="E180" s="135">
        <v>1.3772102208452399</v>
      </c>
      <c r="F180" s="135">
        <v>1.3772102208452399</v>
      </c>
      <c r="G180" s="137">
        <v>1.1000000000000001</v>
      </c>
      <c r="H180" s="135">
        <f t="shared" si="7"/>
        <v>1.3772102208452399</v>
      </c>
      <c r="I180" s="135">
        <f>(LN(DSGE_data!W180)-LN(DSGE_data!W179))*100</f>
        <v>0.19887049113354038</v>
      </c>
      <c r="J180" s="135">
        <f>(LN(DSGE_data!Y180)-LN(DSGE_data!Y179))*100</f>
        <v>3.9062531190968031</v>
      </c>
      <c r="K180" s="135">
        <f>(LN(DSGE_data!AA180)-LN(DSGE_data!AA179))*100</f>
        <v>-2.6263991100323736</v>
      </c>
      <c r="L180" s="135">
        <f>(LN(DSGE_data!AC180)-LN(DSGE_data!AC179))*100</f>
        <v>0.49431093470495568</v>
      </c>
      <c r="M180" s="135">
        <f>(LN(DSGE_data!AA180+DSGE_data!AC180)-LN(DSGE_data!AA179+DSGE_data!AC179))*100</f>
        <v>-0.99461042134372235</v>
      </c>
      <c r="N180" s="135">
        <f>(LN(DSGE_data!AE180)-LN(DSGE_data!AE179))*100</f>
        <v>2.2012595251450051</v>
      </c>
      <c r="O180" s="135">
        <f>(LN(DSGE_data!AK180)-LN(DSGE_data!AK179))*100</f>
        <v>2.3144197744510375</v>
      </c>
      <c r="P180" s="135">
        <f>(LN(DSGE_data!BO180)-LN(DSGE_data!BO179))*100</f>
        <v>-2.4460961639702461</v>
      </c>
      <c r="Q180" s="135">
        <f>(LN(DSGE_data!AL180)-LN(DSGE_data!AL179))*100</f>
        <v>1.3143722435861704</v>
      </c>
      <c r="R180" s="135">
        <f>(LN(DSGE_data!AM180)-LN(DSGE_data!AM179))*100</f>
        <v>5.6668478469745764E-3</v>
      </c>
      <c r="S180" s="135">
        <f>(LN(DSGE_data!AZ180)-LN(DSGE_data!AZ179))*100</f>
        <v>1.4460486331052458</v>
      </c>
      <c r="T180" s="135">
        <f>(LN(DSGE_data!J180)-LN(DSGE_data!J179))*100</f>
        <v>1.9139340210696965</v>
      </c>
      <c r="U180" s="135">
        <f>(LN(DSGE_data!BC180)-LN(DSGE_data!BC179))*100</f>
        <v>-0.88008291517471804</v>
      </c>
      <c r="V180" s="135">
        <f>(LN(DSGE_data!BL180)-LN(DSGE_data!BL179))*100</f>
        <v>4.5325842713462627</v>
      </c>
      <c r="W180" s="135">
        <f>(LN(DSGE_data!BA180)-LN(DSGE_data!BA179))*100</f>
        <v>0.48398448147199957</v>
      </c>
      <c r="X180" s="135">
        <f>LN(1+DSGE_data!D180/400)*100</f>
        <v>1.2422519998557111</v>
      </c>
      <c r="Y180" s="135">
        <f>(LN(DSGE_data!BI180)-LN(DSGE_data!BI179))*100</f>
        <v>-4.9594123016777125</v>
      </c>
      <c r="Z180" s="135">
        <f>(LN(DSGE_data!BJ180)-LN(DSGE_data!BJ179))*100</f>
        <v>-2.8820688194199917</v>
      </c>
      <c r="AA180" s="135">
        <f>(Tax_data!U180-Tax_data!U179)</f>
        <v>-1.0599083848076258</v>
      </c>
      <c r="AB180" s="135">
        <f>(Tax_data!V180-Tax_data!V179)</f>
        <v>1.4354962283926387</v>
      </c>
      <c r="AC180" s="135">
        <f>(Tax_data!Y180-Tax_data!Y179)</f>
        <v>-0.2400374577177935</v>
      </c>
      <c r="AD180" s="135">
        <f>(Tax_data!Z180-Tax_data!Z179)</f>
        <v>0.79849399498009888</v>
      </c>
      <c r="AE180" s="135">
        <f>(Tax_data!AD180-Tax_data!AD179)</f>
        <v>0.85656540308283446</v>
      </c>
      <c r="AF180" s="135">
        <f>(LN(Data!T180)-LN(Data!T179))*100</f>
        <v>2.3263746751688075</v>
      </c>
      <c r="AG180" s="135">
        <f>(LN(Data!S180)-LN(Data!S179))*100</f>
        <v>1.7801003705370633</v>
      </c>
      <c r="AH180" s="135">
        <f>(LN(DSGE_data!BQ180)-LN(DSGE_data!BQ179))*100</f>
        <v>-3.3083621935361407</v>
      </c>
      <c r="AI180" s="135">
        <f>(DSGE_data!CB180/DSGE_data!CB179-1)*100</f>
        <v>-0.44779027317785047</v>
      </c>
      <c r="AJ180" s="135">
        <f>(DSGE_data!BY180/DSGE_data!BY179-1)*100</f>
        <v>0.1873305873866471</v>
      </c>
      <c r="AK180" s="135">
        <f>(DSGE_data!BZ180/DSGE_data!BZ179-1)*100</f>
        <v>0.29303340264861255</v>
      </c>
    </row>
    <row r="181" spans="1:37" x14ac:dyDescent="0.2">
      <c r="A181" s="18">
        <v>41639</v>
      </c>
      <c r="B181" s="135">
        <f>(LN(DSGE_data!B181)-LN(DSGE_data!B180))*100</f>
        <v>0.5369130796314181</v>
      </c>
      <c r="C181" s="135">
        <f>(LN(DSGE_data!BK181)-LN(DSGE_data!BK180))*100</f>
        <v>1.4424160125112273</v>
      </c>
      <c r="D181" s="135">
        <f>(LN(DSGE_data!U181)-LN(DSGE_data!U180))*100</f>
        <v>2.414872557796599E-2</v>
      </c>
      <c r="E181" s="135">
        <v>1.3635601987883901</v>
      </c>
      <c r="F181" s="135">
        <v>1.3635601987883901</v>
      </c>
      <c r="G181" s="137">
        <v>1.1000000000000001</v>
      </c>
      <c r="H181" s="135">
        <f t="shared" si="7"/>
        <v>1.3635601987883901</v>
      </c>
      <c r="I181" s="135">
        <f>(LN(DSGE_data!W181)-LN(DSGE_data!W180))*100</f>
        <v>0.39990426869707107</v>
      </c>
      <c r="J181" s="135">
        <f>(LN(DSGE_data!Y181)-LN(DSGE_data!Y180))*100</f>
        <v>5.9305338559667575E-2</v>
      </c>
      <c r="K181" s="135">
        <f>(LN(DSGE_data!AA181)-LN(DSGE_data!AA180))*100</f>
        <v>2.7573758729424469</v>
      </c>
      <c r="L181" s="135">
        <f>(LN(DSGE_data!AC181)-LN(DSGE_data!AC180))*100</f>
        <v>2.73937770977426</v>
      </c>
      <c r="M181" s="135">
        <f>(LN(DSGE_data!AA181+DSGE_data!AC181)-LN(DSGE_data!AA180+DSGE_data!AC180))*100</f>
        <v>2.7478951700592447</v>
      </c>
      <c r="N181" s="135">
        <f>(LN(DSGE_data!AE181)-LN(DSGE_data!AE180))*100</f>
        <v>0.98803086428542741</v>
      </c>
      <c r="O181" s="135">
        <f>(LN(DSGE_data!AK181)-LN(DSGE_data!AK180))*100</f>
        <v>0.93337982759771343</v>
      </c>
      <c r="P181" s="135">
        <f>(LN(DSGE_data!BO181)-LN(DSGE_data!BO180))*100</f>
        <v>0.37428453572818654</v>
      </c>
      <c r="Q181" s="135">
        <f>(LN(DSGE_data!AL181)-LN(DSGE_data!AL180))*100</f>
        <v>2.1457269464814743</v>
      </c>
      <c r="R181" s="135">
        <f>(LN(DSGE_data!AM181)-LN(DSGE_data!AM180))*100</f>
        <v>0.43790689118310411</v>
      </c>
      <c r="S181" s="135">
        <f>(LN(DSGE_data!AZ181)-LN(DSGE_data!AZ180))*100</f>
        <v>0.83806258315561877</v>
      </c>
      <c r="T181" s="135">
        <f>(LN(DSGE_data!J181)-LN(DSGE_data!J180))*100</f>
        <v>1.1778699192613651</v>
      </c>
      <c r="U181" s="135">
        <f>(LN(DSGE_data!BC181)-LN(DSGE_data!BC180))*100</f>
        <v>-4.3597119181971067</v>
      </c>
      <c r="V181" s="135">
        <f>(LN(DSGE_data!BL181)-LN(DSGE_data!BL180))*100</f>
        <v>1.5020343590945728</v>
      </c>
      <c r="W181" s="135">
        <f>(LN(DSGE_data!BA181)-LN(DSGE_data!BA180))*100</f>
        <v>0.88130954680050166</v>
      </c>
      <c r="X181" s="135">
        <f>LN(1+DSGE_data!D181/400)*100</f>
        <v>1.2422519998557111</v>
      </c>
      <c r="Y181" s="135">
        <f>(LN(DSGE_data!BI181)-LN(DSGE_data!BI180))*100</f>
        <v>-2.9972982352897581</v>
      </c>
      <c r="Z181" s="135">
        <f>(LN(DSGE_data!BJ181)-LN(DSGE_data!BJ180))*100</f>
        <v>-1.8436564720448523</v>
      </c>
      <c r="AA181" s="135">
        <f>(Tax_data!U181-Tax_data!U180)</f>
        <v>-0.62663148681846614</v>
      </c>
      <c r="AB181" s="135">
        <f>(Tax_data!V181-Tax_data!V180)</f>
        <v>2.7311853693520831</v>
      </c>
      <c r="AC181" s="135">
        <f>(Tax_data!Y181-Tax_data!Y180)</f>
        <v>1.3717960044107969E-2</v>
      </c>
      <c r="AD181" s="135">
        <f>(Tax_data!Z181-Tax_data!Z180)</f>
        <v>0.11831882874582078</v>
      </c>
      <c r="AE181" s="135">
        <f>(Tax_data!AD181-Tax_data!AD180)</f>
        <v>-0.6516953139623709</v>
      </c>
      <c r="AF181" s="135">
        <f>(LN(Data!T181)-LN(Data!T180))*100</f>
        <v>2.1528170051622553</v>
      </c>
      <c r="AG181" s="135">
        <f>(LN(Data!S181)-LN(Data!S180))*100</f>
        <v>2.3712897452274007</v>
      </c>
      <c r="AH181" s="135">
        <f>(LN(DSGE_data!BQ181)-LN(DSGE_data!BQ180))*100</f>
        <v>7.1255552290677926</v>
      </c>
      <c r="AI181" s="135">
        <f>(DSGE_data!CB181/DSGE_data!CB180-1)*100</f>
        <v>7.1900765039766945</v>
      </c>
      <c r="AJ181" s="135">
        <f>(DSGE_data!BY181/DSGE_data!BY180-1)*100</f>
        <v>3.0656877619422707</v>
      </c>
      <c r="AK181" s="135">
        <f>(DSGE_data!BZ181/DSGE_data!BZ180-1)*100</f>
        <v>4.0042139210266781</v>
      </c>
    </row>
    <row r="182" spans="1:37" x14ac:dyDescent="0.2">
      <c r="A182" s="18">
        <v>41729</v>
      </c>
      <c r="B182" s="135">
        <f>(LN(DSGE_data!B182)-LN(DSGE_data!B181))*100</f>
        <v>-0.13802704295784451</v>
      </c>
      <c r="C182" s="135">
        <f>(LN(DSGE_data!BK182)-LN(DSGE_data!BK181))*100</f>
        <v>1.8760520592831398</v>
      </c>
      <c r="D182" s="135">
        <f>(LN(DSGE_data!U182)-LN(DSGE_data!U181))*100</f>
        <v>0.13995502114365621</v>
      </c>
      <c r="E182" s="135">
        <v>1.34872557699667</v>
      </c>
      <c r="F182" s="135">
        <v>1.34872557699667</v>
      </c>
      <c r="G182" s="137">
        <v>1.1000000000000001</v>
      </c>
      <c r="H182" s="135">
        <f t="shared" si="7"/>
        <v>1.34872557699667</v>
      </c>
      <c r="I182" s="135">
        <f>(LN(DSGE_data!W182)-LN(DSGE_data!W181))*100</f>
        <v>0.59176599336918656</v>
      </c>
      <c r="J182" s="135">
        <f>(LN(DSGE_data!Y182)-LN(DSGE_data!Y181))*100</f>
        <v>-1.453940271398757</v>
      </c>
      <c r="K182" s="135">
        <f>(LN(DSGE_data!AA182)-LN(DSGE_data!AA181))*100</f>
        <v>3.8580354942840955</v>
      </c>
      <c r="L182" s="135">
        <f>(LN(DSGE_data!AC182)-LN(DSGE_data!AC181))*100</f>
        <v>-9.2813566218868715</v>
      </c>
      <c r="M182" s="135">
        <f>(LN(DSGE_data!AA182+DSGE_data!AC182)-LN(DSGE_data!AA181+DSGE_data!AC181))*100</f>
        <v>-2.8474317000368288</v>
      </c>
      <c r="N182" s="135">
        <f>(LN(DSGE_data!AE182)-LN(DSGE_data!AE181))*100</f>
        <v>-1.9372711886669336</v>
      </c>
      <c r="O182" s="135">
        <f>(LN(DSGE_data!AK182)-LN(DSGE_data!AK181))*100</f>
        <v>-0.80709620442114272</v>
      </c>
      <c r="P182" s="135">
        <f>(LN(DSGE_data!BO182)-LN(DSGE_data!BO181))*100</f>
        <v>0.62910404276621534</v>
      </c>
      <c r="Q182" s="135">
        <f>(LN(DSGE_data!AL182)-LN(DSGE_data!AL181))*100</f>
        <v>1.8628950014656809</v>
      </c>
      <c r="R182" s="135">
        <f>(LN(DSGE_data!AM182)-LN(DSGE_data!AM181))*100</f>
        <v>0.4471583618984809</v>
      </c>
      <c r="S182" s="135">
        <f>(LN(DSGE_data!AZ182)-LN(DSGE_data!AZ181))*100</f>
        <v>2.0408871631206971</v>
      </c>
      <c r="T182" s="135">
        <f>(LN(DSGE_data!J182)-LN(DSGE_data!J181))*100</f>
        <v>2.6347722405181351</v>
      </c>
      <c r="U182" s="135">
        <f>(LN(DSGE_data!BC182)-LN(DSGE_data!BC181))*100</f>
        <v>2.4739800890973385</v>
      </c>
      <c r="V182" s="135">
        <f>(LN(DSGE_data!BL182)-LN(DSGE_data!BL181))*100</f>
        <v>4.5442478854142543</v>
      </c>
      <c r="W182" s="135">
        <f>(LN(DSGE_data!BA182)-LN(DSGE_data!BA181))*100</f>
        <v>2.739018840986418</v>
      </c>
      <c r="X182" s="135">
        <f>LN(1+DSGE_data!D182/400)*100</f>
        <v>1.3276855804472798</v>
      </c>
      <c r="Y182" s="135">
        <f>(LN(DSGE_data!BI182)-LN(DSGE_data!BI181))*100</f>
        <v>-6.5118817104796278</v>
      </c>
      <c r="Z182" s="135">
        <f>(LN(DSGE_data!BJ182)-LN(DSGE_data!BJ181))*100</f>
        <v>-4.528458706178462</v>
      </c>
      <c r="AA182" s="135">
        <f>(Tax_data!U182-Tax_data!U181)</f>
        <v>2.0303489949444504</v>
      </c>
      <c r="AB182" s="135">
        <f>(Tax_data!V182-Tax_data!V181)</f>
        <v>-4.2166401916540917</v>
      </c>
      <c r="AC182" s="135">
        <f>(Tax_data!Y182-Tax_data!Y181)</f>
        <v>0.20266892806607117</v>
      </c>
      <c r="AD182" s="135">
        <f>(Tax_data!Z182-Tax_data!Z181)</f>
        <v>-1.0033049369746472</v>
      </c>
      <c r="AE182" s="135">
        <f>(Tax_data!AD182-Tax_data!AD181)</f>
        <v>0.47292984347746447</v>
      </c>
      <c r="AF182" s="135">
        <f>(LN(Data!T182)-LN(Data!T181))*100</f>
        <v>2.4273279118453672</v>
      </c>
      <c r="AG182" s="135">
        <f>(LN(Data!S182)-LN(Data!S181))*100</f>
        <v>1.8029163098118417</v>
      </c>
      <c r="AH182" s="135">
        <f>(LN(DSGE_data!BQ182)-LN(DSGE_data!BQ181))*100</f>
        <v>0.28688243276260295</v>
      </c>
      <c r="AI182" s="135">
        <f>(DSGE_data!CB182/DSGE_data!CB181-1)*100</f>
        <v>-0.23283772176220241</v>
      </c>
      <c r="AJ182" s="135">
        <f>(DSGE_data!BY182/DSGE_data!BY181-1)*100</f>
        <v>0.25648969899885188</v>
      </c>
      <c r="AK182" s="135">
        <f>(DSGE_data!BZ182/DSGE_data!BZ181-1)*100</f>
        <v>0.41026812498448084</v>
      </c>
    </row>
    <row r="183" spans="1:37" x14ac:dyDescent="0.2">
      <c r="A183" s="18">
        <v>41820</v>
      </c>
      <c r="B183" s="135">
        <f>(LN(DSGE_data!B183)-LN(DSGE_data!B182))*100</f>
        <v>0.39389804662910421</v>
      </c>
      <c r="C183" s="135">
        <f>(LN(DSGE_data!BK183)-LN(DSGE_data!BK182))*100</f>
        <v>0.58138119076582839</v>
      </c>
      <c r="D183" s="135">
        <f>(LN(DSGE_data!U183)-LN(DSGE_data!U182))*100</f>
        <v>0.39239036817537709</v>
      </c>
      <c r="E183" s="135">
        <v>1.3327912102470501</v>
      </c>
      <c r="F183" s="135">
        <v>1.3327912102470501</v>
      </c>
      <c r="G183" s="137">
        <v>1.1000000000000001</v>
      </c>
      <c r="H183" s="135">
        <f t="shared" si="7"/>
        <v>1.3327912102470501</v>
      </c>
      <c r="I183" s="135">
        <f>(LN(DSGE_data!W183)-LN(DSGE_data!W182))*100</f>
        <v>0.58887516735204315</v>
      </c>
      <c r="J183" s="135">
        <f>(LN(DSGE_data!Y183)-LN(DSGE_data!Y182))*100</f>
        <v>-3.915532660647969</v>
      </c>
      <c r="K183" s="135">
        <f>(LN(DSGE_data!AA183)-LN(DSGE_data!AA182))*100</f>
        <v>1.9844437181586017</v>
      </c>
      <c r="L183" s="135">
        <f>(LN(DSGE_data!AC183)-LN(DSGE_data!AC182))*100</f>
        <v>-6.933281343819786</v>
      </c>
      <c r="M183" s="135">
        <f>(LN(DSGE_data!AA183+DSGE_data!AC183)-LN(DSGE_data!AA182+DSGE_data!AC182))*100</f>
        <v>-2.3208252555630082</v>
      </c>
      <c r="N183" s="135">
        <f>(LN(DSGE_data!AE183)-LN(DSGE_data!AE182))*100</f>
        <v>-3.3621686981449628</v>
      </c>
      <c r="O183" s="135">
        <f>(LN(DSGE_data!AK183)-LN(DSGE_data!AK182))*100</f>
        <v>0.25871519289792921</v>
      </c>
      <c r="P183" s="135">
        <f>(LN(DSGE_data!BO183)-LN(DSGE_data!BO182))*100</f>
        <v>-0.44556903021621963</v>
      </c>
      <c r="Q183" s="135">
        <f>(LN(DSGE_data!AL183)-LN(DSGE_data!AL182))*100</f>
        <v>1.7660541434864285</v>
      </c>
      <c r="R183" s="135">
        <f>(LN(DSGE_data!AM183)-LN(DSGE_data!AM182))*100</f>
        <v>0.29950492753538782</v>
      </c>
      <c r="S183" s="135">
        <f>(LN(DSGE_data!AZ183)-LN(DSGE_data!AZ182))*100</f>
        <v>1.9529079808045857</v>
      </c>
      <c r="T183" s="135">
        <f>(LN(DSGE_data!J183)-LN(DSGE_data!J182))*100</f>
        <v>2.4336487230481652</v>
      </c>
      <c r="U183" s="135">
        <f>(LN(DSGE_data!BC183)-LN(DSGE_data!BC182))*100</f>
        <v>-2.5826399559898405</v>
      </c>
      <c r="V183" s="135">
        <f>(LN(DSGE_data!BL183)-LN(DSGE_data!BL182))*100</f>
        <v>-0.55170660769965352</v>
      </c>
      <c r="W183" s="135">
        <f>(LN(DSGE_data!BA183)-LN(DSGE_data!BA182))*100</f>
        <v>-3.9947003272541082</v>
      </c>
      <c r="X183" s="135">
        <f>LN(1+DSGE_data!D183/400)*100</f>
        <v>1.3656326447485556</v>
      </c>
      <c r="Y183" s="135">
        <f>(LN(DSGE_data!BI183)-LN(DSGE_data!BI182))*100</f>
        <v>3.0623165219848758</v>
      </c>
      <c r="Z183" s="135">
        <f>(LN(DSGE_data!BJ183)-LN(DSGE_data!BJ182))*100</f>
        <v>5.388080601249623</v>
      </c>
      <c r="AA183" s="135">
        <f>(Tax_data!U183-Tax_data!U182)</f>
        <v>-1.0332259072951544E-2</v>
      </c>
      <c r="AB183" s="135">
        <f>(Tax_data!V183-Tax_data!V182)</f>
        <v>0.61051426385817642</v>
      </c>
      <c r="AC183" s="135">
        <f>(Tax_data!Y183-Tax_data!Y182)</f>
        <v>0.14354537599522033</v>
      </c>
      <c r="AD183" s="135">
        <f>(Tax_data!Z183-Tax_data!Z182)</f>
        <v>1.2841730258527875</v>
      </c>
      <c r="AE183" s="135">
        <f>(Tax_data!AD183-Tax_data!AD182)</f>
        <v>-0.25389240656619627</v>
      </c>
      <c r="AF183" s="135">
        <f>(LN(Data!T183)-LN(Data!T182))*100</f>
        <v>2.5534334680292758</v>
      </c>
      <c r="AG183" s="135">
        <f>(LN(Data!S183)-LN(Data!S182))*100</f>
        <v>2.3652973433266666</v>
      </c>
      <c r="AH183" s="135">
        <f>(LN(DSGE_data!BQ183)-LN(DSGE_data!BQ182))*100</f>
        <v>-4.4467516235085824</v>
      </c>
      <c r="AI183" s="135">
        <f>(DSGE_data!CB183/DSGE_data!CB182-1)*100</f>
        <v>0.90177721935924549</v>
      </c>
      <c r="AJ183" s="135">
        <f>(DSGE_data!BY183/DSGE_data!BY182-1)*100</f>
        <v>2.936563601487463</v>
      </c>
      <c r="AK183" s="135">
        <f>(DSGE_data!BZ183/DSGE_data!BZ182-1)*100</f>
        <v>2.8462021511733937</v>
      </c>
    </row>
    <row r="184" spans="1:37" x14ac:dyDescent="0.2">
      <c r="A184" s="18">
        <v>41912</v>
      </c>
      <c r="B184" s="135">
        <f>(LN(DSGE_data!B184)-LN(DSGE_data!B183))*100</f>
        <v>0.47942237341143112</v>
      </c>
      <c r="C184" s="135">
        <f>(LN(DSGE_data!BK184)-LN(DSGE_data!BK183))*100</f>
        <v>1.4284716152492827</v>
      </c>
      <c r="D184" s="135">
        <f>(LN(DSGE_data!U184)-LN(DSGE_data!U183))*100</f>
        <v>0.31032986452412814</v>
      </c>
      <c r="E184" s="135">
        <v>1.31588383523057</v>
      </c>
      <c r="F184" s="135">
        <v>1.31588383523057</v>
      </c>
      <c r="G184" s="137">
        <v>1.1000000000000001</v>
      </c>
      <c r="H184" s="135">
        <f t="shared" si="7"/>
        <v>1.31588383523057</v>
      </c>
      <c r="I184" s="135">
        <f>(LN(DSGE_data!W184)-LN(DSGE_data!W183))*100</f>
        <v>0.21787516131386298</v>
      </c>
      <c r="J184" s="135">
        <f>(LN(DSGE_data!Y184)-LN(DSGE_data!Y183))*100</f>
        <v>-0.15980000578217357</v>
      </c>
      <c r="K184" s="135">
        <f>(LN(DSGE_data!AA184)-LN(DSGE_data!AA183))*100</f>
        <v>-0.51763663073582933</v>
      </c>
      <c r="L184" s="135">
        <f>(LN(DSGE_data!AC184)-LN(DSGE_data!AC183))*100</f>
        <v>0.74687974410423408</v>
      </c>
      <c r="M184" s="135">
        <f>(LN(DSGE_data!AA184+DSGE_data!AC184)-LN(DSGE_data!AA183+DSGE_data!AC183))*100</f>
        <v>8.0765573065200158E-2</v>
      </c>
      <c r="N184" s="135">
        <f>(LN(DSGE_data!AE184)-LN(DSGE_data!AE183))*100</f>
        <v>-7.5804030815795898E-2</v>
      </c>
      <c r="O184" s="135">
        <f>(LN(DSGE_data!AK184)-LN(DSGE_data!AK183))*100</f>
        <v>0.15226245038943986</v>
      </c>
      <c r="P184" s="135">
        <f>(LN(DSGE_data!BO184)-LN(DSGE_data!BO183))*100</f>
        <v>1.0936737173976141</v>
      </c>
      <c r="Q184" s="135">
        <f>(LN(DSGE_data!AL184)-LN(DSGE_data!AL183))*100</f>
        <v>2.5580449640568048</v>
      </c>
      <c r="R184" s="135">
        <f>(LN(DSGE_data!AM184)-LN(DSGE_data!AM183))*100</f>
        <v>1.2341255299599396</v>
      </c>
      <c r="S184" s="135">
        <f>(LN(DSGE_data!AZ184)-LN(DSGE_data!AZ183))*100</f>
        <v>1.312108796269662</v>
      </c>
      <c r="T184" s="135">
        <f>(LN(DSGE_data!J184)-LN(DSGE_data!J183))*100</f>
        <v>0.75405103351480207</v>
      </c>
      <c r="U184" s="135">
        <f>(LN(DSGE_data!BC184)-LN(DSGE_data!BC183))*100</f>
        <v>2.0567401158677612</v>
      </c>
      <c r="V184" s="135">
        <f>(LN(DSGE_data!BL184)-LN(DSGE_data!BL183))*100</f>
        <v>-0.37114813279304215</v>
      </c>
      <c r="W184" s="135">
        <f>(LN(DSGE_data!BA184)-LN(DSGE_data!BA183))*100</f>
        <v>3.8820948209608019</v>
      </c>
      <c r="X184" s="135">
        <f>LN(1+DSGE_data!D184/400)*100</f>
        <v>1.4177863571413909</v>
      </c>
      <c r="Y184" s="135">
        <f>(LN(DSGE_data!BI184)-LN(DSGE_data!BI183))*100</f>
        <v>-0.97692688510466752</v>
      </c>
      <c r="Z184" s="135">
        <f>(LN(DSGE_data!BJ184)-LN(DSGE_data!BJ183))*100</f>
        <v>0.40866044089638009</v>
      </c>
      <c r="AA184" s="135">
        <f>(Tax_data!U184-Tax_data!U183)</f>
        <v>-1.0488318708304014</v>
      </c>
      <c r="AB184" s="135">
        <f>(Tax_data!V184-Tax_data!V183)</f>
        <v>1.5485946009146261</v>
      </c>
      <c r="AC184" s="135">
        <f>(Tax_data!Y184-Tax_data!Y183)</f>
        <v>-3.6295233235975388E-2</v>
      </c>
      <c r="AD184" s="135">
        <f>(Tax_data!Z184-Tax_data!Z183)</f>
        <v>0.49171838212140884</v>
      </c>
      <c r="AE184" s="135">
        <f>(Tax_data!AD184-Tax_data!AD183)</f>
        <v>0.59140825133445496</v>
      </c>
      <c r="AF184" s="135">
        <f>(LN(Data!T184)-LN(Data!T183))*100</f>
        <v>2.1131910049065894</v>
      </c>
      <c r="AG184" s="135">
        <f>(LN(Data!S184)-LN(Data!S183))*100</f>
        <v>2.946964683440001</v>
      </c>
      <c r="AH184" s="135">
        <f>(LN(DSGE_data!BQ184)-LN(DSGE_data!BQ183))*100</f>
        <v>1.6737178702454614</v>
      </c>
      <c r="AI184" s="135">
        <f>(DSGE_data!CB184/DSGE_data!CB183-1)*100</f>
        <v>11.079639888594194</v>
      </c>
      <c r="AJ184" s="135">
        <f>(DSGE_data!BY184/DSGE_data!BY183-1)*100</f>
        <v>0.23440092714792637</v>
      </c>
      <c r="AK184" s="135">
        <f>(DSGE_data!BZ184/DSGE_data!BZ183-1)*100</f>
        <v>2.2723181032861195</v>
      </c>
    </row>
    <row r="185" spans="1:37" x14ac:dyDescent="0.2">
      <c r="A185" s="18">
        <v>42004</v>
      </c>
      <c r="B185" s="135">
        <f>(LN(DSGE_data!B185)-LN(DSGE_data!B184))*100</f>
        <v>0.74598703479473727</v>
      </c>
      <c r="C185" s="135">
        <f>(LN(DSGE_data!BK185)-LN(DSGE_data!BK184))*100</f>
        <v>0.66658752644404018</v>
      </c>
      <c r="D185" s="135">
        <f>(LN(DSGE_data!U185)-LN(DSGE_data!U184))*100</f>
        <v>0.29243239966714185</v>
      </c>
      <c r="E185" s="135">
        <v>1.29821378739187</v>
      </c>
      <c r="F185" s="135">
        <v>1.29821378739187</v>
      </c>
      <c r="G185" s="137">
        <v>1.1000000000000001</v>
      </c>
      <c r="H185" s="135">
        <f t="shared" si="7"/>
        <v>1.29821378739187</v>
      </c>
      <c r="I185" s="135">
        <f>(LN(DSGE_data!W185)-LN(DSGE_data!W184))*100</f>
        <v>0.44442061656226883</v>
      </c>
      <c r="J185" s="135">
        <f>(LN(DSGE_data!Y185)-LN(DSGE_data!Y184))*100</f>
        <v>3.4663835317024549</v>
      </c>
      <c r="K185" s="135">
        <f>(LN(DSGE_data!AA185)-LN(DSGE_data!AA184))*100</f>
        <v>-1.5598723042167251</v>
      </c>
      <c r="L185" s="135">
        <f>(LN(DSGE_data!AC185)-LN(DSGE_data!AC184))*100</f>
        <v>6.041125255672064</v>
      </c>
      <c r="M185" s="135">
        <f>(LN(DSGE_data!AA185+DSGE_data!AC185)-LN(DSGE_data!AA184+DSGE_data!AC184))*100</f>
        <v>2.1212100458916083</v>
      </c>
      <c r="N185" s="135">
        <f>(LN(DSGE_data!AE185)-LN(DSGE_data!AE184))*100</f>
        <v>2.9985140324297888</v>
      </c>
      <c r="O185" s="135">
        <f>(LN(DSGE_data!AK185)-LN(DSGE_data!AK184))*100</f>
        <v>1.3339225945874222</v>
      </c>
      <c r="P185" s="135">
        <f>(LN(DSGE_data!BO185)-LN(DSGE_data!BO184))*100</f>
        <v>0.46169579038224384</v>
      </c>
      <c r="Q185" s="135">
        <f>(LN(DSGE_data!AL185)-LN(DSGE_data!AL184))*100</f>
        <v>2.0281225585303986</v>
      </c>
      <c r="R185" s="135">
        <f>(LN(DSGE_data!AM185)-LN(DSGE_data!AM184))*100</f>
        <v>1.0702178836615062</v>
      </c>
      <c r="S185" s="135">
        <f>(LN(DSGE_data!AZ185)-LN(DSGE_data!AZ184))*100</f>
        <v>0.23250417356086572</v>
      </c>
      <c r="T185" s="135">
        <f>(LN(DSGE_data!J185)-LN(DSGE_data!J184))*100</f>
        <v>0.30884648419124971</v>
      </c>
      <c r="U185" s="135">
        <f>(LN(DSGE_data!BC185)-LN(DSGE_data!BC184))*100</f>
        <v>1.6313957289314729</v>
      </c>
      <c r="V185" s="135">
        <f>(LN(DSGE_data!BL185)-LN(DSGE_data!BL184))*100</f>
        <v>-2.6232673377391436</v>
      </c>
      <c r="W185" s="135">
        <f>(LN(DSGE_data!BA185)-LN(DSGE_data!BA184))*100</f>
        <v>2.0077498748454659</v>
      </c>
      <c r="X185" s="135">
        <f>LN(1+DSGE_data!D185/400)*100</f>
        <v>1.4272659286718634</v>
      </c>
      <c r="Y185" s="135">
        <f>(LN(DSGE_data!BI185)-LN(DSGE_data!BI184))*100</f>
        <v>-0.34560798507987656</v>
      </c>
      <c r="Z185" s="135">
        <f>(LN(DSGE_data!BJ185)-LN(DSGE_data!BJ184))*100</f>
        <v>1.3437423098711321</v>
      </c>
      <c r="AA185" s="135">
        <f>(Tax_data!U185-Tax_data!U184)</f>
        <v>0.2491385277926117</v>
      </c>
      <c r="AB185" s="135">
        <f>(Tax_data!V185-Tax_data!V184)</f>
        <v>1.5956941295514664</v>
      </c>
      <c r="AC185" s="135">
        <f>(Tax_data!Y185-Tax_data!Y184)</f>
        <v>1.2342859731391691</v>
      </c>
      <c r="AD185" s="135">
        <f>(Tax_data!Z185-Tax_data!Z184)</f>
        <v>-0.70062361743891799</v>
      </c>
      <c r="AE185" s="135">
        <f>(Tax_data!AD185-Tax_data!AD184)</f>
        <v>0.21872852934358278</v>
      </c>
      <c r="AF185" s="135">
        <f>(LN(Data!T185)-LN(Data!T184))*100</f>
        <v>2.1839733551425766</v>
      </c>
      <c r="AG185" s="135">
        <f>(LN(Data!S185)-LN(Data!S184))*100</f>
        <v>1.6468594109182888</v>
      </c>
      <c r="AH185" s="135">
        <f>(LN(DSGE_data!BQ185)-LN(DSGE_data!BQ184))*100</f>
        <v>-0.60084945195200135</v>
      </c>
      <c r="AI185" s="135">
        <f>(DSGE_data!CB185/DSGE_data!CB184-1)*100</f>
        <v>-23.194418635536607</v>
      </c>
      <c r="AJ185" s="135">
        <f>(DSGE_data!BY185/DSGE_data!BY184-1)*100</f>
        <v>6.5405442946261827</v>
      </c>
      <c r="AK185" s="135">
        <f>(DSGE_data!BZ185/DSGE_data!BZ184-1)*100</f>
        <v>1.2641478879188428</v>
      </c>
    </row>
    <row r="186" spans="1:37" x14ac:dyDescent="0.2">
      <c r="A186" s="18">
        <v>42094</v>
      </c>
      <c r="B186" s="135">
        <f>(LN(DSGE_data!B186)-LN(DSGE_data!B185))*100</f>
        <v>0.71976258845474206</v>
      </c>
      <c r="C186" s="135">
        <f>(LN(DSGE_data!BK186)-LN(DSGE_data!BK185))*100</f>
        <v>1.5303650874907149</v>
      </c>
      <c r="D186" s="135">
        <f>(LN(DSGE_data!U186)-LN(DSGE_data!U185))*100</f>
        <v>1.0603132954036809</v>
      </c>
      <c r="E186" s="135">
        <v>1.27999642442487</v>
      </c>
      <c r="F186" s="135">
        <v>1.27999642442487</v>
      </c>
      <c r="G186" s="137">
        <v>1.1000000000000001</v>
      </c>
      <c r="H186" s="135">
        <f t="shared" si="7"/>
        <v>1.27999642442487</v>
      </c>
      <c r="I186" s="135">
        <f>(LN(DSGE_data!W186)-LN(DSGE_data!W185))*100</f>
        <v>-1.7355706330596021</v>
      </c>
      <c r="J186" s="135">
        <f>(LN(DSGE_data!Y186)-LN(DSGE_data!Y185))*100</f>
        <v>-2.0578858962796431</v>
      </c>
      <c r="K186" s="135">
        <f>(LN(DSGE_data!AA186)-LN(DSGE_data!AA185))*100</f>
        <v>1.5478843063037928</v>
      </c>
      <c r="L186" s="135">
        <f>(LN(DSGE_data!AC186)-LN(DSGE_data!AC185))*100</f>
        <v>3.4701077287433435</v>
      </c>
      <c r="M186" s="135">
        <f>(LN(DSGE_data!AA186+DSGE_data!AC186)-LN(DSGE_data!AA185+DSGE_data!AC185))*100</f>
        <v>2.5016655015798861</v>
      </c>
      <c r="N186" s="135">
        <f>(LN(DSGE_data!AE186)-LN(DSGE_data!AE185))*100</f>
        <v>-0.45502254494280692</v>
      </c>
      <c r="O186" s="135">
        <f>(LN(DSGE_data!AK186)-LN(DSGE_data!AK185))*100</f>
        <v>0.90593435556183266</v>
      </c>
      <c r="P186" s="135">
        <f>(LN(DSGE_data!BO186)-LN(DSGE_data!BO185))*100</f>
        <v>0.25884400789735196</v>
      </c>
      <c r="Q186" s="135">
        <f>(LN(DSGE_data!AL186)-LN(DSGE_data!AL185))*100</f>
        <v>1.7667713831164278</v>
      </c>
      <c r="R186" s="135">
        <f>(LN(DSGE_data!AM186)-LN(DSGE_data!AM185))*100</f>
        <v>1.2257007731420799</v>
      </c>
      <c r="S186" s="135">
        <f>(LN(DSGE_data!AZ186)-LN(DSGE_data!AZ185))*100</f>
        <v>0.60199301965724317</v>
      </c>
      <c r="T186" s="135">
        <f>(LN(DSGE_data!J186)-LN(DSGE_data!J185))*100</f>
        <v>-0.44150182091184931</v>
      </c>
      <c r="U186" s="135">
        <f>(LN(DSGE_data!BC186)-LN(DSGE_data!BC185))*100</f>
        <v>5.4675621718816458</v>
      </c>
      <c r="V186" s="135">
        <f>(LN(DSGE_data!BL186)-LN(DSGE_data!BL185))*100</f>
        <v>-4.3667808193509572</v>
      </c>
      <c r="W186" s="135">
        <f>(LN(DSGE_data!BA186)-LN(DSGE_data!BA185))*100</f>
        <v>0.4007647004932835</v>
      </c>
      <c r="X186" s="135">
        <f>LN(1+DSGE_data!D186/400)*100</f>
        <v>1.4272659286718634</v>
      </c>
      <c r="Y186" s="135">
        <f>(LN(DSGE_data!BI186)-LN(DSGE_data!BI185))*100</f>
        <v>0.19808524139612871</v>
      </c>
      <c r="Z186" s="135">
        <f>(LN(DSGE_data!BJ186)-LN(DSGE_data!BJ185))*100</f>
        <v>1.0338728257257124</v>
      </c>
      <c r="AA186" s="135">
        <f>(Tax_data!U186-Tax_data!U185)</f>
        <v>1.4589602378356368</v>
      </c>
      <c r="AB186" s="135">
        <f>(Tax_data!V186-Tax_data!V185)</f>
        <v>-3.6177724754470866</v>
      </c>
      <c r="AC186" s="135">
        <f>(Tax_data!Y186-Tax_data!Y185)</f>
        <v>-0.32872078439673302</v>
      </c>
      <c r="AD186" s="135">
        <f>(Tax_data!Z186-Tax_data!Z185)</f>
        <v>-0.57072324578455635</v>
      </c>
      <c r="AE186" s="135">
        <f>(Tax_data!AD186-Tax_data!AD185)</f>
        <v>-9.3700073819782403E-2</v>
      </c>
      <c r="AF186" s="135">
        <f>(LN(Data!T186)-LN(Data!T185))*100</f>
        <v>2.5198787974444414</v>
      </c>
      <c r="AG186" s="135">
        <f>(LN(Data!S186)-LN(Data!S185))*100</f>
        <v>2.3498208196045312</v>
      </c>
      <c r="AH186" s="135">
        <f>(LN(DSGE_data!BQ186)-LN(DSGE_data!BQ185))*100</f>
        <v>4.905183462559215</v>
      </c>
      <c r="AI186" s="135">
        <f>(DSGE_data!CB186/DSGE_data!CB185-1)*100</f>
        <v>10.969679249805786</v>
      </c>
      <c r="AJ186" s="135">
        <f>(DSGE_data!BY186/DSGE_data!BY185-1)*100</f>
        <v>1.9165012184729768E-2</v>
      </c>
      <c r="AK186" s="135">
        <f>(DSGE_data!BZ186/DSGE_data!BZ185-1)*100</f>
        <v>1.6289927714665531</v>
      </c>
    </row>
    <row r="187" spans="1:37" x14ac:dyDescent="0.2">
      <c r="A187" s="18">
        <v>42185</v>
      </c>
      <c r="B187" s="135">
        <f>(LN(DSGE_data!B187)-LN(DSGE_data!B186))*100</f>
        <v>-0.84786623808419392</v>
      </c>
      <c r="C187" s="135">
        <f>(LN(DSGE_data!BK187)-LN(DSGE_data!BK186))*100</f>
        <v>2.2766476384959766</v>
      </c>
      <c r="D187" s="135">
        <f>(LN(DSGE_data!U187)-LN(DSGE_data!U186))*100</f>
        <v>0.34012776688268076</v>
      </c>
      <c r="E187" s="135">
        <v>1.2612344108281499</v>
      </c>
      <c r="F187" s="135">
        <v>1.2612344108281499</v>
      </c>
      <c r="G187" s="137">
        <v>1.1000000000000001</v>
      </c>
      <c r="H187" s="135">
        <f t="shared" si="7"/>
        <v>1.2612344108281499</v>
      </c>
      <c r="I187" s="135">
        <f>(LN(DSGE_data!W187)-LN(DSGE_data!W186))*100</f>
        <v>-2.2084871654293181E-2</v>
      </c>
      <c r="J187" s="135">
        <f>(LN(DSGE_data!Y187)-LN(DSGE_data!Y186))*100</f>
        <v>-1.7338547340569832</v>
      </c>
      <c r="K187" s="135">
        <f>(LN(DSGE_data!AA187)-LN(DSGE_data!AA186))*100</f>
        <v>3.8087653125758791</v>
      </c>
      <c r="L187" s="135">
        <f>(LN(DSGE_data!AC187)-LN(DSGE_data!AC186))*100</f>
        <v>-1.3530653503254442</v>
      </c>
      <c r="M187" s="135">
        <f>(LN(DSGE_data!AA187+DSGE_data!AC187)-LN(DSGE_data!AA186+DSGE_data!AC186))*100</f>
        <v>1.2684327516877758</v>
      </c>
      <c r="N187" s="135">
        <f>(LN(DSGE_data!AE187)-LN(DSGE_data!AE186))*100</f>
        <v>-0.65233883999358255</v>
      </c>
      <c r="O187" s="135">
        <f>(LN(DSGE_data!AK187)-LN(DSGE_data!AK186))*100</f>
        <v>1.269977040020942</v>
      </c>
      <c r="P187" s="135">
        <f>(LN(DSGE_data!BO187)-LN(DSGE_data!BO186))*100</f>
        <v>-1.1546877309376313</v>
      </c>
      <c r="Q187" s="135">
        <f>(LN(DSGE_data!AL187)-LN(DSGE_data!AL186))*100</f>
        <v>2.4425675146208192</v>
      </c>
      <c r="R187" s="135">
        <f>(LN(DSGE_data!AM187)-LN(DSGE_data!AM186))*100</f>
        <v>0.9178056002797419</v>
      </c>
      <c r="S187" s="135">
        <f>(LN(DSGE_data!AZ187)-LN(DSGE_data!AZ186))*100</f>
        <v>2.3272782055375529</v>
      </c>
      <c r="T187" s="135">
        <f>(LN(DSGE_data!J187)-LN(DSGE_data!J186))*100</f>
        <v>2.7064069991506123</v>
      </c>
      <c r="U187" s="135">
        <f>(LN(DSGE_data!BC187)-LN(DSGE_data!BC186))*100</f>
        <v>-3.0710419278820567</v>
      </c>
      <c r="V187" s="135">
        <f>(LN(DSGE_data!BL187)-LN(DSGE_data!BL186))*100</f>
        <v>1.9141789535540354</v>
      </c>
      <c r="W187" s="135">
        <f>(LN(DSGE_data!BA187)-LN(DSGE_data!BA186))*100</f>
        <v>1.0427395820274299</v>
      </c>
      <c r="X187" s="135">
        <f>LN(1+DSGE_data!D187/400)*100</f>
        <v>1.4272659286718634</v>
      </c>
      <c r="Y187" s="135">
        <f>(LN(DSGE_data!BI187)-LN(DSGE_data!BI186))*100</f>
        <v>-1.9955296318521221</v>
      </c>
      <c r="Z187" s="135">
        <f>(LN(DSGE_data!BJ187)-LN(DSGE_data!BJ186))*100</f>
        <v>0.53794972105780658</v>
      </c>
      <c r="AA187" s="135">
        <f>(Tax_data!U187-Tax_data!U186)</f>
        <v>-9.181760163454733E-2</v>
      </c>
      <c r="AB187" s="135">
        <f>(Tax_data!V187-Tax_data!V186)</f>
        <v>-0.14589041488460275</v>
      </c>
      <c r="AC187" s="135">
        <f>(Tax_data!Y187-Tax_data!Y186)</f>
        <v>-0.12487018347367496</v>
      </c>
      <c r="AD187" s="135">
        <f>(Tax_data!Z187-Tax_data!Z186)</f>
        <v>0.41678978981503789</v>
      </c>
      <c r="AE187" s="135">
        <f>(Tax_data!AD187-Tax_data!AD186)</f>
        <v>3.8698800777511977E-2</v>
      </c>
      <c r="AF187" s="135">
        <f>(LN(Data!T187)-LN(Data!T186))*100</f>
        <v>1.3305841157244203</v>
      </c>
      <c r="AG187" s="135">
        <f>(LN(Data!S187)-LN(Data!S186))*100</f>
        <v>0.63473685566322047</v>
      </c>
      <c r="AH187" s="135">
        <f>(LN(DSGE_data!BQ187)-LN(DSGE_data!BQ186))*100</f>
        <v>1.8916704553435082</v>
      </c>
      <c r="AI187" s="135">
        <f>(DSGE_data!CB187/DSGE_data!CB186-1)*100</f>
        <v>-0.46768584758289933</v>
      </c>
      <c r="AJ187" s="135">
        <f>(DSGE_data!BY187/DSGE_data!BY186-1)*100</f>
        <v>2.2980610031541504</v>
      </c>
      <c r="AK187" s="135">
        <f>(DSGE_data!BZ187/DSGE_data!BZ186-1)*100</f>
        <v>2.1089019991893609</v>
      </c>
    </row>
    <row r="188" spans="1:37" x14ac:dyDescent="0.2">
      <c r="A188" s="18">
        <v>42277</v>
      </c>
      <c r="B188" s="135">
        <f>(LN(DSGE_data!B188)-LN(DSGE_data!B187))*100</f>
        <v>0.44941274697229971</v>
      </c>
      <c r="C188" s="135">
        <f>(LN(DSGE_data!BK188)-LN(DSGE_data!BK187))*100</f>
        <v>0.85514798226951072</v>
      </c>
      <c r="D188" s="135">
        <f>(LN(DSGE_data!U188)-LN(DSGE_data!U187))*100</f>
        <v>0.48818720723211584</v>
      </c>
      <c r="E188" s="135">
        <v>1.2414685824662799</v>
      </c>
      <c r="F188" s="135">
        <v>1.2414685824662799</v>
      </c>
      <c r="G188" s="137">
        <v>1.1000000000000001</v>
      </c>
      <c r="H188" s="135">
        <f t="shared" si="7"/>
        <v>1.2414685824662799</v>
      </c>
      <c r="I188" s="135">
        <f>(LN(DSGE_data!W188)-LN(DSGE_data!W187))*100</f>
        <v>4.9654271227694835E-2</v>
      </c>
      <c r="J188" s="135">
        <f>(LN(DSGE_data!Y188)-LN(DSGE_data!Y187))*100</f>
        <v>1.4683306592990775</v>
      </c>
      <c r="K188" s="135">
        <f>(LN(DSGE_data!AA188)-LN(DSGE_data!AA187))*100</f>
        <v>7.6430381042895235</v>
      </c>
      <c r="L188" s="135">
        <f>(LN(DSGE_data!AC188)-LN(DSGE_data!AC187))*100</f>
        <v>1.578340131946554</v>
      </c>
      <c r="M188" s="135">
        <f>(LN(DSGE_data!AA188+DSGE_data!AC188)-LN(DSGE_data!AA187+DSGE_data!AC187))*100</f>
        <v>4.7433887957366139</v>
      </c>
      <c r="N188" s="135">
        <f>(LN(DSGE_data!AE188)-LN(DSGE_data!AE187))*100</f>
        <v>2.6719005641101745</v>
      </c>
      <c r="O188" s="135">
        <f>(LN(DSGE_data!AK188)-LN(DSGE_data!AK187))*100</f>
        <v>1.0889996544278358</v>
      </c>
      <c r="P188" s="135">
        <f>(LN(DSGE_data!BO188)-LN(DSGE_data!BO187))*100</f>
        <v>-1.4155113456794766</v>
      </c>
      <c r="Q188" s="135">
        <f>(LN(DSGE_data!AL188)-LN(DSGE_data!AL187))*100</f>
        <v>1.1510168669639498</v>
      </c>
      <c r="R188" s="135">
        <f>(LN(DSGE_data!AM188)-LN(DSGE_data!AM187))*100</f>
        <v>-0.34458510021213584</v>
      </c>
      <c r="S188" s="135">
        <f>(LN(DSGE_data!AZ188)-LN(DSGE_data!AZ187))*100</f>
        <v>1.4775285582153685</v>
      </c>
      <c r="T188" s="135">
        <f>(LN(DSGE_data!J188)-LN(DSGE_data!J187))*100</f>
        <v>0.81493052330738891</v>
      </c>
      <c r="U188" s="135">
        <f>(LN(DSGE_data!BC188)-LN(DSGE_data!BC187))*100</f>
        <v>5.3509852907751565E-3</v>
      </c>
      <c r="V188" s="135">
        <f>(LN(DSGE_data!BL188)-LN(DSGE_data!BL187))*100</f>
        <v>2.9978531366689154</v>
      </c>
      <c r="W188" s="135">
        <f>(LN(DSGE_data!BA188)-LN(DSGE_data!BA187))*100</f>
        <v>-0.88381309067138147</v>
      </c>
      <c r="X188" s="135">
        <f>LN(1+DSGE_data!D188/400)*100</f>
        <v>1.4746503116661029</v>
      </c>
      <c r="Y188" s="135">
        <f>(LN(DSGE_data!BI188)-LN(DSGE_data!BI187))*100</f>
        <v>-5.655729657288866</v>
      </c>
      <c r="Z188" s="135">
        <f>(LN(DSGE_data!BJ188)-LN(DSGE_data!BJ187))*100</f>
        <v>-3.4436564222670718</v>
      </c>
      <c r="AA188" s="135">
        <f>(Tax_data!U188-Tax_data!U187)</f>
        <v>-0.92432146430529905</v>
      </c>
      <c r="AB188" s="135">
        <f>(Tax_data!V188-Tax_data!V187)</f>
        <v>2.2867900555432517</v>
      </c>
      <c r="AC188" s="135">
        <f>(Tax_data!Y188-Tax_data!Y187)</f>
        <v>0.12440051915855577</v>
      </c>
      <c r="AD188" s="135">
        <f>(Tax_data!Z188-Tax_data!Z187)</f>
        <v>1.1323706798627207</v>
      </c>
      <c r="AE188" s="135">
        <f>(Tax_data!AD188-Tax_data!AD187)</f>
        <v>-0.83294696426849058</v>
      </c>
      <c r="AF188" s="135">
        <f>(LN(Data!T188)-LN(Data!T187))*100</f>
        <v>2.2916622285377386</v>
      </c>
      <c r="AG188" s="135">
        <f>(LN(Data!S188)-LN(Data!S187))*100</f>
        <v>1.9894816966978368</v>
      </c>
      <c r="AH188" s="135">
        <f>(LN(DSGE_data!BQ188)-LN(DSGE_data!BQ187))*100</f>
        <v>-1.5034858550261987</v>
      </c>
      <c r="AI188" s="135">
        <f>(DSGE_data!CB188/DSGE_data!CB187-1)*100</f>
        <v>-15.704731814976281</v>
      </c>
      <c r="AJ188" s="135">
        <f>(DSGE_data!BY188/DSGE_data!BY187-1)*100</f>
        <v>9.3026387380830791</v>
      </c>
      <c r="AK188" s="135">
        <f>(DSGE_data!BZ188/DSGE_data!BZ187-1)*100</f>
        <v>5.708548524112711</v>
      </c>
    </row>
    <row r="189" spans="1:37" x14ac:dyDescent="0.2">
      <c r="A189" s="18">
        <v>42369</v>
      </c>
      <c r="B189" s="135">
        <f>(LN(DSGE_data!B189)-LN(DSGE_data!B188))*100</f>
        <v>0.4325464144999458</v>
      </c>
      <c r="C189" s="135">
        <f>(LN(DSGE_data!BK189)-LN(DSGE_data!BK188))*100</f>
        <v>1.4812950313414674</v>
      </c>
      <c r="D189" s="135">
        <f>(LN(DSGE_data!U189)-LN(DSGE_data!U188))*100</f>
        <v>0.40875738005325957</v>
      </c>
      <c r="E189" s="135">
        <v>1.2204044798935101</v>
      </c>
      <c r="F189" s="135">
        <v>1.2204044798935101</v>
      </c>
      <c r="G189" s="137">
        <v>1.1000000000000001</v>
      </c>
      <c r="H189" s="135">
        <f t="shared" si="7"/>
        <v>1.2204044798935101</v>
      </c>
      <c r="I189" s="135">
        <f>(LN(DSGE_data!W189)-LN(DSGE_data!W188))*100</f>
        <v>0.69021314486708008</v>
      </c>
      <c r="J189" s="135">
        <f>(LN(DSGE_data!Y189)-LN(DSGE_data!Y188))*100</f>
        <v>-3.2167342862862824</v>
      </c>
      <c r="K189" s="135">
        <f>(LN(DSGE_data!AA189)-LN(DSGE_data!AA188))*100</f>
        <v>6.1335778255882545</v>
      </c>
      <c r="L189" s="135">
        <f>(LN(DSGE_data!AC189)-LN(DSGE_data!AC188))*100</f>
        <v>-5.2545437355055569</v>
      </c>
      <c r="M189" s="135">
        <f>(LN(DSGE_data!AA189+DSGE_data!AC189)-LN(DSGE_data!AA188+DSGE_data!AC188))*100</f>
        <v>0.93592122078440809</v>
      </c>
      <c r="N189" s="135">
        <f>(LN(DSGE_data!AE189)-LN(DSGE_data!AE188))*100</f>
        <v>-1.6546240120034028</v>
      </c>
      <c r="O189" s="135">
        <f>(LN(DSGE_data!AK189)-LN(DSGE_data!AK188))*100</f>
        <v>1.1909077895766895</v>
      </c>
      <c r="P189" s="135">
        <f>(LN(DSGE_data!BO189)-LN(DSGE_data!BO188))*100</f>
        <v>0.48535324935663482</v>
      </c>
      <c r="Q189" s="135">
        <f>(LN(DSGE_data!AL189)-LN(DSGE_data!AL188))*100</f>
        <v>1.9868892008400252</v>
      </c>
      <c r="R189" s="135">
        <f>(LN(DSGE_data!AM189)-LN(DSGE_data!AM188))*100</f>
        <v>0.52385935369478887</v>
      </c>
      <c r="S189" s="135">
        <f>(LN(DSGE_data!AZ189)-LN(DSGE_data!AZ188))*100</f>
        <v>0.3106281619070117</v>
      </c>
      <c r="T189" s="135">
        <f>(LN(DSGE_data!J189)-LN(DSGE_data!J188))*100</f>
        <v>1.2311766638266164</v>
      </c>
      <c r="U189" s="135">
        <f>(LN(DSGE_data!BC189)-LN(DSGE_data!BC188))*100</f>
        <v>0.5976621325315179</v>
      </c>
      <c r="V189" s="135">
        <f>(LN(DSGE_data!BL189)-LN(DSGE_data!BL188))*100</f>
        <v>2.0029485554990956</v>
      </c>
      <c r="W189" s="135">
        <f>(LN(DSGE_data!BA189)-LN(DSGE_data!BA188))*100</f>
        <v>-0.61537294987488167</v>
      </c>
      <c r="X189" s="135">
        <f>LN(1+DSGE_data!D189/400)*100</f>
        <v>1.5172770677050444</v>
      </c>
      <c r="Y189" s="135">
        <f>(LN(DSGE_data!BI189)-LN(DSGE_data!BI188))*100</f>
        <v>-6.8010003806872277</v>
      </c>
      <c r="Z189" s="135">
        <f>(LN(DSGE_data!BJ189)-LN(DSGE_data!BJ188))*100</f>
        <v>-4.403917330896423</v>
      </c>
      <c r="AA189" s="135">
        <f>(Tax_data!U189-Tax_data!U188)</f>
        <v>-1.0058477450221979</v>
      </c>
      <c r="AB189" s="135">
        <f>(Tax_data!V189-Tax_data!V188)</f>
        <v>1.4324505555960751</v>
      </c>
      <c r="AC189" s="135">
        <f>(Tax_data!Y189-Tax_data!Y188)</f>
        <v>-0.3186319184043036</v>
      </c>
      <c r="AD189" s="135">
        <f>(Tax_data!Z189-Tax_data!Z188)</f>
        <v>-0.25965135090537217</v>
      </c>
      <c r="AE189" s="135">
        <f>(Tax_data!AD189-Tax_data!AD188)</f>
        <v>0.46871092581950435</v>
      </c>
      <c r="AF189" s="135">
        <f>(LN(Data!T189)-LN(Data!T188))*100</f>
        <v>1.6927832313387015</v>
      </c>
      <c r="AG189" s="135">
        <f>(LN(Data!S189)-LN(Data!S188))*100</f>
        <v>1.2576121754252156</v>
      </c>
      <c r="AH189" s="135">
        <f>(LN(DSGE_data!BQ189)-LN(DSGE_data!BQ188))*100</f>
        <v>3.2145441009237885</v>
      </c>
      <c r="AI189" s="135">
        <f>(DSGE_data!CB189/DSGE_data!CB188-1)*100</f>
        <v>-3.475198069306995</v>
      </c>
      <c r="AJ189" s="135">
        <f>(DSGE_data!BY189/DSGE_data!BY188-1)*100</f>
        <v>-1.4389407387456643</v>
      </c>
      <c r="AK189" s="135">
        <f>(DSGE_data!BZ189/DSGE_data!BZ188-1)*100</f>
        <v>-1.5141544872083856</v>
      </c>
    </row>
    <row r="190" spans="1:37" x14ac:dyDescent="0.2">
      <c r="A190" s="18">
        <v>42460</v>
      </c>
      <c r="B190" s="135">
        <f>(LN(DSGE_data!B190)-LN(DSGE_data!B189))*100</f>
        <v>0.23857296338665179</v>
      </c>
      <c r="C190" s="135">
        <f>(LN(DSGE_data!BK190)-LN(DSGE_data!BK189))*100</f>
        <v>2.5002152150023882</v>
      </c>
      <c r="D190" s="135">
        <f>(LN(DSGE_data!U190)-LN(DSGE_data!U189))*100</f>
        <v>-0.43938326490753354</v>
      </c>
      <c r="E190" s="135">
        <v>1.19790647702953</v>
      </c>
      <c r="F190" s="135">
        <v>1.19790647702953</v>
      </c>
      <c r="G190" s="137">
        <v>1.1000000000000001</v>
      </c>
      <c r="H190" s="135">
        <f t="shared" si="7"/>
        <v>1.19790647702953</v>
      </c>
      <c r="I190" s="135">
        <f>(LN(DSGE_data!W190)-LN(DSGE_data!W189))*100</f>
        <v>0.46325062390035754</v>
      </c>
      <c r="J190" s="135">
        <f>(LN(DSGE_data!Y190)-LN(DSGE_data!Y189))*100</f>
        <v>0.2375281165532428</v>
      </c>
      <c r="K190" s="135">
        <f>(LN(DSGE_data!AA190)-LN(DSGE_data!AA189))*100</f>
        <v>0.20562886521364732</v>
      </c>
      <c r="L190" s="135">
        <f>(LN(DSGE_data!AC190)-LN(DSGE_data!AC189))*100</f>
        <v>-4.1696815857893199</v>
      </c>
      <c r="M190" s="135">
        <f>(LN(DSGE_data!AA190+DSGE_data!AC190)-LN(DSGE_data!AA189+DSGE_data!AC189))*100</f>
        <v>-1.7060479994100319</v>
      </c>
      <c r="N190" s="135">
        <f>(LN(DSGE_data!AE190)-LN(DSGE_data!AE189))*100</f>
        <v>-0.49862782475624812</v>
      </c>
      <c r="O190" s="135">
        <f>(LN(DSGE_data!AK190)-LN(DSGE_data!AK189))*100</f>
        <v>-2.1681313079449538</v>
      </c>
      <c r="P190" s="135">
        <f>(LN(DSGE_data!BO190)-LN(DSGE_data!BO189))*100</f>
        <v>2.2575390585723554</v>
      </c>
      <c r="Q190" s="135">
        <f>(LN(DSGE_data!AL190)-LN(DSGE_data!AL189))*100</f>
        <v>2.2805558862494024</v>
      </c>
      <c r="R190" s="135">
        <f>(LN(DSGE_data!AM190)-LN(DSGE_data!AM189))*100</f>
        <v>0.55823005030202211</v>
      </c>
      <c r="S190" s="135">
        <f>(LN(DSGE_data!AZ190)-LN(DSGE_data!AZ189))*100</f>
        <v>2.1911481356218232</v>
      </c>
      <c r="T190" s="135">
        <f>(LN(DSGE_data!J190)-LN(DSGE_data!J189))*100</f>
        <v>2.5824008956881528</v>
      </c>
      <c r="U190" s="135">
        <f>(LN(DSGE_data!BC190)-LN(DSGE_data!BC189))*100</f>
        <v>-2.2891402460205157</v>
      </c>
      <c r="V190" s="135">
        <f>(LN(DSGE_data!BL190)-LN(DSGE_data!BL189))*100</f>
        <v>2.6235197215236816</v>
      </c>
      <c r="W190" s="135">
        <f>(LN(DSGE_data!BA190)-LN(DSGE_data!BA189))*100</f>
        <v>2.4210520121393131</v>
      </c>
      <c r="X190" s="135">
        <f>LN(1+DSGE_data!D190/400)*100</f>
        <v>1.6450484217179608</v>
      </c>
      <c r="Y190" s="135">
        <f>(LN(DSGE_data!BI190)-LN(DSGE_data!BI189))*100</f>
        <v>-10.535245013350636</v>
      </c>
      <c r="Z190" s="135">
        <f>(LN(DSGE_data!BJ190)-LN(DSGE_data!BJ189))*100</f>
        <v>-7.5842031990883463</v>
      </c>
      <c r="AA190" s="135">
        <f>(Tax_data!U190-Tax_data!U189)</f>
        <v>2.3017775682562025</v>
      </c>
      <c r="AB190" s="135">
        <f>(Tax_data!V190-Tax_data!V189)</f>
        <v>-3.4498690595491119</v>
      </c>
      <c r="AC190" s="135">
        <f>(Tax_data!Y190-Tax_data!Y189)</f>
        <v>0.3847429041719046</v>
      </c>
      <c r="AD190" s="135">
        <f>(Tax_data!Z190-Tax_data!Z189)</f>
        <v>-1.2292701552823821</v>
      </c>
      <c r="AE190" s="135">
        <f>(Tax_data!AD190-Tax_data!AD189)</f>
        <v>1.4428739616379147</v>
      </c>
      <c r="AF190" s="135">
        <f>(LN(Data!T190)-LN(Data!T189))*100</f>
        <v>1.3420996986649669</v>
      </c>
      <c r="AG190" s="135">
        <f>(LN(Data!S190)-LN(Data!S189))*100</f>
        <v>1.8350892487161374</v>
      </c>
      <c r="AH190" s="135">
        <f>(LN(DSGE_data!BQ190)-LN(DSGE_data!BQ189))*100</f>
        <v>0.23711367093692814</v>
      </c>
      <c r="AI190" s="135">
        <f>(DSGE_data!CB190/DSGE_data!CB189-1)*100</f>
        <v>21.328217449148077</v>
      </c>
      <c r="AJ190" s="135">
        <f>(DSGE_data!BY190/DSGE_data!BY189-1)*100</f>
        <v>2.8259779992350742</v>
      </c>
      <c r="AK190" s="135">
        <f>(DSGE_data!BZ190/DSGE_data!BZ189-1)*100</f>
        <v>5.3381272600223406</v>
      </c>
    </row>
    <row r="191" spans="1:37" x14ac:dyDescent="0.2">
      <c r="A191" s="18">
        <v>42551</v>
      </c>
      <c r="B191" s="135">
        <f>(LN(DSGE_data!B191)-LN(DSGE_data!B190))*100</f>
        <v>9.6168811312935532E-2</v>
      </c>
      <c r="C191" s="135">
        <f>(LN(DSGE_data!BK191)-LN(DSGE_data!BK190))*100</f>
        <v>1.9701436572352904</v>
      </c>
      <c r="D191" s="135">
        <f>(LN(DSGE_data!U191)-LN(DSGE_data!U190))*100</f>
        <v>0.15119501116966916</v>
      </c>
      <c r="E191" s="135">
        <v>1.17399058864858</v>
      </c>
      <c r="F191" s="135">
        <v>1.17399058864858</v>
      </c>
      <c r="G191" s="137">
        <v>1.1000000000000001</v>
      </c>
      <c r="H191" s="135">
        <f t="shared" si="7"/>
        <v>1.17399058864858</v>
      </c>
      <c r="I191" s="135">
        <f>(LN(DSGE_data!W191)-LN(DSGE_data!W190))*100</f>
        <v>1.2884318835432396</v>
      </c>
      <c r="J191" s="135">
        <f>(LN(DSGE_data!Y191)-LN(DSGE_data!Y190))*100</f>
        <v>3.1725272253085635</v>
      </c>
      <c r="K191" s="135">
        <f>(LN(DSGE_data!AA191)-LN(DSGE_data!AA190))*100</f>
        <v>-2.0333902739915644</v>
      </c>
      <c r="L191" s="135">
        <f>(LN(DSGE_data!AC191)-LN(DSGE_data!AC190))*100</f>
        <v>-1.3471880741901643</v>
      </c>
      <c r="M191" s="135">
        <f>(LN(DSGE_data!AA191+DSGE_data!AC191)-LN(DSGE_data!AA190+DSGE_data!AC190))*100</f>
        <v>-1.736684191549287</v>
      </c>
      <c r="N191" s="135">
        <f>(LN(DSGE_data!AE191)-LN(DSGE_data!AE190))*100</f>
        <v>1.352358782781593</v>
      </c>
      <c r="O191" s="135">
        <f>(LN(DSGE_data!AK191)-LN(DSGE_data!AK190))*100</f>
        <v>-0.82682184987410423</v>
      </c>
      <c r="P191" s="135">
        <f>(LN(DSGE_data!BO191)-LN(DSGE_data!BO190))*100</f>
        <v>0.94122076400573462</v>
      </c>
      <c r="Q191" s="135">
        <f>(LN(DSGE_data!AL191)-LN(DSGE_data!AL190))*100</f>
        <v>2.173673741808102</v>
      </c>
      <c r="R191" s="135">
        <f>(LN(DSGE_data!AM191)-LN(DSGE_data!AM190))*100</f>
        <v>0.56439243591270838</v>
      </c>
      <c r="S191" s="135">
        <f>(LN(DSGE_data!AZ191)-LN(DSGE_data!AZ190))*100</f>
        <v>2.0592748276764716</v>
      </c>
      <c r="T191" s="135">
        <f>(LN(DSGE_data!J191)-LN(DSGE_data!J190))*100</f>
        <v>1.9544596072969433</v>
      </c>
      <c r="U191" s="135">
        <f>(LN(DSGE_data!BC191)-LN(DSGE_data!BC190))*100</f>
        <v>-1.5151261297464913</v>
      </c>
      <c r="V191" s="135">
        <f>(LN(DSGE_data!BL191)-LN(DSGE_data!BL190))*100</f>
        <v>2.6734890921168208</v>
      </c>
      <c r="W191" s="135">
        <f>(LN(DSGE_data!BA191)-LN(DSGE_data!BA190))*100</f>
        <v>2.0774963655934897</v>
      </c>
      <c r="X191" s="135">
        <f>LN(1+DSGE_data!D191/400)*100</f>
        <v>1.7348638334613073</v>
      </c>
      <c r="Y191" s="135">
        <f>(LN(DSGE_data!BI191)-LN(DSGE_data!BI190))*100</f>
        <v>3.7906104905734317</v>
      </c>
      <c r="Z191" s="135">
        <f>(LN(DSGE_data!BJ191)-LN(DSGE_data!BJ190))*100</f>
        <v>4.7540747560644192</v>
      </c>
      <c r="AA191" s="135">
        <f>(Tax_data!U191-Tax_data!U190)</f>
        <v>-4.0858166365133286E-2</v>
      </c>
      <c r="AB191" s="135">
        <f>(Tax_data!V191-Tax_data!V190)</f>
        <v>-0.61891028263569048</v>
      </c>
      <c r="AC191" s="135">
        <f>(Tax_data!Y191-Tax_data!Y190)</f>
        <v>0.30640248906293976</v>
      </c>
      <c r="AD191" s="135">
        <f>(Tax_data!Z191-Tax_data!Z190)</f>
        <v>-0.12054438772185705</v>
      </c>
      <c r="AE191" s="135">
        <f>(Tax_data!AD191-Tax_data!AD190)</f>
        <v>-2.17278890222976</v>
      </c>
      <c r="AF191" s="135">
        <f>(LN(Data!T191)-LN(Data!T190))*100</f>
        <v>1.4950747514864915</v>
      </c>
      <c r="AG191" s="135">
        <f>(LN(Data!S191)-LN(Data!S190))*100</f>
        <v>1.4365023697386903</v>
      </c>
      <c r="AH191" s="135">
        <f>(LN(DSGE_data!BQ191)-LN(DSGE_data!BQ190))*100</f>
        <v>-1.9075287824417586</v>
      </c>
      <c r="AI191" s="135">
        <f>(DSGE_data!CB191/DSGE_data!CB190-1)*100</f>
        <v>-24.81394920315465</v>
      </c>
      <c r="AJ191" s="135">
        <f>(DSGE_data!BY191/DSGE_data!BY190-1)*100</f>
        <v>2.4001699821627698</v>
      </c>
      <c r="AK191" s="135">
        <f>(DSGE_data!BZ191/DSGE_data!BZ190-1)*100</f>
        <v>-1.3126415881686837</v>
      </c>
    </row>
    <row r="192" spans="1:37" x14ac:dyDescent="0.2">
      <c r="A192" s="18">
        <v>42643</v>
      </c>
      <c r="B192" s="135">
        <f>(LN(DSGE_data!B192)-LN(DSGE_data!B191))*100</f>
        <v>-1.217896518959094E-2</v>
      </c>
      <c r="C192" s="135">
        <f>(LN(DSGE_data!BK192)-LN(DSGE_data!BK191))*100</f>
        <v>0.95332163084975718</v>
      </c>
      <c r="D192" s="135">
        <f>(LN(DSGE_data!U192)-LN(DSGE_data!U191))*100</f>
        <v>0.59645221751338795</v>
      </c>
      <c r="E192" s="135">
        <v>1.1490005916242101</v>
      </c>
      <c r="F192" s="135">
        <v>1.1490005916242101</v>
      </c>
      <c r="G192" s="137">
        <v>1.1000000000000001</v>
      </c>
      <c r="H192" s="135">
        <f t="shared" si="7"/>
        <v>1.1490005916242101</v>
      </c>
      <c r="I192" s="135">
        <f>(LN(DSGE_data!W192)-LN(DSGE_data!W191))*100</f>
        <v>0.37404512851679783</v>
      </c>
      <c r="J192" s="135">
        <f>(LN(DSGE_data!Y192)-LN(DSGE_data!Y191))*100</f>
        <v>-5.4261443047618485</v>
      </c>
      <c r="K192" s="135">
        <f>(LN(DSGE_data!AA192)-LN(DSGE_data!AA191))*100</f>
        <v>-9.7081013254980419</v>
      </c>
      <c r="L192" s="135">
        <f>(LN(DSGE_data!AC192)-LN(DSGE_data!AC191))*100</f>
        <v>-4.4131204460304829</v>
      </c>
      <c r="M192" s="135">
        <f>(LN(DSGE_data!AA192+DSGE_data!AC192)-LN(DSGE_data!AA191+DSGE_data!AC191))*100</f>
        <v>-7.3796535902284077</v>
      </c>
      <c r="N192" s="135">
        <f>(LN(DSGE_data!AE192)-LN(DSGE_data!AE191))*100</f>
        <v>-6.134820132069585</v>
      </c>
      <c r="O192" s="135">
        <f>(LN(DSGE_data!AK192)-LN(DSGE_data!AK191))*100</f>
        <v>1.8340866590379701</v>
      </c>
      <c r="P192" s="135">
        <f>(LN(DSGE_data!BO192)-LN(DSGE_data!BO191))*100</f>
        <v>-1.9716142914957047</v>
      </c>
      <c r="Q192" s="135">
        <f>(LN(DSGE_data!AL192)-LN(DSGE_data!AL191))*100</f>
        <v>1.0863745410144787</v>
      </c>
      <c r="R192" s="135">
        <f>(LN(DSGE_data!AM192)-LN(DSGE_data!AM191))*100</f>
        <v>-0.33874613617026483</v>
      </c>
      <c r="S192" s="135">
        <f>(LN(DSGE_data!AZ192)-LN(DSGE_data!AZ191))*100</f>
        <v>1.2239021734722577</v>
      </c>
      <c r="T192" s="135">
        <f>(LN(DSGE_data!J192)-LN(DSGE_data!J191))*100</f>
        <v>1.082825899926565</v>
      </c>
      <c r="U192" s="135">
        <f>(LN(DSGE_data!BC192)-LN(DSGE_data!BC191))*100</f>
        <v>-1.1116023448103363</v>
      </c>
      <c r="V192" s="135">
        <f>(LN(DSGE_data!BL192)-LN(DSGE_data!BL191))*100</f>
        <v>-1.2455981970368235</v>
      </c>
      <c r="W192" s="135">
        <f>(LN(DSGE_data!BA192)-LN(DSGE_data!BA191))*100</f>
        <v>-4.9429767213919007</v>
      </c>
      <c r="X192" s="135">
        <f>LN(1+DSGE_data!D192/400)*100</f>
        <v>1.7348638334613073</v>
      </c>
      <c r="Y192" s="135">
        <f>(LN(DSGE_data!BI192)-LN(DSGE_data!BI191))*100</f>
        <v>7.4643092561648139</v>
      </c>
      <c r="Z192" s="135">
        <f>(LN(DSGE_data!BJ192)-LN(DSGE_data!BJ191))*100</f>
        <v>8.3809362706365853</v>
      </c>
      <c r="AA192" s="135">
        <f>(Tax_data!U192-Tax_data!U191)</f>
        <v>-1.1034739206580824</v>
      </c>
      <c r="AB192" s="135">
        <f>(Tax_data!V192-Tax_data!V191)</f>
        <v>2.4837160603329096</v>
      </c>
      <c r="AC192" s="135">
        <f>(Tax_data!Y192-Tax_data!Y191)</f>
        <v>-0.29194351533835672</v>
      </c>
      <c r="AD192" s="135">
        <f>(Tax_data!Z192-Tax_data!Z191)</f>
        <v>1.0256060649533332</v>
      </c>
      <c r="AE192" s="135">
        <f>(Tax_data!AD192-Tax_data!AD191)</f>
        <v>0.71632346311471373</v>
      </c>
      <c r="AF192" s="135">
        <f>(LN(Data!T192)-LN(Data!T191))*100</f>
        <v>1.3969848669269425</v>
      </c>
      <c r="AG192" s="135">
        <f>(LN(Data!S192)-LN(Data!S191))*100</f>
        <v>0.54749832118865527</v>
      </c>
      <c r="AH192" s="135">
        <f>(LN(DSGE_data!BQ192)-LN(DSGE_data!BQ191))*100</f>
        <v>-0.14681734499806254</v>
      </c>
      <c r="AI192" s="135">
        <f>(DSGE_data!CB192/DSGE_data!CB191-1)*100</f>
        <v>38.127830706222497</v>
      </c>
      <c r="AJ192" s="135">
        <f>(DSGE_data!BY192/DSGE_data!BY191-1)*100</f>
        <v>-1.4762135823508937</v>
      </c>
      <c r="AK192" s="135">
        <f>(DSGE_data!BZ192/DSGE_data!BZ191-1)*100</f>
        <v>3.1225593987394662</v>
      </c>
    </row>
    <row r="193" spans="1:37" x14ac:dyDescent="0.2">
      <c r="A193" s="18">
        <v>42735</v>
      </c>
      <c r="B193" s="135">
        <f>(LN(DSGE_data!B193)-LN(DSGE_data!B192))*100</f>
        <v>8.4862381140560217E-2</v>
      </c>
      <c r="C193" s="135">
        <f>(LN(DSGE_data!BK193)-LN(DSGE_data!BK192))*100</f>
        <v>0.65259734915512624</v>
      </c>
      <c r="D193" s="135">
        <f>(LN(DSGE_data!U193)-LN(DSGE_data!U192))*100</f>
        <v>0.29005576015386225</v>
      </c>
      <c r="E193" s="135">
        <v>1.12355231952826</v>
      </c>
      <c r="F193" s="135">
        <v>1.12355231952826</v>
      </c>
      <c r="G193" s="137">
        <v>1.1000000000000001</v>
      </c>
      <c r="H193" s="135">
        <f t="shared" si="7"/>
        <v>1.12355231952826</v>
      </c>
      <c r="I193" s="135">
        <f>(LN(DSGE_data!W193)-LN(DSGE_data!W192))*100</f>
        <v>-0.63045358203677182</v>
      </c>
      <c r="J193" s="135">
        <f>(LN(DSGE_data!Y193)-LN(DSGE_data!Y192))*100</f>
        <v>5.3919866728493915</v>
      </c>
      <c r="K193" s="135">
        <f>(LN(DSGE_data!AA193)-LN(DSGE_data!AA192))*100</f>
        <v>-4.9518973329236715</v>
      </c>
      <c r="L193" s="135">
        <f>(LN(DSGE_data!AC193)-LN(DSGE_data!AC192))*100</f>
        <v>0.26568524131782567</v>
      </c>
      <c r="M193" s="135">
        <f>(LN(DSGE_data!AA193+DSGE_data!AC193)-LN(DSGE_data!AA192+DSGE_data!AC192))*100</f>
        <v>-2.5897234876989472</v>
      </c>
      <c r="N193" s="135">
        <f>(LN(DSGE_data!AE193)-LN(DSGE_data!AE192))*100</f>
        <v>2.5875042110477864</v>
      </c>
      <c r="O193" s="135">
        <f>(LN(DSGE_data!AK193)-LN(DSGE_data!AK192))*100</f>
        <v>1.4759125198473111</v>
      </c>
      <c r="P193" s="135">
        <f>(LN(DSGE_data!BO193)-LN(DSGE_data!BO192))*100</f>
        <v>-1.4329004729900063</v>
      </c>
      <c r="Q193" s="135">
        <f>(LN(DSGE_data!AL193)-LN(DSGE_data!AL192))*100</f>
        <v>1.003153006640467</v>
      </c>
      <c r="R193" s="135">
        <f>(LN(DSGE_data!AM193)-LN(DSGE_data!AM192))*100</f>
        <v>0.16348778843386924</v>
      </c>
      <c r="S193" s="135">
        <f>(LN(DSGE_data!AZ193)-LN(DSGE_data!AZ192))*100</f>
        <v>0.96014095978302905</v>
      </c>
      <c r="T193" s="135">
        <f>(LN(DSGE_data!J193)-LN(DSGE_data!J192))*100</f>
        <v>1.0317551843381345</v>
      </c>
      <c r="U193" s="135">
        <f>(LN(DSGE_data!BC193)-LN(DSGE_data!BC192))*100</f>
        <v>0.31967084009707492</v>
      </c>
      <c r="V193" s="135">
        <f>(LN(DSGE_data!BL193)-LN(DSGE_data!BL192))*100</f>
        <v>-1.9391839149368373</v>
      </c>
      <c r="W193" s="135">
        <f>(LN(DSGE_data!BA193)-LN(DSGE_data!BA192))*100</f>
        <v>-1.9670760097298512</v>
      </c>
      <c r="X193" s="135">
        <f>LN(1+DSGE_data!D193/400)*100</f>
        <v>1.7348638334613073</v>
      </c>
      <c r="Y193" s="135">
        <f>(LN(DSGE_data!BI193)-LN(DSGE_data!BI192))*100</f>
        <v>3.7832412516514147</v>
      </c>
      <c r="Z193" s="135">
        <f>(LN(DSGE_data!BJ193)-LN(DSGE_data!BJ192))*100</f>
        <v>3.3203386286400516</v>
      </c>
      <c r="AA193" s="135">
        <f>(Tax_data!U193-Tax_data!U192)</f>
        <v>-1.0672756596162696</v>
      </c>
      <c r="AB193" s="135">
        <f>(Tax_data!V193-Tax_data!V192)</f>
        <v>2.1589743225381657</v>
      </c>
      <c r="AC193" s="135">
        <f>(Tax_data!Y193-Tax_data!Y192)</f>
        <v>-0.42779695943126939</v>
      </c>
      <c r="AD193" s="135">
        <f>(Tax_data!Z193-Tax_data!Z192)</f>
        <v>1.1446953863977711</v>
      </c>
      <c r="AE193" s="135">
        <f>(Tax_data!AD193-Tax_data!AD192)</f>
        <v>0.52818365167301273</v>
      </c>
      <c r="AF193" s="135">
        <f>(LN(Data!T193)-LN(Data!T192))*100</f>
        <v>1.9788166347813885</v>
      </c>
      <c r="AG193" s="135">
        <f>(LN(Data!S193)-LN(Data!S192))*100</f>
        <v>2.677638772655655</v>
      </c>
      <c r="AH193" s="135">
        <f>(LN(DSGE_data!BQ193)-LN(DSGE_data!BQ192))*100</f>
        <v>2.9510577102179525</v>
      </c>
      <c r="AI193" s="135">
        <f>(DSGE_data!CB193/DSGE_data!CB192-1)*100</f>
        <v>-8.9156288234312981</v>
      </c>
      <c r="AJ193" s="135">
        <f>(DSGE_data!BY193/DSGE_data!BY192-1)*100</f>
        <v>0.69890578914451051</v>
      </c>
      <c r="AK193" s="135">
        <f>(DSGE_data!BZ193/DSGE_data!BZ192-1)*100</f>
        <v>-0.6302534980560992</v>
      </c>
    </row>
    <row r="194" spans="1:37" x14ac:dyDescent="0.2">
      <c r="A194" s="18">
        <v>42825</v>
      </c>
      <c r="B194" s="135">
        <f>(LN(DSGE_data!B194)-LN(DSGE_data!B193))*100</f>
        <v>0.47102476992595399</v>
      </c>
      <c r="C194" s="135">
        <f>(LN(DSGE_data!BK194)-LN(DSGE_data!BK193))*100</f>
        <v>1.895840495155543</v>
      </c>
      <c r="D194" s="135">
        <f>(LN(DSGE_data!U194)-LN(DSGE_data!U193))*100</f>
        <v>-0.34239399020101757</v>
      </c>
      <c r="E194" s="135">
        <v>1.0984341809860301</v>
      </c>
      <c r="F194" s="135">
        <v>1.0984341809860301</v>
      </c>
      <c r="G194" s="137">
        <v>1.1000000000000001</v>
      </c>
      <c r="H194" s="137">
        <v>1.1065</v>
      </c>
      <c r="I194" s="135">
        <f>(LN(DSGE_data!W194)-LN(DSGE_data!W193))*100</f>
        <v>-6.1780843480896408E-2</v>
      </c>
      <c r="J194" s="135">
        <f>(LN(DSGE_data!Y194)-LN(DSGE_data!Y193))*100</f>
        <v>0.10891034812239297</v>
      </c>
      <c r="K194" s="135">
        <f>(LN(DSGE_data!AA194)-LN(DSGE_data!AA193))*100</f>
        <v>-0.88064939507841444</v>
      </c>
      <c r="L194" s="135">
        <f>(LN(DSGE_data!AC194)-LN(DSGE_data!AC193))*100</f>
        <v>-1.7066957209376454</v>
      </c>
      <c r="M194" s="135">
        <f>(LN(DSGE_data!AA194+DSGE_data!AC194)-LN(DSGE_data!AA193+DSGE_data!AC193))*100</f>
        <v>-1.2591244788971778</v>
      </c>
      <c r="N194" s="135">
        <f>(LN(DSGE_data!AE194)-LN(DSGE_data!AE193))*100</f>
        <v>-0.3572938497248046</v>
      </c>
      <c r="O194" s="135">
        <f>(LN(DSGE_data!AK194)-LN(DSGE_data!AK193))*100</f>
        <v>0.8899344199677639</v>
      </c>
      <c r="P194" s="135">
        <f>(LN(DSGE_data!BO194)-LN(DSGE_data!BO193))*100</f>
        <v>-0.68646792140647506</v>
      </c>
      <c r="Q194" s="135">
        <f>(LN(DSGE_data!AL194)-LN(DSGE_data!AL193))*100</f>
        <v>2.096527146103</v>
      </c>
      <c r="R194" s="135">
        <f>(LN(DSGE_data!AM194)-LN(DSGE_data!AM193))*100</f>
        <v>0.74395783569567442</v>
      </c>
      <c r="S194" s="135">
        <f>(LN(DSGE_data!AZ194)-LN(DSGE_data!AZ193))*100</f>
        <v>1.8930606475418443</v>
      </c>
      <c r="T194" s="135">
        <f>(LN(DSGE_data!J194)-LN(DSGE_data!J193))*100</f>
        <v>1.3723014808176615</v>
      </c>
      <c r="U194" s="135">
        <f>(LN(DSGE_data!BC194)-LN(DSGE_data!BC193))*100</f>
        <v>2.040679519963895</v>
      </c>
      <c r="V194" s="135">
        <f>(LN(DSGE_data!BL194)-LN(DSGE_data!BL193))*100</f>
        <v>-0.50533973727446835</v>
      </c>
      <c r="W194" s="135">
        <f>(LN(DSGE_data!BA194)-LN(DSGE_data!BA193))*100</f>
        <v>1.0007895853425097</v>
      </c>
      <c r="X194" s="135">
        <f>LN(1+DSGE_data!D194/400)*100</f>
        <v>1.7348638334613073</v>
      </c>
      <c r="Y194" s="135">
        <f>(LN(DSGE_data!BI194)-LN(DSGE_data!BI193))*100</f>
        <v>5.5539842555472951</v>
      </c>
      <c r="Z194" s="135">
        <f>(LN(DSGE_data!BJ194)-LN(DSGE_data!BJ193))*100</f>
        <v>4.3341106891459091</v>
      </c>
      <c r="AA194" s="135">
        <f>(Tax_data!U194-Tax_data!U193)</f>
        <v>2.4057116583936633</v>
      </c>
      <c r="AB194" s="135">
        <f>(Tax_data!V194-Tax_data!V193)</f>
        <v>-2.6884583703449358</v>
      </c>
      <c r="AC194" s="135">
        <f>(Tax_data!Y194-Tax_data!Y193)</f>
        <v>0.87280796902188129</v>
      </c>
      <c r="AD194" s="135">
        <f>(Tax_data!Z194-Tax_data!Z193)</f>
        <v>-0.85349582058000451</v>
      </c>
      <c r="AE194" s="135">
        <f>(Tax_data!AD194-Tax_data!AD193)</f>
        <v>-0.61469144978548407</v>
      </c>
      <c r="AF194" s="135">
        <f>(LN(Data!T194)-LN(Data!T193))*100</f>
        <v>1.4003235430983807</v>
      </c>
      <c r="AG194" s="135">
        <f>(LN(Data!S194)-LN(Data!S193))*100</f>
        <v>0.16113111928941493</v>
      </c>
      <c r="AH194" s="135">
        <f>(LN(DSGE_data!BQ194)-LN(DSGE_data!BQ193))*100</f>
        <v>1.0563610601391105</v>
      </c>
      <c r="AI194" s="135">
        <f>(DSGE_data!CB194/DSGE_data!CB193-1)*100</f>
        <v>-13.870317233364993</v>
      </c>
      <c r="AJ194" s="135">
        <f>(DSGE_data!BY194/DSGE_data!BY193-1)*100</f>
        <v>2.2468853716121284</v>
      </c>
      <c r="AK194" s="135">
        <f>(DSGE_data!BZ194/DSGE_data!BZ193-1)*100</f>
        <v>0.17140986198900254</v>
      </c>
    </row>
    <row r="195" spans="1:37" x14ac:dyDescent="0.2">
      <c r="A195" s="18">
        <v>42916</v>
      </c>
      <c r="B195" s="135">
        <f>(LN(DSGE_data!B195)-LN(DSGE_data!B194))*100</f>
        <v>0.54381298938341871</v>
      </c>
      <c r="C195" s="135">
        <f>(LN(DSGE_data!BK195)-LN(DSGE_data!BK194))*100</f>
        <v>1.0954319585269268</v>
      </c>
      <c r="D195" s="135">
        <f>(LN(DSGE_data!U195)-LN(DSGE_data!U194))*100</f>
        <v>1.1659719190475926</v>
      </c>
      <c r="E195" s="135">
        <v>1.0742571551845099</v>
      </c>
      <c r="F195" s="135">
        <v>1.0742571551845099</v>
      </c>
      <c r="G195" s="137">
        <v>1.1000000000000001</v>
      </c>
      <c r="H195" s="137">
        <v>1.1065</v>
      </c>
      <c r="I195" s="135">
        <f>(LN(DSGE_data!W195)-LN(DSGE_data!W194))*100</f>
        <v>-0.32869842784215564</v>
      </c>
      <c r="J195" s="135">
        <f>(LN(DSGE_data!Y195)-LN(DSGE_data!Y194))*100</f>
        <v>-2.9551506305063313</v>
      </c>
      <c r="K195" s="135">
        <f>(LN(DSGE_data!AA195)-LN(DSGE_data!AA194))*100</f>
        <v>-0.74020001197503404</v>
      </c>
      <c r="L195" s="135">
        <f>(LN(DSGE_data!AC195)-LN(DSGE_data!AC194))*100</f>
        <v>-3.8961375492188921</v>
      </c>
      <c r="M195" s="135">
        <f>(LN(DSGE_data!AA195+DSGE_data!AC195)-LN(DSGE_data!AA194+DSGE_data!AC194))*100</f>
        <v>-2.1705943286541185</v>
      </c>
      <c r="N195" s="135">
        <f>(LN(DSGE_data!AE195)-LN(DSGE_data!AE194))*100</f>
        <v>-2.6881676239561614</v>
      </c>
      <c r="O195" s="135">
        <f>(LN(DSGE_data!AK195)-LN(DSGE_data!AK194))*100</f>
        <v>-0.69660365157773185</v>
      </c>
      <c r="P195" s="135">
        <f>(LN(DSGE_data!BO195)-LN(DSGE_data!BO194))*100</f>
        <v>1.5590309256850787</v>
      </c>
      <c r="Q195" s="135">
        <f>(LN(DSGE_data!AL195)-LN(DSGE_data!AL194))*100</f>
        <v>1.957106764161054</v>
      </c>
      <c r="R195" s="135">
        <f>(LN(DSGE_data!AM195)-LN(DSGE_data!AM194))*100</f>
        <v>1.2459940054108998</v>
      </c>
      <c r="S195" s="135">
        <f>(LN(DSGE_data!AZ195)-LN(DSGE_data!AZ194))*100</f>
        <v>1.0946794900537959</v>
      </c>
      <c r="T195" s="135">
        <f>(LN(DSGE_data!J195)-LN(DSGE_data!J194))*100</f>
        <v>0.89165157522588245</v>
      </c>
      <c r="U195" s="135">
        <f>(LN(DSGE_data!BC195)-LN(DSGE_data!BC194))*100</f>
        <v>1.2941211696647414</v>
      </c>
      <c r="V195" s="135">
        <f>(LN(DSGE_data!BL195)-LN(DSGE_data!BL194))*100</f>
        <v>0.74358931636462344</v>
      </c>
      <c r="W195" s="135">
        <f>(LN(DSGE_data!BA195)-LN(DSGE_data!BA194))*100</f>
        <v>3.2913902900190806</v>
      </c>
      <c r="X195" s="135">
        <f>LN(1+DSGE_data!D195/400)*100</f>
        <v>1.7348638334613073</v>
      </c>
      <c r="Y195" s="135">
        <f>(LN(DSGE_data!BI195)-LN(DSGE_data!BI194))*100</f>
        <v>-1.7482152351098179</v>
      </c>
      <c r="Z195" s="135">
        <f>(LN(DSGE_data!BJ195)-LN(DSGE_data!BJ194))*100</f>
        <v>-0.39453727524403348</v>
      </c>
      <c r="AA195" s="135">
        <f>(Tax_data!U195-Tax_data!U194)</f>
        <v>-0.21781113207882719</v>
      </c>
      <c r="AB195" s="135">
        <f>(Tax_data!V195-Tax_data!V194)</f>
        <v>-2.2016328245676782</v>
      </c>
      <c r="AC195" s="135">
        <f>(Tax_data!Y195-Tax_data!Y194)</f>
        <v>0.29368429120814454</v>
      </c>
      <c r="AD195" s="135">
        <f>(Tax_data!Z195-Tax_data!Z194)</f>
        <v>-2.1291560259765099</v>
      </c>
      <c r="AE195" s="135">
        <f>(Tax_data!AD195-Tax_data!AD194)</f>
        <v>-0.21220413774465641</v>
      </c>
      <c r="AF195" s="135">
        <f>(LN(Data!T195)-LN(Data!T194))*100</f>
        <v>1.7187473877305237</v>
      </c>
      <c r="AG195" s="135">
        <f>(LN(Data!S195)-LN(Data!S194))*100</f>
        <v>2.0002388054447096</v>
      </c>
      <c r="AH195" s="135">
        <f>(LN(DSGE_data!BQ195)-LN(DSGE_data!BQ194))*100</f>
        <v>6.011740981598912</v>
      </c>
      <c r="AI195" s="135">
        <f>(DSGE_data!CB195/DSGE_data!CB194-1)*100</f>
        <v>24.959831874141457</v>
      </c>
      <c r="AJ195" s="135">
        <f>(DSGE_data!BY195/DSGE_data!BY194-1)*100</f>
        <v>0.82123032593148793</v>
      </c>
      <c r="AK195" s="135">
        <f>(DSGE_data!BZ195/DSGE_data!BZ194-1)*100</f>
        <v>3.8508760423983324</v>
      </c>
    </row>
    <row r="196" spans="1:37" x14ac:dyDescent="0.2">
      <c r="A196" s="18">
        <v>43008</v>
      </c>
      <c r="B196" s="135">
        <f>(LN(DSGE_data!B196)-LN(DSGE_data!B195))*100</f>
        <v>0.18372916648630166</v>
      </c>
      <c r="C196" s="135">
        <f>(LN(DSGE_data!BK196)-LN(DSGE_data!BK195))*100</f>
        <v>1.7914472038618179</v>
      </c>
      <c r="D196" s="135">
        <f>(LN(DSGE_data!U196)-LN(DSGE_data!U195))*100</f>
        <v>0.82603111332009149</v>
      </c>
      <c r="E196" s="135">
        <v>1.0517910557665799</v>
      </c>
      <c r="F196" s="135">
        <v>1.0517910557665799</v>
      </c>
      <c r="G196" s="137">
        <v>1.1000000000000001</v>
      </c>
      <c r="H196" s="137">
        <v>1.1065</v>
      </c>
      <c r="I196" s="135">
        <f>(LN(DSGE_data!W196)-LN(DSGE_data!W195))*100</f>
        <v>-9.8460153607149437E-3</v>
      </c>
      <c r="J196" s="135">
        <f>(LN(DSGE_data!Y196)-LN(DSGE_data!Y195))*100</f>
        <v>2.2017375786882454</v>
      </c>
      <c r="K196" s="135">
        <f>(LN(DSGE_data!AA196)-LN(DSGE_data!AA195))*100</f>
        <v>4.3537148197710707</v>
      </c>
      <c r="L196" s="135">
        <f>(LN(DSGE_data!AC196)-LN(DSGE_data!AC195))*100</f>
        <v>-3.97633404315485</v>
      </c>
      <c r="M196" s="135">
        <f>(LN(DSGE_data!AA196+DSGE_data!AC196)-LN(DSGE_data!AA195+DSGE_data!AC195))*100</f>
        <v>0.69634913525344899</v>
      </c>
      <c r="N196" s="135">
        <f>(LN(DSGE_data!AE196)-LN(DSGE_data!AE195))*100</f>
        <v>1.6907953769811357</v>
      </c>
      <c r="O196" s="135">
        <f>(LN(DSGE_data!AK196)-LN(DSGE_data!AK195))*100</f>
        <v>0.56957848601766337</v>
      </c>
      <c r="P196" s="135">
        <f>(LN(DSGE_data!BO196)-LN(DSGE_data!BO195))*100</f>
        <v>0.5545190388467347</v>
      </c>
      <c r="Q196" s="135">
        <f>(LN(DSGE_data!AL196)-LN(DSGE_data!AL195))*100</f>
        <v>1.8873066924570026</v>
      </c>
      <c r="R196" s="135">
        <f>(LN(DSGE_data!AM196)-LN(DSGE_data!AM195))*100</f>
        <v>1.0086480526272368</v>
      </c>
      <c r="S196" s="135">
        <f>(LN(DSGE_data!AZ196)-LN(DSGE_data!AZ195))*100</f>
        <v>0.76320916759247126</v>
      </c>
      <c r="T196" s="135">
        <f>(LN(DSGE_data!J196)-LN(DSGE_data!J195))*100</f>
        <v>0.96025320149788485</v>
      </c>
      <c r="U196" s="135">
        <f>(LN(DSGE_data!BC196)-LN(DSGE_data!BC195))*100</f>
        <v>-3.839258450350691</v>
      </c>
      <c r="V196" s="135">
        <f>(LN(DSGE_data!BL196)-LN(DSGE_data!BL195))*100</f>
        <v>1.6720773010892032E-2</v>
      </c>
      <c r="W196" s="135">
        <f>(LN(DSGE_data!BA196)-LN(DSGE_data!BA195))*100</f>
        <v>-2.2252277745996807</v>
      </c>
      <c r="X196" s="135">
        <f>LN(1+DSGE_data!D196/400)*100</f>
        <v>1.6865896350823462</v>
      </c>
      <c r="Y196" s="135">
        <f>(LN(DSGE_data!BI196)-LN(DSGE_data!BI195))*100</f>
        <v>-2.9248886677696539</v>
      </c>
      <c r="Z196" s="135">
        <f>(LN(DSGE_data!BJ196)-LN(DSGE_data!BJ195))*100</f>
        <v>-2.1152901843638716</v>
      </c>
      <c r="AA196" s="135">
        <f>(Tax_data!U196-Tax_data!U195)</f>
        <v>-0.87675629460201776</v>
      </c>
      <c r="AB196" s="135">
        <f>(Tax_data!V196-Tax_data!V195)</f>
        <v>2.0654836914286463</v>
      </c>
      <c r="AC196" s="135">
        <f>(Tax_data!Y196-Tax_data!Y195)</f>
        <v>-0.55015577652304515</v>
      </c>
      <c r="AD196" s="135">
        <f>(Tax_data!Z196-Tax_data!Z195)</f>
        <v>0.61947870900010216</v>
      </c>
      <c r="AE196" s="135">
        <f>(Tax_data!AD196-Tax_data!AD195)</f>
        <v>-0.26245224231439579</v>
      </c>
      <c r="AF196" s="135">
        <f>(LN(Data!T196)-LN(Data!T195))*100</f>
        <v>2.0452709378190548</v>
      </c>
      <c r="AG196" s="135">
        <f>(LN(Data!S196)-LN(Data!S195))*100</f>
        <v>1.6784779512876824</v>
      </c>
      <c r="AH196" s="135">
        <f>(LN(DSGE_data!BQ196)-LN(DSGE_data!BQ195))*100</f>
        <v>3.9218868219460745</v>
      </c>
      <c r="AI196" s="135">
        <f>(DSGE_data!CB196/DSGE_data!CB195-1)*100</f>
        <v>17.158463139420267</v>
      </c>
      <c r="AJ196" s="135">
        <f>(DSGE_data!BY196/DSGE_data!BY195-1)*100</f>
        <v>-0.29817103222241625</v>
      </c>
      <c r="AK196" s="135">
        <f>(DSGE_data!BZ196/DSGE_data!BZ195-1)*100</f>
        <v>2.4140428782243317</v>
      </c>
    </row>
    <row r="197" spans="1:37" x14ac:dyDescent="0.2">
      <c r="A197" s="18">
        <v>43100</v>
      </c>
      <c r="B197" s="135">
        <f>(LN(DSGE_data!B197)-LN(DSGE_data!B196))*100</f>
        <v>0.39259442616792484</v>
      </c>
      <c r="C197" s="135">
        <f>(LN(DSGE_data!BK197)-LN(DSGE_data!BK196))*100</f>
        <v>0.99815985065188073</v>
      </c>
      <c r="D197" s="135">
        <f>(LN(DSGE_data!U197)-LN(DSGE_data!U196))*100</f>
        <v>0.78653404124828796</v>
      </c>
      <c r="E197" s="135">
        <v>1.0315787311273199</v>
      </c>
      <c r="F197" s="135">
        <v>1.0315787311273199</v>
      </c>
      <c r="G197" s="137">
        <v>1.1000000000000001</v>
      </c>
      <c r="H197" s="137">
        <v>1.1065</v>
      </c>
      <c r="I197" s="135">
        <f>(LN(DSGE_data!W197)-LN(DSGE_data!W196))*100</f>
        <v>1.05497658839937E-3</v>
      </c>
      <c r="J197" s="135">
        <f>(LN(DSGE_data!Y197)-LN(DSGE_data!Y196))*100</f>
        <v>3.9129959857540086</v>
      </c>
      <c r="K197" s="135">
        <f>(LN(DSGE_data!AA197)-LN(DSGE_data!AA196))*100</f>
        <v>-8.0310270744075041</v>
      </c>
      <c r="L197" s="135">
        <f>(LN(DSGE_data!AC197)-LN(DSGE_data!AC196))*100</f>
        <v>-0.10763922905852041</v>
      </c>
      <c r="M197" s="135">
        <f>(LN(DSGE_data!AA197+DSGE_data!AC197)-LN(DSGE_data!AA196+DSGE_data!AC196))*100</f>
        <v>-4.5561821019303395</v>
      </c>
      <c r="N197" s="135">
        <f>(LN(DSGE_data!AE197)-LN(DSGE_data!AE196))*100</f>
        <v>1.1329630297051807</v>
      </c>
      <c r="O197" s="135">
        <f>(LN(DSGE_data!AK197)-LN(DSGE_data!AK196))*100</f>
        <v>-0.1275791220443967</v>
      </c>
      <c r="P197" s="135">
        <f>(LN(DSGE_data!BO197)-LN(DSGE_data!BO196))*100</f>
        <v>0.63174242269958825</v>
      </c>
      <c r="Q197" s="135">
        <f>(LN(DSGE_data!AL197)-LN(DSGE_data!AL196))*100</f>
        <v>1.3409882677068552</v>
      </c>
      <c r="R197" s="135">
        <f>(LN(DSGE_data!AM197)-LN(DSGE_data!AM196))*100</f>
        <v>0.21670077236581875</v>
      </c>
      <c r="S197" s="135">
        <f>(LN(DSGE_data!AZ197)-LN(DSGE_data!AZ196))*100</f>
        <v>0.83682496705161924</v>
      </c>
      <c r="T197" s="135">
        <f>(LN(DSGE_data!J197)-LN(DSGE_data!J196))*100</f>
        <v>1.7431286377967758</v>
      </c>
      <c r="U197" s="135">
        <f>(LN(DSGE_data!BC197)-LN(DSGE_data!BC196))*100</f>
        <v>4.4582882478172436</v>
      </c>
      <c r="V197" s="135">
        <f>(LN(DSGE_data!BL197)-LN(DSGE_data!BL196))*100</f>
        <v>2.7591353667837382</v>
      </c>
      <c r="W197" s="135">
        <f>(LN(DSGE_data!BA197)-LN(DSGE_data!BA196))*100</f>
        <v>3.2690153831394397</v>
      </c>
      <c r="X197" s="135">
        <f>LN(1+DSGE_data!D197/400)*100</f>
        <v>1.6734198991165166</v>
      </c>
      <c r="Y197" s="135">
        <f>(LN(DSGE_data!BI197)-LN(DSGE_data!BI196))*100</f>
        <v>-3.5461108906706507</v>
      </c>
      <c r="Z197" s="135">
        <f>(LN(DSGE_data!BJ197)-LN(DSGE_data!BJ196))*100</f>
        <v>-2.8033344722057763</v>
      </c>
      <c r="AA197" s="135">
        <f>(Tax_data!U197-Tax_data!U196)</f>
        <v>-0.97703363526640352</v>
      </c>
      <c r="AB197" s="135">
        <f>(Tax_data!V197-Tax_data!V196)</f>
        <v>3.2325607999880184</v>
      </c>
      <c r="AC197" s="135">
        <f>(Tax_data!Y197-Tax_data!Y196)</f>
        <v>-0.66664654129599299</v>
      </c>
      <c r="AD197" s="135">
        <f>(Tax_data!Z197-Tax_data!Z196)</f>
        <v>3.4274410658464163</v>
      </c>
      <c r="AE197" s="135">
        <f>(Tax_data!AD197-Tax_data!AD196)</f>
        <v>0.22921651545921407</v>
      </c>
      <c r="AF197" s="135">
        <f>(LN(Data!T197)-LN(Data!T196))*100</f>
        <v>2.1950516346890936</v>
      </c>
      <c r="AG197" s="135">
        <f>(LN(Data!S197)-LN(Data!S196))*100</f>
        <v>2.0069066009376968</v>
      </c>
      <c r="AH197" s="135">
        <f>(LN(DSGE_data!BQ197)-LN(DSGE_data!BQ196))*100</f>
        <v>0.74681644211764819</v>
      </c>
      <c r="AI197" s="135">
        <f>(DSGE_data!CB197/DSGE_data!CB196-1)*100</f>
        <v>5.5172215369882149</v>
      </c>
      <c r="AJ197" s="135">
        <f>(DSGE_data!BY197/DSGE_data!BY196-1)*100</f>
        <v>3.4914275836976483</v>
      </c>
      <c r="AK197" s="135">
        <f>(DSGE_data!BZ197/DSGE_data!BZ196-1)*100</f>
        <v>4.0363038050298838</v>
      </c>
    </row>
    <row r="198" spans="1:37" x14ac:dyDescent="0.2">
      <c r="A198" s="18">
        <v>43190</v>
      </c>
      <c r="B198" s="135">
        <f>(LN(DSGE_data!B198)-LN(DSGE_data!B197))*100</f>
        <v>0.52763860104416693</v>
      </c>
      <c r="C198" s="135">
        <f>(LN(DSGE_data!BK198)-LN(DSGE_data!BK197))*100</f>
        <v>-0.11149177234441865</v>
      </c>
      <c r="D198" s="135">
        <f>(LN(DSGE_data!U198)-LN(DSGE_data!U197))*100</f>
        <v>1.0347522909221141</v>
      </c>
      <c r="E198" s="135">
        <v>1.0140548219018899</v>
      </c>
      <c r="F198" s="135">
        <v>1.0140548219018899</v>
      </c>
      <c r="G198" s="137">
        <v>1.1000000000000001</v>
      </c>
      <c r="H198" s="137">
        <v>1.1065</v>
      </c>
      <c r="I198" s="135">
        <f>(LN(DSGE_data!W198)-LN(DSGE_data!W197))*100</f>
        <v>0.84450349374094458</v>
      </c>
      <c r="J198" s="135">
        <f>(LN(DSGE_data!Y198)-LN(DSGE_data!Y197))*100</f>
        <v>0.37554953969021199</v>
      </c>
      <c r="K198" s="135">
        <f>(LN(DSGE_data!AA198)-LN(DSGE_data!AA197))*100</f>
        <v>-1.2522273442145959</v>
      </c>
      <c r="L198" s="135">
        <f>(LN(DSGE_data!AC198)-LN(DSGE_data!AC197))*100</f>
        <v>-3.3244848877160393</v>
      </c>
      <c r="M198" s="135">
        <f>(LN(DSGE_data!AA198+DSGE_data!AC198)-LN(DSGE_data!AA197+DSGE_data!AC197))*100</f>
        <v>-2.1759649714248042</v>
      </c>
      <c r="N198" s="135">
        <f>(LN(DSGE_data!AE198)-LN(DSGE_data!AE197))*100</f>
        <v>-0.43123780008205159</v>
      </c>
      <c r="O198" s="135">
        <f>(LN(DSGE_data!AK198)-LN(DSGE_data!AK197))*100</f>
        <v>1.2688782035371826</v>
      </c>
      <c r="P198" s="135">
        <f>(LN(DSGE_data!BO198)-LN(DSGE_data!BO197))*100</f>
        <v>-2.7248826332300524</v>
      </c>
      <c r="Q198" s="135">
        <f>(LN(DSGE_data!AL198)-LN(DSGE_data!AL197))*100</f>
        <v>-0.19415803377160756</v>
      </c>
      <c r="R198" s="135">
        <f>(LN(DSGE_data!AM198)-LN(DSGE_data!AM197))*100</f>
        <v>-1.4187788661724099</v>
      </c>
      <c r="S198" s="135">
        <f>(LN(DSGE_data!AZ198)-LN(DSGE_data!AZ197))*100</f>
        <v>1.2618463959212178</v>
      </c>
      <c r="T198" s="135">
        <f>(LN(DSGE_data!J198)-LN(DSGE_data!J197))*100</f>
        <v>0.59925272960610343</v>
      </c>
      <c r="U198" s="135">
        <f>(LN(DSGE_data!BC198)-LN(DSGE_data!BC197))*100</f>
        <v>-0.24371146928459098</v>
      </c>
      <c r="V198" s="135">
        <f>(LN(DSGE_data!BL198)-LN(DSGE_data!BL197))*100</f>
        <v>-0.32588051905779736</v>
      </c>
      <c r="W198" s="135">
        <f>(LN(DSGE_data!BA198)-LN(DSGE_data!BA197))*100</f>
        <v>-2.4377644087708816</v>
      </c>
      <c r="X198" s="135">
        <f>LN(1+DSGE_data!D198/400)*100</f>
        <v>1.6686918785014735</v>
      </c>
      <c r="Y198" s="135">
        <f>(LN(DSGE_data!BI198)-LN(DSGE_data!BI197))*100</f>
        <v>9.8405551674344949</v>
      </c>
      <c r="Z198" s="135">
        <f>(LN(DSGE_data!BJ198)-LN(DSGE_data!BJ197))*100</f>
        <v>10.197652880671271</v>
      </c>
      <c r="AA198" s="135">
        <f>(Tax_data!U198-Tax_data!U197)</f>
        <v>1.4445874537963324</v>
      </c>
      <c r="AB198" s="135">
        <f>(Tax_data!V198-Tax_data!V197)</f>
        <v>-2.1477808650162302</v>
      </c>
      <c r="AC198" s="135">
        <f>(Tax_data!Y198-Tax_data!Y197)</f>
        <v>0.43780023557791026</v>
      </c>
      <c r="AD198" s="135">
        <f>(Tax_data!Z198-Tax_data!Z197)</f>
        <v>-0.7005864991698374</v>
      </c>
      <c r="AE198" s="135">
        <f>(Tax_data!AD198-Tax_data!AD197)</f>
        <v>0.25926622015550116</v>
      </c>
      <c r="AF198" s="135">
        <f>(LN(Data!T198)-LN(Data!T197))*100</f>
        <v>2.3921012589514845</v>
      </c>
      <c r="AG198" s="135">
        <f>(LN(Data!S198)-LN(Data!S197))*100</f>
        <v>1.7681592582109218</v>
      </c>
      <c r="AH198" s="135">
        <f>(LN(DSGE_data!BQ198)-LN(DSGE_data!BQ197))*100</f>
        <v>-0.40844718394446033</v>
      </c>
      <c r="AI198" s="135">
        <f>(DSGE_data!CB198/DSGE_data!CB197-1)*100</f>
        <v>-33.861330848184458</v>
      </c>
      <c r="AJ198" s="135">
        <f>(DSGE_data!BY198/DSGE_data!BY197-1)*100</f>
        <v>1.8693946742180056</v>
      </c>
      <c r="AK198" s="135">
        <f>(DSGE_data!BZ198/DSGE_data!BZ197-1)*100</f>
        <v>-4.1930298433919377</v>
      </c>
    </row>
    <row r="199" spans="1:37" x14ac:dyDescent="0.2">
      <c r="A199" s="18">
        <v>43281</v>
      </c>
      <c r="B199" s="135">
        <f>(LN(DSGE_data!B199)-LN(DSGE_data!B198))*100</f>
        <v>-0.24897003542463381</v>
      </c>
      <c r="C199" s="135">
        <f>(LN(DSGE_data!BK199)-LN(DSGE_data!BK198))*100</f>
        <v>1.7119923734811415</v>
      </c>
      <c r="D199" s="135">
        <f>(LN(DSGE_data!U199)-LN(DSGE_data!U198))*100</f>
        <v>0.7406430855141366</v>
      </c>
      <c r="E199" s="135">
        <v>0.99971191170305795</v>
      </c>
      <c r="F199" s="135">
        <v>0.99971191170305795</v>
      </c>
      <c r="G199" s="137">
        <v>1.1000000000000001</v>
      </c>
      <c r="H199" s="137">
        <v>1.1065</v>
      </c>
      <c r="I199" s="135">
        <f>(LN(DSGE_data!W199)-LN(DSGE_data!W198))*100</f>
        <v>0.81587463473766775</v>
      </c>
      <c r="J199" s="135">
        <f>(LN(DSGE_data!Y199)-LN(DSGE_data!Y198))*100</f>
        <v>-0.83075113782609122</v>
      </c>
      <c r="K199" s="135">
        <f>(LN(DSGE_data!AA199)-LN(DSGE_data!AA198))*100</f>
        <v>-0.15651788244106513</v>
      </c>
      <c r="L199" s="135">
        <f>(LN(DSGE_data!AC199)-LN(DSGE_data!AC198))*100</f>
        <v>-3.3420311641158662</v>
      </c>
      <c r="M199" s="135">
        <f>(LN(DSGE_data!AA199+DSGE_data!AC199)-LN(DSGE_data!AA198+DSGE_data!AC198))*100</f>
        <v>-1.5558483551931346</v>
      </c>
      <c r="N199" s="135">
        <f>(LN(DSGE_data!AE199)-LN(DSGE_data!AE198))*100</f>
        <v>-1.0574642673310208</v>
      </c>
      <c r="O199" s="135">
        <f>(LN(DSGE_data!AK199)-LN(DSGE_data!AK198))*100</f>
        <v>-0.54933221736881421</v>
      </c>
      <c r="P199" s="135">
        <f>(LN(DSGE_data!BO199)-LN(DSGE_data!BO198))*100</f>
        <v>0.75086157320978231</v>
      </c>
      <c r="Q199" s="135">
        <f>(LN(DSGE_data!AL199)-LN(DSGE_data!AL198))*100</f>
        <v>1.7181829655838143</v>
      </c>
      <c r="R199" s="135">
        <f>(LN(DSGE_data!AM199)-LN(DSGE_data!AM198))*100</f>
        <v>1.4199565348972598</v>
      </c>
      <c r="S199" s="135">
        <f>(LN(DSGE_data!AZ199)-LN(DSGE_data!AZ198))*100</f>
        <v>1.5166536097429351</v>
      </c>
      <c r="T199" s="135">
        <f>(LN(DSGE_data!J199)-LN(DSGE_data!J198))*100</f>
        <v>1.5561633038925216</v>
      </c>
      <c r="U199" s="135">
        <f>(LN(DSGE_data!BC199)-LN(DSGE_data!BC198))*100</f>
        <v>0.68242149559605281</v>
      </c>
      <c r="V199" s="135">
        <f>(LN(DSGE_data!BL199)-LN(DSGE_data!BL198))*100</f>
        <v>-0.12388326646410874</v>
      </c>
      <c r="W199" s="135">
        <f>(LN(DSGE_data!BA199)-LN(DSGE_data!BA198))*100</f>
        <v>0.41467685426948009</v>
      </c>
      <c r="X199" s="135">
        <f>LN(1+DSGE_data!D199/400)*100</f>
        <v>1.611938187988339</v>
      </c>
      <c r="Y199" s="135">
        <f>(LN(DSGE_data!BI199)-LN(DSGE_data!BI198))*100</f>
        <v>-3.6237278470985679</v>
      </c>
      <c r="Z199" s="135">
        <f>(LN(DSGE_data!BJ199)-LN(DSGE_data!BJ198))*100</f>
        <v>-2.9619472471098085</v>
      </c>
      <c r="AA199" s="135">
        <f>(Tax_data!U199-Tax_data!U198)</f>
        <v>-0.66383734836662889</v>
      </c>
      <c r="AB199" s="135">
        <f>(Tax_data!V199-Tax_data!V198)</f>
        <v>-1.145702020279872</v>
      </c>
      <c r="AC199" s="135">
        <f>(Tax_data!Y199-Tax_data!Y198)</f>
        <v>-0.19110879513926449</v>
      </c>
      <c r="AD199" s="135">
        <f>(Tax_data!Z199-Tax_data!Z198)</f>
        <v>-0.11703564914662223</v>
      </c>
      <c r="AE199" s="135">
        <f>(Tax_data!AD199-Tax_data!AD198)</f>
        <v>1.1925384696149894</v>
      </c>
      <c r="AF199" s="135">
        <f>(LN(Data!T199)-LN(Data!T198))*100</f>
        <v>1.3430165266786531</v>
      </c>
      <c r="AG199" s="135">
        <f>(LN(Data!S199)-LN(Data!S198))*100</f>
        <v>2.6845779235548761</v>
      </c>
      <c r="AH199" s="135">
        <f>(LN(DSGE_data!BQ199)-LN(DSGE_data!BQ198))*100</f>
        <v>8.8814217436153697</v>
      </c>
      <c r="AI199" s="135">
        <f>(DSGE_data!CB199/DSGE_data!CB198-1)*100</f>
        <v>-4.0355857190431665</v>
      </c>
      <c r="AJ199" s="135">
        <f>(DSGE_data!BY199/DSGE_data!BY198-1)*100</f>
        <v>5.1966794827936535</v>
      </c>
      <c r="AK199" s="135">
        <f>(DSGE_data!BZ199/DSGE_data!BZ198-1)*100</f>
        <v>4.1112217279716701</v>
      </c>
    </row>
    <row r="200" spans="1:37" x14ac:dyDescent="0.2">
      <c r="A200" s="18">
        <v>43373</v>
      </c>
      <c r="B200" s="135">
        <f>(LN(DSGE_data!B200)-LN(DSGE_data!B199))*100</f>
        <v>1.2223067115884945</v>
      </c>
      <c r="C200" s="135">
        <f>(LN(DSGE_data!BK200)-LN(DSGE_data!BK199))*100</f>
        <v>1.2052099349810774</v>
      </c>
      <c r="D200" s="135">
        <f>(LN(DSGE_data!U200)-LN(DSGE_data!U199))*100</f>
        <v>5.9220898871892302E-2</v>
      </c>
      <c r="E200" s="135">
        <v>0.98917418790015499</v>
      </c>
      <c r="F200" s="135">
        <v>0.98917418790015499</v>
      </c>
      <c r="G200" s="137">
        <v>1.1000000000000001</v>
      </c>
      <c r="H200" s="137">
        <v>1.1065</v>
      </c>
      <c r="I200" s="135">
        <f>(LN(DSGE_data!W200)-LN(DSGE_data!W199))*100</f>
        <v>-0.62404141966112547</v>
      </c>
      <c r="J200" s="135">
        <f>(LN(DSGE_data!Y200)-LN(DSGE_data!Y199))*100</f>
        <v>-0.13753899105655165</v>
      </c>
      <c r="K200" s="135">
        <f>(LN(DSGE_data!AA200)-LN(DSGE_data!AA199))*100</f>
        <v>0.23840577505396254</v>
      </c>
      <c r="L200" s="135">
        <f>(LN(DSGE_data!AC200)-LN(DSGE_data!AC199))*100</f>
        <v>-3.9545428000188565</v>
      </c>
      <c r="M200" s="135">
        <f>(LN(DSGE_data!AA200+DSGE_data!AC200)-LN(DSGE_data!AA199+DSGE_data!AC199))*100</f>
        <v>-1.5654634395041001</v>
      </c>
      <c r="N200" s="135">
        <f>(LN(DSGE_data!AE200)-LN(DSGE_data!AE199))*100</f>
        <v>-0.58057399580508928</v>
      </c>
      <c r="O200" s="135">
        <f>(LN(DSGE_data!AK200)-LN(DSGE_data!AK199))*100</f>
        <v>0.56490083748421682</v>
      </c>
      <c r="P200" s="135">
        <f>(LN(DSGE_data!BO200)-LN(DSGE_data!BO199))*100</f>
        <v>9.9221564858531508E-2</v>
      </c>
      <c r="Q200" s="135">
        <f>(LN(DSGE_data!AL200)-LN(DSGE_data!AL199))*100</f>
        <v>1.9297193525297018</v>
      </c>
      <c r="R200" s="135">
        <f>(LN(DSGE_data!AM200)-LN(DSGE_data!AM199))*100</f>
        <v>0.46550410117376373</v>
      </c>
      <c r="S200" s="135">
        <f>(LN(DSGE_data!AZ200)-LN(DSGE_data!AZ199))*100</f>
        <v>1.2655969501869535</v>
      </c>
      <c r="T200" s="135">
        <f>(LN(DSGE_data!J200)-LN(DSGE_data!J199))*100</f>
        <v>2.0739328016756708</v>
      </c>
      <c r="U200" s="135">
        <f>(LN(DSGE_data!BC200)-LN(DSGE_data!BC199))*100</f>
        <v>3.9860506608919266</v>
      </c>
      <c r="V200" s="135">
        <f>(LN(DSGE_data!BL200)-LN(DSGE_data!BL199))*100</f>
        <v>4.7784248932830842</v>
      </c>
      <c r="W200" s="135">
        <f>(LN(DSGE_data!BA200)-LN(DSGE_data!BA199))*100</f>
        <v>4.1816519831163745</v>
      </c>
      <c r="X200" s="135">
        <f>LN(1+DSGE_data!D200/400)*100</f>
        <v>1.611938187988339</v>
      </c>
      <c r="Y200" s="135">
        <f>(LN(DSGE_data!BI200)-LN(DSGE_data!BI199))*100</f>
        <v>-7.3925102411844357</v>
      </c>
      <c r="Z200" s="135">
        <f>(LN(DSGE_data!BJ200)-LN(DSGE_data!BJ199))*100</f>
        <v>-5.7681919205506915</v>
      </c>
      <c r="AA200" s="135">
        <f>(Tax_data!U200-Tax_data!U199)</f>
        <v>0.58251449625319296</v>
      </c>
      <c r="AB200" s="135">
        <f>(Tax_data!V200-Tax_data!V199)</f>
        <v>0.14622644846520316</v>
      </c>
      <c r="AC200" s="135">
        <f>(Tax_data!Y200-Tax_data!Y199)</f>
        <v>1.1929087802260305</v>
      </c>
      <c r="AD200" s="135">
        <f>(Tax_data!Z200-Tax_data!Z199)</f>
        <v>-2.022325008942822</v>
      </c>
      <c r="AE200" s="135">
        <f>(Tax_data!AD200-Tax_data!AD199)</f>
        <v>-0.11798746378455505</v>
      </c>
      <c r="AF200" s="135">
        <f>(LN(Data!T200)-LN(Data!T199))*100</f>
        <v>1.3451365257065362</v>
      </c>
      <c r="AG200" s="135">
        <f>(LN(Data!S200)-LN(Data!S199))*100</f>
        <v>1.314878271748654</v>
      </c>
      <c r="AH200" s="135">
        <f>(LN(DSGE_data!BQ200)-LN(DSGE_data!BQ199))*100</f>
        <v>5.9906155653877136E-2</v>
      </c>
      <c r="AI200" s="135">
        <f>(DSGE_data!CB200/DSGE_data!CB199-1)*100</f>
        <v>-11.006785271308239</v>
      </c>
      <c r="AJ200" s="135">
        <f>(DSGE_data!BY200/DSGE_data!BY199-1)*100</f>
        <v>2.7505739036641552</v>
      </c>
      <c r="AK200" s="135">
        <f>(DSGE_data!BZ200/DSGE_data!BZ199-1)*100</f>
        <v>1.3545457367636349</v>
      </c>
    </row>
    <row r="201" spans="1:37" x14ac:dyDescent="0.2">
      <c r="A201" s="18">
        <v>43465</v>
      </c>
      <c r="B201" s="135">
        <f>(LN(DSGE_data!B201)-LN(DSGE_data!B200))*100</f>
        <v>0.27712784086730835</v>
      </c>
      <c r="C201" s="135">
        <f>(LN(DSGE_data!BK201)-LN(DSGE_data!BK200))*100</f>
        <v>0.88771003965169015</v>
      </c>
      <c r="D201" s="135">
        <f>(LN(DSGE_data!U201)-LN(DSGE_data!U200))*100</f>
        <v>0.81202635026169645</v>
      </c>
      <c r="E201" s="135">
        <v>0.98262740943688598</v>
      </c>
      <c r="F201" s="135">
        <v>0.98262740943688598</v>
      </c>
      <c r="G201" s="137">
        <v>1.1000000000000001</v>
      </c>
      <c r="H201" s="137">
        <v>1.1065</v>
      </c>
      <c r="I201" s="135">
        <f>(LN(DSGE_data!W201)-LN(DSGE_data!W200))*100</f>
        <v>8.8013220419114191E-2</v>
      </c>
      <c r="J201" s="135">
        <f>(LN(DSGE_data!Y201)-LN(DSGE_data!Y200))*100</f>
        <v>-2.7020659503829592</v>
      </c>
      <c r="K201" s="135">
        <f>(LN(DSGE_data!AA201)-LN(DSGE_data!AA200))*100</f>
        <v>-2.1283799591810038</v>
      </c>
      <c r="L201" s="135">
        <f>(LN(DSGE_data!AC201)-LN(DSGE_data!AC200))*100</f>
        <v>-5.4327249774219766</v>
      </c>
      <c r="M201" s="135">
        <f>(LN(DSGE_data!AA201+DSGE_data!AC201)-LN(DSGE_data!AA200+DSGE_data!AC200))*100</f>
        <v>-3.5196751160814443</v>
      </c>
      <c r="N201" s="135">
        <f>(LN(DSGE_data!AE201)-LN(DSGE_data!AE200))*100</f>
        <v>-2.953988251961448</v>
      </c>
      <c r="O201" s="135">
        <f>(LN(DSGE_data!AK201)-LN(DSGE_data!AK200))*100</f>
        <v>0.90326085600511696</v>
      </c>
      <c r="P201" s="135">
        <f>(LN(DSGE_data!BO201)-LN(DSGE_data!BO200))*100</f>
        <v>-0.13519759701239309</v>
      </c>
      <c r="Q201" s="135">
        <f>(LN(DSGE_data!AL201)-LN(DSGE_data!AL200))*100</f>
        <v>1.5273683497524004</v>
      </c>
      <c r="R201" s="135">
        <f>(LN(DSGE_data!AM201)-LN(DSGE_data!AM200))*100</f>
        <v>0.64030210358971829</v>
      </c>
      <c r="S201" s="135">
        <f>(LN(DSGE_data!AZ201)-LN(DSGE_data!AZ200))*100</f>
        <v>0.75930509075963215</v>
      </c>
      <c r="T201" s="135">
        <f>(LN(DSGE_data!J201)-LN(DSGE_data!J200))*100</f>
        <v>1.8905503330483242</v>
      </c>
      <c r="U201" s="135">
        <f>(LN(DSGE_data!BC201)-LN(DSGE_data!BC200))*100</f>
        <v>-2.3612703512126743</v>
      </c>
      <c r="V201" s="135">
        <f>(LN(DSGE_data!BL201)-LN(DSGE_data!BL200))*100</f>
        <v>2.8666598712568714</v>
      </c>
      <c r="W201" s="135">
        <f>(LN(DSGE_data!BA201)-LN(DSGE_data!BA200))*100</f>
        <v>2.2349623775415495</v>
      </c>
      <c r="X201" s="135">
        <f>LN(1+DSGE_data!D201/400)*100</f>
        <v>1.6403190594715857</v>
      </c>
      <c r="Y201" s="135">
        <f>(LN(DSGE_data!BI201)-LN(DSGE_data!BI200))*100</f>
        <v>0.27724287295747274</v>
      </c>
      <c r="Z201" s="135">
        <f>(LN(DSGE_data!BJ201)-LN(DSGE_data!BJ200))*100</f>
        <v>2.3747150791507465</v>
      </c>
      <c r="AA201" s="135">
        <f>(Tax_data!U201-Tax_data!U200)</f>
        <v>-0.38039571610909029</v>
      </c>
      <c r="AB201" s="135">
        <f>(Tax_data!V201-Tax_data!V200)</f>
        <v>-0.76024791327404806</v>
      </c>
      <c r="AC201" s="135">
        <f>(Tax_data!Y201-Tax_data!Y200)</f>
        <v>-0.22093455004484497</v>
      </c>
      <c r="AD201" s="135">
        <f>(Tax_data!Z201-Tax_data!Z200)</f>
        <v>-1.654630169607854</v>
      </c>
      <c r="AE201" s="135">
        <f>(Tax_data!AD201-Tax_data!AD200)</f>
        <v>-2.0439547807186003</v>
      </c>
      <c r="AF201" s="135">
        <f>(LN(Data!T201)-LN(Data!T200))*100</f>
        <v>2.1136692931671419</v>
      </c>
      <c r="AG201" s="135">
        <f>(LN(Data!S201)-LN(Data!S200))*100</f>
        <v>1.485906747053356</v>
      </c>
      <c r="AH201" s="135">
        <f>(LN(DSGE_data!BQ201)-LN(DSGE_data!BQ200))*100</f>
        <v>-0.36432710300839943</v>
      </c>
      <c r="AI201" s="135">
        <f>(DSGE_data!CB201/DSGE_data!CB200-1)*100</f>
        <v>72.715138826793634</v>
      </c>
      <c r="AJ201" s="135">
        <f>(DSGE_data!BY201/DSGE_data!BY200-1)*100</f>
        <v>-6.0139348623131976</v>
      </c>
      <c r="AK201" s="135">
        <f>(DSGE_data!BZ201/DSGE_data!BZ200-1)*100</f>
        <v>2.0088302160347293</v>
      </c>
    </row>
    <row r="202" spans="1:37" x14ac:dyDescent="0.2">
      <c r="A202" s="18">
        <v>43555</v>
      </c>
      <c r="B202" s="135">
        <f>(LN(DSGE_data!B202)-LN(DSGE_data!B201))*100</f>
        <v>-0.87726994999197672</v>
      </c>
      <c r="C202" s="135">
        <f>(LN(DSGE_data!BK202)-LN(DSGE_data!BK201))*100</f>
        <v>0.43592135716501446</v>
      </c>
      <c r="D202" s="135">
        <f>(LN(DSGE_data!U202)-LN(DSGE_data!U201))*100</f>
        <v>-0.87945552402128868</v>
      </c>
      <c r="E202" s="135">
        <v>0.98055423592161095</v>
      </c>
      <c r="F202" s="135">
        <v>0.98055423592161095</v>
      </c>
      <c r="G202" s="137">
        <v>1.1000000000000001</v>
      </c>
      <c r="H202" s="137">
        <v>1.1065</v>
      </c>
      <c r="I202" s="135">
        <f>(LN(DSGE_data!W202)-LN(DSGE_data!W201))*100</f>
        <v>0.88152761760600384</v>
      </c>
      <c r="J202" s="135">
        <f>(LN(DSGE_data!Y202)-LN(DSGE_data!Y201))*100</f>
        <v>3.0501313349857284</v>
      </c>
      <c r="K202" s="135">
        <f>(LN(DSGE_data!AA202)-LN(DSGE_data!AA201))*100</f>
        <v>-0.26030581586287127</v>
      </c>
      <c r="L202" s="135">
        <f>(LN(DSGE_data!AC202)-LN(DSGE_data!AC201))*100</f>
        <v>-3.3715793603601441</v>
      </c>
      <c r="M202" s="135">
        <f>(LN(DSGE_data!AA202+DSGE_data!AC202)-LN(DSGE_data!AA201+DSGE_data!AC201))*100</f>
        <v>-1.5460427356570605</v>
      </c>
      <c r="N202" s="135">
        <f>(LN(DSGE_data!AE202)-LN(DSGE_data!AE201))*100</f>
        <v>1.6610413234730004</v>
      </c>
      <c r="O202" s="135">
        <f>(LN(DSGE_data!AK202)-LN(DSGE_data!AK201))*100</f>
        <v>-1.4458604729019164</v>
      </c>
      <c r="P202" s="135">
        <f>(LN(DSGE_data!BO202)-LN(DSGE_data!BO201))*100</f>
        <v>0.83949919350594371</v>
      </c>
      <c r="Q202" s="135">
        <f>(LN(DSGE_data!AL202)-LN(DSGE_data!AL201))*100</f>
        <v>-4.064225225164364E-2</v>
      </c>
      <c r="R202" s="135">
        <f>(LN(DSGE_data!AM202)-LN(DSGE_data!AM201))*100</f>
        <v>-0.90847309946440191</v>
      </c>
      <c r="S202" s="135">
        <f>(LN(DSGE_data!AZ202)-LN(DSGE_data!AZ201))*100</f>
        <v>0.56571902714432909</v>
      </c>
      <c r="T202" s="135">
        <f>(LN(DSGE_data!J202)-LN(DSGE_data!J201))*100</f>
        <v>-0.67364197307515639</v>
      </c>
      <c r="U202" s="135">
        <f>(LN(DSGE_data!BC202)-LN(DSGE_data!BC201))*100</f>
        <v>-1.2938618526225909</v>
      </c>
      <c r="V202" s="135">
        <f>(LN(DSGE_data!BL202)-LN(DSGE_data!BL201))*100</f>
        <v>-3.0248583724768352</v>
      </c>
      <c r="W202" s="135">
        <f>(LN(DSGE_data!BA202)-LN(DSGE_data!BA201))*100</f>
        <v>-6.7091488307603697</v>
      </c>
      <c r="X202" s="135">
        <f>LN(1+DSGE_data!D202/400)*100</f>
        <v>1.6734198991165166</v>
      </c>
      <c r="Y202" s="135">
        <f>(LN(DSGE_data!BI202)-LN(DSGE_data!BI201))*100</f>
        <v>0.92694327251132691</v>
      </c>
      <c r="Z202" s="135">
        <f>(LN(DSGE_data!BJ202)-LN(DSGE_data!BJ201))*100</f>
        <v>1.2474414691181046</v>
      </c>
      <c r="AA202" s="135">
        <f>(Tax_data!U202-Tax_data!U201)</f>
        <v>0.34157027153675656</v>
      </c>
      <c r="AB202" s="135">
        <f>(Tax_data!V202-Tax_data!V201)</f>
        <v>0.56170481630167757</v>
      </c>
      <c r="AC202" s="135">
        <f>(Tax_data!Y202-Tax_data!Y201)</f>
        <v>-0.63475981620989685</v>
      </c>
      <c r="AD202" s="135">
        <f>(Tax_data!Z202-Tax_data!Z201)</f>
        <v>2.0109999714270135</v>
      </c>
      <c r="AE202" s="135">
        <f>(Tax_data!AD202-Tax_data!AD201)</f>
        <v>0.7313048016531809</v>
      </c>
      <c r="AF202" s="135">
        <f>(LN(Data!T202)-LN(Data!T201))*100</f>
        <v>2.121462249535</v>
      </c>
      <c r="AG202" s="135">
        <f>(LN(Data!S202)-LN(Data!S201))*100</f>
        <v>1.522290704336271</v>
      </c>
      <c r="AH202" s="135">
        <f>(LN(DSGE_data!BQ202)-LN(DSGE_data!BQ201))*100</f>
        <v>-2.4849869412079784</v>
      </c>
      <c r="AI202" s="135">
        <f>(DSGE_data!CB202/DSGE_data!CB201-1)*100</f>
        <v>22.832216133939909</v>
      </c>
      <c r="AJ202" s="135">
        <f>(DSGE_data!BY202/DSGE_data!BY201-1)*100</f>
        <v>1.6849576026255919</v>
      </c>
      <c r="AK202" s="135">
        <f>(DSGE_data!BZ202/DSGE_data!BZ201-1)*100</f>
        <v>5.4783634333345432</v>
      </c>
    </row>
    <row r="203" spans="1:37" x14ac:dyDescent="0.2">
      <c r="A203" s="18">
        <v>43646</v>
      </c>
      <c r="B203" s="135">
        <f>(LN(DSGE_data!B203)-LN(DSGE_data!B202))*100</f>
        <v>0.45117425779839238</v>
      </c>
      <c r="C203" s="135">
        <f>(LN(DSGE_data!BK203)-LN(DSGE_data!BK202))*100</f>
        <v>1.9367830587927237</v>
      </c>
      <c r="D203" s="135">
        <f>(LN(DSGE_data!U203)-LN(DSGE_data!U202))*100</f>
        <v>1.3156523418476951</v>
      </c>
      <c r="E203" s="135">
        <v>0.98337760123564599</v>
      </c>
      <c r="F203" s="135">
        <v>0.98337760123564599</v>
      </c>
      <c r="G203" s="137">
        <v>1.1000000000000001</v>
      </c>
      <c r="H203" s="137">
        <v>1.1065</v>
      </c>
      <c r="I203" s="135">
        <f>(LN(DSGE_data!W203)-LN(DSGE_data!W202))*100</f>
        <v>0.53042194204238058</v>
      </c>
      <c r="J203" s="135">
        <f>(LN(DSGE_data!Y203)-LN(DSGE_data!Y202))*100</f>
        <v>-0.27869916546183759</v>
      </c>
      <c r="K203" s="135">
        <f>(LN(DSGE_data!AA203)-LN(DSGE_data!AA202))*100</f>
        <v>-2.8587952229781166</v>
      </c>
      <c r="L203" s="135">
        <f>(LN(DSGE_data!AC203)-LN(DSGE_data!AC202))*100</f>
        <v>-2.6313937878192917</v>
      </c>
      <c r="M203" s="135">
        <f>(LN(DSGE_data!AA203+DSGE_data!AC203)-LN(DSGE_data!AA202+DSGE_data!AC202))*100</f>
        <v>-2.7656157972099749</v>
      </c>
      <c r="N203" s="135">
        <f>(LN(DSGE_data!AE203)-LN(DSGE_data!AE202))*100</f>
        <v>-1.0119935894218557</v>
      </c>
      <c r="O203" s="135">
        <f>(LN(DSGE_data!AK203)-LN(DSGE_data!AK202))*100</f>
        <v>0.13047209581964481</v>
      </c>
      <c r="P203" s="135">
        <f>(LN(DSGE_data!BO203)-LN(DSGE_data!BO202))*100</f>
        <v>-0.11279511420418942</v>
      </c>
      <c r="Q203" s="135">
        <f>(LN(DSGE_data!AL203)-LN(DSGE_data!AL202))*100</f>
        <v>1.7698187303867741</v>
      </c>
      <c r="R203" s="135">
        <f>(LN(DSGE_data!AM203)-LN(DSGE_data!AM202))*100</f>
        <v>0.82965995877266607</v>
      </c>
      <c r="S203" s="135">
        <f>(LN(DSGE_data!AZ203)-LN(DSGE_data!AZ202))*100</f>
        <v>1.7521417487714075</v>
      </c>
      <c r="T203" s="135">
        <f>(LN(DSGE_data!J203)-LN(DSGE_data!J202))*100</f>
        <v>2.7370129559703749</v>
      </c>
      <c r="U203" s="135">
        <f>(LN(DSGE_data!BC203)-LN(DSGE_data!BC202))*100</f>
        <v>4.2206642846727149</v>
      </c>
      <c r="V203" s="135">
        <f>(LN(DSGE_data!BL203)-LN(DSGE_data!BL202))*100</f>
        <v>2.3605073498425888</v>
      </c>
      <c r="W203" s="135">
        <f>(LN(DSGE_data!BA203)-LN(DSGE_data!BA202))*100</f>
        <v>-0.39326727581041609</v>
      </c>
      <c r="X203" s="135">
        <f>LN(1+DSGE_data!D203/400)*100</f>
        <v>1.6734198991165166</v>
      </c>
      <c r="Y203" s="135">
        <f>(LN(DSGE_data!BI203)-LN(DSGE_data!BI202))*100</f>
        <v>-1.6776325203530007</v>
      </c>
      <c r="Z203" s="135">
        <f>(LN(DSGE_data!BJ203)-LN(DSGE_data!BJ202))*100</f>
        <v>0.37932853494799801</v>
      </c>
      <c r="AA203" s="135">
        <f>(Tax_data!U203-Tax_data!U202)</f>
        <v>0.23692362572677439</v>
      </c>
      <c r="AB203" s="135">
        <f>(Tax_data!V203-Tax_data!V202)</f>
        <v>-0.75064034056721596</v>
      </c>
      <c r="AC203" s="135">
        <f>(Tax_data!Y203-Tax_data!Y202)</f>
        <v>0.79414542835160518</v>
      </c>
      <c r="AD203" s="135">
        <f>(Tax_data!Z203-Tax_data!Z202)</f>
        <v>2.5057916207131825E-2</v>
      </c>
      <c r="AE203" s="135">
        <f>(Tax_data!AD203-Tax_data!AD202)</f>
        <v>0.47610490645404546</v>
      </c>
      <c r="AF203" s="135">
        <f>(LN(Data!T203)-LN(Data!T202))*100</f>
        <v>3.2144911925856334</v>
      </c>
      <c r="AG203" s="135">
        <f>(LN(Data!S203)-LN(Data!S202))*100</f>
        <v>2.4207410389983863</v>
      </c>
      <c r="AH203" s="135">
        <f>(LN(DSGE_data!BQ203)-LN(DSGE_data!BQ202))*100</f>
        <v>6.151632263956941</v>
      </c>
      <c r="AI203" s="135">
        <f>(DSGE_data!CB203/DSGE_data!CB202-1)*100</f>
        <v>-6.520610050159692</v>
      </c>
      <c r="AJ203" s="135">
        <f>(DSGE_data!BY203/DSGE_data!BY202-1)*100</f>
        <v>9.5456024819260641</v>
      </c>
      <c r="AK203" s="135">
        <f>(DSGE_data!BZ203/DSGE_data!BZ202-1)*100</f>
        <v>6.5004547312022654</v>
      </c>
    </row>
    <row r="204" spans="1:37" x14ac:dyDescent="0.2">
      <c r="A204" s="18">
        <v>43738</v>
      </c>
      <c r="B204" s="135">
        <f>(LN(DSGE_data!B204)-LN(DSGE_data!B203))*100</f>
        <v>0.10507175894129972</v>
      </c>
      <c r="C204" s="135">
        <f>(LN(DSGE_data!BK204)-LN(DSGE_data!BK203))*100</f>
        <v>1.2902078890272506</v>
      </c>
      <c r="D204" s="135">
        <f>(LN(DSGE_data!U204)-LN(DSGE_data!U203))*100</f>
        <v>0.33464823922155773</v>
      </c>
      <c r="E204" s="135">
        <v>0.99144998714236299</v>
      </c>
      <c r="F204" s="135">
        <v>0.99144998714236299</v>
      </c>
      <c r="G204" s="137">
        <v>1.1000000000000001</v>
      </c>
      <c r="H204" s="137">
        <v>1.1065</v>
      </c>
      <c r="I204" s="135">
        <f>(LN(DSGE_data!W204)-LN(DSGE_data!W203))*100</f>
        <v>1.0551914007093544</v>
      </c>
      <c r="J204" s="135">
        <f>(LN(DSGE_data!Y204)-LN(DSGE_data!Y203))*100</f>
        <v>3.930769933061562</v>
      </c>
      <c r="K204" s="135">
        <f>(LN(DSGE_data!AA204)-LN(DSGE_data!AA203))*100</f>
        <v>-3.9992371036788654</v>
      </c>
      <c r="L204" s="135">
        <f>(LN(DSGE_data!AC204)-LN(DSGE_data!AC203))*100</f>
        <v>-0.13436536976279001</v>
      </c>
      <c r="M204" s="135">
        <f>(LN(DSGE_data!AA204+DSGE_data!AC204)-LN(DSGE_data!AA203+DSGE_data!AC203))*100</f>
        <v>-2.3964064643402949</v>
      </c>
      <c r="N204" s="135">
        <f>(LN(DSGE_data!AE204)-LN(DSGE_data!AE203))*100</f>
        <v>2.1229748956926642</v>
      </c>
      <c r="O204" s="135">
        <f>(LN(DSGE_data!AK204)-LN(DSGE_data!AK203))*100</f>
        <v>0.38119983434241611</v>
      </c>
      <c r="P204" s="135">
        <f>(LN(DSGE_data!BO204)-LN(DSGE_data!BO203))*100</f>
        <v>-0.5131604703162651</v>
      </c>
      <c r="Q204" s="135">
        <f>(LN(DSGE_data!AL204)-LN(DSGE_data!AL203))*100</f>
        <v>0.8242805600209735</v>
      </c>
      <c r="R204" s="135">
        <f>(LN(DSGE_data!AM204)-LN(DSGE_data!AM203))*100</f>
        <v>-1.9952090887187524E-2</v>
      </c>
      <c r="S204" s="135">
        <f>(LN(DSGE_data!AZ204)-LN(DSGE_data!AZ203))*100</f>
        <v>0.95624119599477808</v>
      </c>
      <c r="T204" s="135">
        <f>(LN(DSGE_data!J204)-LN(DSGE_data!J203))*100</f>
        <v>0.44897329778974537</v>
      </c>
      <c r="U204" s="135">
        <f>(LN(DSGE_data!BC204)-LN(DSGE_data!BC203))*100</f>
        <v>-1.94547101321767</v>
      </c>
      <c r="V204" s="135">
        <f>(LN(DSGE_data!BL204)-LN(DSGE_data!BL203))*100</f>
        <v>-0.81489095742899309</v>
      </c>
      <c r="W204" s="135">
        <f>(LN(DSGE_data!BA204)-LN(DSGE_data!BA203))*100</f>
        <v>-0.26701255423731141</v>
      </c>
      <c r="X204" s="135">
        <f>LN(1+DSGE_data!D204/400)*100</f>
        <v>1.621399373481923</v>
      </c>
      <c r="Y204" s="135">
        <f>(LN(DSGE_data!BI204)-LN(DSGE_data!BI203))*100</f>
        <v>-0.73811806799408686</v>
      </c>
      <c r="Z204" s="135">
        <f>(LN(DSGE_data!BJ204)-LN(DSGE_data!BJ203))*100</f>
        <v>0.39060073467611645</v>
      </c>
      <c r="AA204" s="135">
        <f>(Tax_data!U204-Tax_data!U203)</f>
        <v>-0.28842185140226206</v>
      </c>
      <c r="AB204" s="135">
        <f>(Tax_data!V204-Tax_data!V203)</f>
        <v>0.86014085268088714</v>
      </c>
      <c r="AC204" s="135">
        <f>(Tax_data!Y204-Tax_data!Y203)</f>
        <v>2.3893331060499179E-2</v>
      </c>
      <c r="AD204" s="135">
        <f>(Tax_data!Z204-Tax_data!Z203)</f>
        <v>-0.36746446708027847</v>
      </c>
      <c r="AE204" s="135">
        <f>(Tax_data!AD204-Tax_data!AD203)</f>
        <v>0.22973400528230492</v>
      </c>
      <c r="AF204" s="135">
        <f>(LN(Data!T204)-LN(Data!T203))*100</f>
        <v>2.3238940864530377</v>
      </c>
      <c r="AG204" s="135">
        <f>(LN(Data!S204)-LN(Data!S203))*100</f>
        <v>2.7528375178770048</v>
      </c>
      <c r="AH204" s="135">
        <f>(LN(DSGE_data!BQ204)-LN(DSGE_data!BQ203))*100</f>
        <v>-3.1870630522345067</v>
      </c>
      <c r="AI204" s="135">
        <f>(DSGE_data!CB204/DSGE_data!CB203-1)*100</f>
        <v>-14.083297180395228</v>
      </c>
      <c r="AJ204" s="135">
        <f>(DSGE_data!BY204/DSGE_data!BY203-1)*100</f>
        <v>-2.0371109949108845</v>
      </c>
      <c r="AK204" s="135">
        <f>(DSGE_data!BZ204/DSGE_data!BZ203-1)*100</f>
        <v>-4.0483021044124046</v>
      </c>
    </row>
    <row r="205" spans="1:37" x14ac:dyDescent="0.2">
      <c r="A205" s="18">
        <v>43830</v>
      </c>
      <c r="B205" s="135">
        <f>(LN(DSGE_data!B205)-LN(DSGE_data!B204))*100</f>
        <v>-3.6224430234277349E-2</v>
      </c>
      <c r="C205" s="135">
        <f>(LN(DSGE_data!BK205)-LN(DSGE_data!BK204))*100</f>
        <v>1.1266048081282065</v>
      </c>
      <c r="D205" s="135">
        <f>(LN(DSGE_data!U205)-LN(DSGE_data!U204))*100</f>
        <v>0.69323510471033245</v>
      </c>
      <c r="E205" s="135">
        <v>1.00509686363662</v>
      </c>
      <c r="F205" s="135">
        <v>1.00509686363662</v>
      </c>
      <c r="G205" s="137">
        <v>1.1000000000000001</v>
      </c>
      <c r="H205" s="137">
        <v>1.1065</v>
      </c>
      <c r="I205" s="135">
        <f>(LN(DSGE_data!W205)-LN(DSGE_data!W204))*100</f>
        <v>0.22715332331113558</v>
      </c>
      <c r="J205" s="135">
        <f>(LN(DSGE_data!Y205)-LN(DSGE_data!Y204))*100</f>
        <v>-3.3103383267642172</v>
      </c>
      <c r="K205" s="135">
        <f>(LN(DSGE_data!AA205)-LN(DSGE_data!AA204))*100</f>
        <v>-3.8006262676567815</v>
      </c>
      <c r="L205" s="135">
        <f>(LN(DSGE_data!AC205)-LN(DSGE_data!AC204))*100</f>
        <v>-6.7815262059040649</v>
      </c>
      <c r="M205" s="135">
        <f>(LN(DSGE_data!AA205+DSGE_data!AC205)-LN(DSGE_data!AA204+DSGE_data!AC204))*100</f>
        <v>-5.0400541692161127</v>
      </c>
      <c r="N205" s="135">
        <f>(LN(DSGE_data!AE205)-LN(DSGE_data!AE204))*100</f>
        <v>-3.7903300292652986</v>
      </c>
      <c r="O205" s="135">
        <f>(LN(DSGE_data!AK205)-LN(DSGE_data!AK204))*100</f>
        <v>0.27601376083166151</v>
      </c>
      <c r="P205" s="135">
        <f>(LN(DSGE_data!BO205)-LN(DSGE_data!BO204))*100</f>
        <v>0.3636342001353654</v>
      </c>
      <c r="Q205" s="135">
        <f>(LN(DSGE_data!AL205)-LN(DSGE_data!AL204))*100</f>
        <v>1.0414749856591854</v>
      </c>
      <c r="R205" s="135">
        <f>(LN(DSGE_data!AM205)-LN(DSGE_data!AM204))*100</f>
        <v>0.15602866627286716</v>
      </c>
      <c r="S205" s="135">
        <f>(LN(DSGE_data!AZ205)-LN(DSGE_data!AZ204))*100</f>
        <v>0.40182702469211407</v>
      </c>
      <c r="T205" s="135">
        <f>(LN(DSGE_data!J205)-LN(DSGE_data!J204))*100</f>
        <v>0.34399758724443785</v>
      </c>
      <c r="U205" s="135">
        <f>(LN(DSGE_data!BC205)-LN(DSGE_data!BC204))*100</f>
        <v>-2.9704551950986868</v>
      </c>
      <c r="V205" s="135">
        <f>(LN(DSGE_data!BL205)-LN(DSGE_data!BL204))*100</f>
        <v>1.4563654435765905</v>
      </c>
      <c r="W205" s="135">
        <f>(LN(DSGE_data!BA205)-LN(DSGE_data!BA204))*100</f>
        <v>-0.24597302749693739</v>
      </c>
      <c r="X205" s="135">
        <f>LN(1+DSGE_data!D205/400)*100</f>
        <v>1.611938187988339</v>
      </c>
      <c r="Y205" s="135">
        <f>(LN(DSGE_data!BI205)-LN(DSGE_data!BI204))*100</f>
        <v>-5.4757516837256048E-2</v>
      </c>
      <c r="Z205" s="135">
        <f>(LN(DSGE_data!BJ205)-LN(DSGE_data!BJ204))*100</f>
        <v>-0.16925521868813576</v>
      </c>
      <c r="AA205" s="135">
        <f>(Tax_data!U205-Tax_data!U204)</f>
        <v>0.14687701316292134</v>
      </c>
      <c r="AB205" s="135">
        <f>(Tax_data!V205-Tax_data!V204)</f>
        <v>-1.5196795138084731</v>
      </c>
      <c r="AC205" s="135">
        <f>(Tax_data!Y205-Tax_data!Y204)</f>
        <v>0.25360805859650526</v>
      </c>
      <c r="AD205" s="135">
        <f>(Tax_data!Z205-Tax_data!Z204)</f>
        <v>-2.6886295759411141</v>
      </c>
      <c r="AE205" s="135">
        <f>(Tax_data!AD205-Tax_data!AD204)</f>
        <v>-0.96398396557759014</v>
      </c>
      <c r="AF205" s="135">
        <f>(LN(Data!T205)-LN(Data!T204))*100</f>
        <v>2.3879144775465377</v>
      </c>
      <c r="AG205" s="135">
        <f>(LN(Data!S205)-LN(Data!S204))*100</f>
        <v>3.1604869685818215</v>
      </c>
      <c r="AH205" s="135">
        <f>(LN(DSGE_data!BQ205)-LN(DSGE_data!BQ204))*100</f>
        <v>3.0497126658003637</v>
      </c>
      <c r="AI205" s="135">
        <f>(DSGE_data!CB205/DSGE_data!CB204-1)*100</f>
        <v>44.089943090120578</v>
      </c>
      <c r="AJ205" s="135">
        <f>(DSGE_data!BY205/DSGE_data!BY204-1)*100</f>
        <v>-3.6275108024352853</v>
      </c>
      <c r="AK205" s="135">
        <f>(DSGE_data!BZ205/DSGE_data!BZ204-1)*100</f>
        <v>4.2351650795523943</v>
      </c>
    </row>
    <row r="206" spans="1:37" x14ac:dyDescent="0.2">
      <c r="A206" s="18">
        <v>43921</v>
      </c>
      <c r="B206" s="135">
        <f>(LN(DSGE_data!B206)-LN(DSGE_data!B205))*100</f>
        <v>0.2356484166231354</v>
      </c>
      <c r="C206" s="135">
        <f>(LN(DSGE_data!BK206)-LN(DSGE_data!BK205))*100</f>
        <v>1.1889230433705045</v>
      </c>
      <c r="D206" s="135">
        <f>(LN(DSGE_data!U206)-LN(DSGE_data!U205))*100</f>
        <v>0.45437618606030128</v>
      </c>
      <c r="E206" s="135">
        <v>1.0245516898781299</v>
      </c>
      <c r="F206" s="135">
        <v>1.0245516898781299</v>
      </c>
      <c r="G206" s="137">
        <v>1.1000000000000001</v>
      </c>
      <c r="H206" s="137">
        <v>1.1065</v>
      </c>
      <c r="I206" s="135">
        <f>(LN(DSGE_data!W206)-LN(DSGE_data!W205))*100</f>
        <v>0.21616878141763607</v>
      </c>
      <c r="J206" s="135">
        <f>(LN(DSGE_data!Y206)-LN(DSGE_data!Y205))*100</f>
        <v>-2.4390000000295231</v>
      </c>
      <c r="K206" s="135">
        <f>(LN(DSGE_data!AA206)-LN(DSGE_data!AA205))*100</f>
        <v>-4.8153640128482778</v>
      </c>
      <c r="L206" s="135">
        <f>(LN(DSGE_data!AC206)-LN(DSGE_data!AC205))*100</f>
        <v>-4.3103358769284839</v>
      </c>
      <c r="M206" s="135">
        <f>(LN(DSGE_data!AA206+DSGE_data!AC206)-LN(DSGE_data!AA205+DSGE_data!AC205))*100</f>
        <v>-4.6068962325250595</v>
      </c>
      <c r="N206" s="135">
        <f>(LN(DSGE_data!AE206)-LN(DSGE_data!AE205))*100</f>
        <v>-3.0324617489428718</v>
      </c>
      <c r="O206" s="135">
        <f>(LN(DSGE_data!AK206)-LN(DSGE_data!AK205))*100</f>
        <v>-0.22993834098516963</v>
      </c>
      <c r="P206" s="135">
        <f>(LN(DSGE_data!BO206)-LN(DSGE_data!BO205))*100</f>
        <v>-0.70577257863178033</v>
      </c>
      <c r="Q206" s="135">
        <f>(LN(DSGE_data!AL206)-LN(DSGE_data!AL205))*100</f>
        <v>0.33219231805166061</v>
      </c>
      <c r="R206" s="135">
        <f>(LN(DSGE_data!AM206)-LN(DSGE_data!AM205))*100</f>
        <v>-0.58426203906538632</v>
      </c>
      <c r="S206" s="135">
        <f>(LN(DSGE_data!AZ206)-LN(DSGE_data!AZ205))*100</f>
        <v>1.267903237668655</v>
      </c>
      <c r="T206" s="135">
        <f>(LN(DSGE_data!J206)-LN(DSGE_data!J205))*100</f>
        <v>0.5137877375308797</v>
      </c>
      <c r="U206" s="135">
        <f>(LN(DSGE_data!BC206)-LN(DSGE_data!BC205))*100</f>
        <v>-4.7439288748741149</v>
      </c>
      <c r="V206" s="135">
        <f>(LN(DSGE_data!BL206)-LN(DSGE_data!BL205))*100</f>
        <v>5.3136804706088725E-2</v>
      </c>
      <c r="W206" s="135">
        <f>(LN(DSGE_data!BA206)-LN(DSGE_data!BA205))*100</f>
        <v>-0.42845925726862077</v>
      </c>
      <c r="X206" s="135">
        <f>LN(1+DSGE_data!D206/400)*100</f>
        <v>1.5220122524965078</v>
      </c>
      <c r="Y206" s="135">
        <f>(LN(DSGE_data!BI206)-LN(DSGE_data!BI205))*100</f>
        <v>-3.4473363869854445</v>
      </c>
      <c r="Z206" s="135">
        <f>(LN(DSGE_data!BJ206)-LN(DSGE_data!BJ205))*100</f>
        <v>-3.0345892703342869</v>
      </c>
      <c r="AA206" s="135">
        <f>(Tax_data!U206-Tax_data!U205)</f>
        <v>1.17894440624422E-2</v>
      </c>
      <c r="AB206" s="135">
        <f>(Tax_data!V206-Tax_data!V205)</f>
        <v>-0.13760605407806281</v>
      </c>
      <c r="AC206" s="135">
        <f>(Tax_data!Y206-Tax_data!Y205)</f>
        <v>-0.50821579473726075</v>
      </c>
      <c r="AD206" s="135">
        <f>(Tax_data!Z206-Tax_data!Z205)</f>
        <v>0.46395457759456882</v>
      </c>
      <c r="AE206" s="135">
        <f>(Tax_data!AD206-Tax_data!AD205)</f>
        <v>1.7016460655853862</v>
      </c>
      <c r="AF206" s="135">
        <f>(LN(Data!T206)-LN(Data!T205))*100</f>
        <v>3.7277752881761828</v>
      </c>
      <c r="AG206" s="135">
        <f>(LN(Data!S206)-LN(Data!S205))*100</f>
        <v>3.4545778212919487</v>
      </c>
      <c r="AH206" s="135">
        <f>(LN(DSGE_data!BQ206)-LN(DSGE_data!BQ205))*100</f>
        <v>26.476485309911091</v>
      </c>
      <c r="AI206" s="135">
        <f>(DSGE_data!CB206/DSGE_data!CB205-1)*100</f>
        <v>4.1841618695795058</v>
      </c>
      <c r="AJ206" s="135">
        <f>(DSGE_data!BY206/DSGE_data!BY205-1)*100</f>
        <v>4.1735844122887888</v>
      </c>
      <c r="AK206" s="135">
        <f>(DSGE_data!BZ206/DSGE_data!BZ205-1)*100</f>
        <v>4.3906122637226375</v>
      </c>
    </row>
    <row r="207" spans="1:37" x14ac:dyDescent="0.2">
      <c r="A207" s="18">
        <v>44012</v>
      </c>
      <c r="B207" s="135">
        <f>(LN(DSGE_data!B207)-LN(DSGE_data!B206))*100</f>
        <v>-18.500441279412172</v>
      </c>
      <c r="C207" s="135">
        <f>(LN(DSGE_data!BK207)-LN(DSGE_data!BK206))*100</f>
        <v>0.31868165068651422</v>
      </c>
      <c r="D207" s="135">
        <f>(LN(DSGE_data!U207)-LN(DSGE_data!U206))*100</f>
        <v>-23.040982166546975</v>
      </c>
      <c r="E207" s="135">
        <v>1.0499731434364401</v>
      </c>
      <c r="F207" s="135">
        <v>1.0499731434364401</v>
      </c>
      <c r="G207" s="137">
        <v>1.1000000000000001</v>
      </c>
      <c r="H207" s="137">
        <v>1.1065</v>
      </c>
      <c r="I207" s="135">
        <f>(LN(DSGE_data!W207)-LN(DSGE_data!W206))*100</f>
        <v>-0.44015580859397829</v>
      </c>
      <c r="J207" s="135">
        <f>(LN(DSGE_data!Y207)-LN(DSGE_data!Y206))*100</f>
        <v>-31.026670142715318</v>
      </c>
      <c r="K207" s="135">
        <f>(LN(DSGE_data!AA207)-LN(DSGE_data!AA206))*100</f>
        <v>1.1991654132781804</v>
      </c>
      <c r="L207" s="135">
        <f>(LN(DSGE_data!AC207)-LN(DSGE_data!AC206))*100</f>
        <v>-28.922762550511294</v>
      </c>
      <c r="M207" s="135">
        <f>(LN(DSGE_data!AA207+DSGE_data!AC207)-LN(DSGE_data!AA206+DSGE_data!AC206))*100</f>
        <v>-10.175734618324128</v>
      </c>
      <c r="N207" s="135">
        <f>(LN(DSGE_data!AE207)-LN(DSGE_data!AE206))*100</f>
        <v>-24.921589857410176</v>
      </c>
      <c r="O207" s="135">
        <f>(LN(DSGE_data!AK207)-LN(DSGE_data!AK206))*100</f>
        <v>-14.662856032240423</v>
      </c>
      <c r="P207" s="135">
        <f>(LN(DSGE_data!BO207)-LN(DSGE_data!BO206))*100</f>
        <v>2.9599040534435517</v>
      </c>
      <c r="Q207" s="135">
        <f>(LN(DSGE_data!AL207)-LN(DSGE_data!AL206))*100</f>
        <v>-11.955249823927971</v>
      </c>
      <c r="R207" s="135">
        <f>(LN(DSGE_data!AM207)-LN(DSGE_data!AM206))*100</f>
        <v>-12.431800733700626</v>
      </c>
      <c r="S207" s="135">
        <f>(LN(DSGE_data!AZ207)-LN(DSGE_data!AZ206))*100</f>
        <v>-0.25229784513101094</v>
      </c>
      <c r="T207" s="135">
        <f>(LN(DSGE_data!J207)-LN(DSGE_data!J206))*100</f>
        <v>-0.61686281966837342</v>
      </c>
      <c r="U207" s="135">
        <f>(LN(DSGE_data!BC207)-LN(DSGE_data!BC206))*100</f>
        <v>-20.085456736683049</v>
      </c>
      <c r="V207" s="135">
        <f>(LN(DSGE_data!BL207)-LN(DSGE_data!BL206))*100</f>
        <v>4.9914578445697799E-2</v>
      </c>
      <c r="W207" s="135">
        <f>(LN(DSGE_data!BA207)-LN(DSGE_data!BA206))*100</f>
        <v>-35.488765236286213</v>
      </c>
      <c r="X207" s="135">
        <f>LN(1+DSGE_data!D207/400)*100</f>
        <v>1.0378647338002858</v>
      </c>
      <c r="Y207" s="135">
        <f>(LN(DSGE_data!BI207)-LN(DSGE_data!BI206))*100</f>
        <v>-14.219706149815892</v>
      </c>
      <c r="Z207" s="135">
        <f>(LN(DSGE_data!BJ207)-LN(DSGE_data!BJ206))*100</f>
        <v>-12.243147145593447</v>
      </c>
      <c r="AA207" s="135">
        <f>(Tax_data!U207-Tax_data!U206)</f>
        <v>-2.0475020935810999</v>
      </c>
      <c r="AB207" s="135">
        <f>(Tax_data!V207-Tax_data!V206)</f>
        <v>0.5650803199150598</v>
      </c>
      <c r="AC207" s="135">
        <f>(Tax_data!Y207-Tax_data!Y206)</f>
        <v>-0.16942193418994478</v>
      </c>
      <c r="AD207" s="135">
        <f>(Tax_data!Z207-Tax_data!Z206)</f>
        <v>1.5685905969598632</v>
      </c>
      <c r="AE207" s="135">
        <f>(Tax_data!AD207-Tax_data!AD206)</f>
        <v>-4.8146166045712899</v>
      </c>
      <c r="AF207" s="135">
        <f>(LN(Data!T207)-LN(Data!T206))*100</f>
        <v>4.7500432892908506</v>
      </c>
      <c r="AG207" s="135">
        <f>(LN(Data!S207)-LN(Data!S206))*100</f>
        <v>4.3173577252320072</v>
      </c>
      <c r="AH207" s="135">
        <f>(LN(DSGE_data!BQ207)-LN(DSGE_data!BQ206))*100</f>
        <v>-14.690756860849419</v>
      </c>
      <c r="AI207" s="135">
        <f>(DSGE_data!CB207/DSGE_data!CB206-1)*100</f>
        <v>51.605554083717607</v>
      </c>
      <c r="AJ207" s="135">
        <f>(DSGE_data!BY207/DSGE_data!BY206-1)*100</f>
        <v>-22.570724520747319</v>
      </c>
      <c r="AK207" s="135">
        <f>(DSGE_data!BZ207/DSGE_data!BZ206-1)*100</f>
        <v>-5.6875793280683045</v>
      </c>
    </row>
    <row r="208" spans="1:37" x14ac:dyDescent="0.2">
      <c r="A208" s="18">
        <v>44104</v>
      </c>
      <c r="B208" s="135">
        <f>(LN(DSGE_data!B208)-LN(DSGE_data!B207))*100</f>
        <v>12.865741719270396</v>
      </c>
      <c r="C208" s="135">
        <f>(LN(DSGE_data!BK208)-LN(DSGE_data!BK207))*100</f>
        <v>1.9174919826818737</v>
      </c>
      <c r="D208" s="135">
        <f>(LN(DSGE_data!U208)-LN(DSGE_data!U207))*100</f>
        <v>16.487032973795657</v>
      </c>
      <c r="E208" s="135">
        <v>1.08145234104814</v>
      </c>
      <c r="F208" s="135">
        <v>1.08145234104814</v>
      </c>
      <c r="G208" s="137">
        <v>1.1000000000000001</v>
      </c>
      <c r="H208" s="137">
        <v>1.1065</v>
      </c>
      <c r="I208" s="135">
        <f>(LN(DSGE_data!W208)-LN(DSGE_data!W207))*100</f>
        <v>0.196566255262276</v>
      </c>
      <c r="J208" s="135">
        <f>(LN(DSGE_data!Y208)-LN(DSGE_data!Y207))*100</f>
        <v>15.936459373975964</v>
      </c>
      <c r="K208" s="135">
        <f>(LN(DSGE_data!AA208)-LN(DSGE_data!AA207))*100</f>
        <v>3.0090022447025078</v>
      </c>
      <c r="L208" s="135">
        <f>(LN(DSGE_data!AC208)-LN(DSGE_data!AC207))*100</f>
        <v>10.134863512639214</v>
      </c>
      <c r="M208" s="135">
        <f>(LN(DSGE_data!AA208+DSGE_data!AC208)-LN(DSGE_data!AA207+DSGE_data!AC207))*100</f>
        <v>5.5088459464343487</v>
      </c>
      <c r="N208" s="135">
        <f>(LN(DSGE_data!AE208)-LN(DSGE_data!AE207))*100</f>
        <v>12.770820208825562</v>
      </c>
      <c r="O208" s="135">
        <f>(LN(DSGE_data!AK208)-LN(DSGE_data!AK207))*100</f>
        <v>3.7637670968979631</v>
      </c>
      <c r="P208" s="135">
        <f>(LN(DSGE_data!BO208)-LN(DSGE_data!BO207))*100</f>
        <v>2.4031156364895168</v>
      </c>
      <c r="Q208" s="135">
        <f>(LN(DSGE_data!AL208)-LN(DSGE_data!AL207))*100</f>
        <v>7.7777999748830595</v>
      </c>
      <c r="R208" s="135">
        <f>(LN(DSGE_data!AM208)-LN(DSGE_data!AM207))*100</f>
        <v>7.3678051538891509</v>
      </c>
      <c r="S208" s="135">
        <f>(LN(DSGE_data!AZ208)-LN(DSGE_data!AZ207))*100</f>
        <v>1.6109172414954465</v>
      </c>
      <c r="T208" s="135">
        <f>(LN(DSGE_data!J208)-LN(DSGE_data!J207))*100</f>
        <v>2.0415816268558373</v>
      </c>
      <c r="U208" s="135">
        <f>(LN(DSGE_data!BC208)-LN(DSGE_data!BC207))*100</f>
        <v>-0.74482152255743728</v>
      </c>
      <c r="V208" s="135">
        <f>(LN(DSGE_data!BL208)-LN(DSGE_data!BL207))*100</f>
        <v>4.6805195341332428</v>
      </c>
      <c r="W208" s="135">
        <f>(LN(DSGE_data!BA208)-LN(DSGE_data!BA207))*100</f>
        <v>24.940493828637322</v>
      </c>
      <c r="X208" s="135">
        <f>LN(1+DSGE_data!D208/400)*100</f>
        <v>0.88549100782819234</v>
      </c>
      <c r="Y208" s="135">
        <f>(LN(DSGE_data!BI208)-LN(DSGE_data!BI207))*100</f>
        <v>2.6316176600206909</v>
      </c>
      <c r="Z208" s="135">
        <f>(LN(DSGE_data!BJ208)-LN(DSGE_data!BJ207))*100</f>
        <v>3.5414820676679781</v>
      </c>
      <c r="AA208" s="135">
        <f>(Tax_data!U208-Tax_data!U207)</f>
        <v>2.9678905636598341</v>
      </c>
      <c r="AB208" s="135">
        <f>(Tax_data!V208-Tax_data!V207)</f>
        <v>-1.1950897967390457</v>
      </c>
      <c r="AC208" s="135">
        <f>(Tax_data!Y208-Tax_data!Y207)</f>
        <v>-1.3022307057862825</v>
      </c>
      <c r="AD208" s="135">
        <f>(Tax_data!Z208-Tax_data!Z207)</f>
        <v>-2.8997091028659199</v>
      </c>
      <c r="AE208" s="135">
        <f>(Tax_data!AD208-Tax_data!AD207)</f>
        <v>3.4325374598134886</v>
      </c>
      <c r="AF208" s="135">
        <f>(LN(Data!T208)-LN(Data!T207))*100</f>
        <v>5.143459575825382</v>
      </c>
      <c r="AG208" s="135">
        <f>(LN(Data!S208)-LN(Data!S207))*100</f>
        <v>6.0032734037324786</v>
      </c>
      <c r="AH208" s="135">
        <f>(LN(DSGE_data!BQ208)-LN(DSGE_data!BQ207))*100</f>
        <v>17.920043512642714</v>
      </c>
      <c r="AI208" s="135">
        <f>(DSGE_data!CB208/DSGE_data!CB207-1)*100</f>
        <v>12.167637266813447</v>
      </c>
      <c r="AJ208" s="135">
        <f>(DSGE_data!BY208/DSGE_data!BY207-1)*100</f>
        <v>13.331192325037788</v>
      </c>
      <c r="AK208" s="135">
        <f>(DSGE_data!BZ208/DSGE_data!BZ207-1)*100</f>
        <v>13.075349758222288</v>
      </c>
    </row>
    <row r="209" spans="1:37" x14ac:dyDescent="0.2">
      <c r="A209" s="18">
        <v>44196</v>
      </c>
      <c r="B209" s="135">
        <f>(LN(DSGE_data!B209)-LN(DSGE_data!B208))*100</f>
        <v>2.7050879299203245</v>
      </c>
      <c r="C209" s="135">
        <f>(LN(DSGE_data!BK209)-LN(DSGE_data!BK208))*100</f>
        <v>2.8698919291594294</v>
      </c>
      <c r="D209" s="135">
        <f>(LN(DSGE_data!U209)-LN(DSGE_data!U208))*100</f>
        <v>3.4301565596466688</v>
      </c>
      <c r="E209" s="135">
        <v>1.1187220105537701</v>
      </c>
      <c r="F209" s="135">
        <v>1.1187220105537701</v>
      </c>
      <c r="G209" s="137">
        <v>1.1000000000000001</v>
      </c>
      <c r="H209" s="137">
        <v>1.1065</v>
      </c>
      <c r="I209" s="135">
        <f>(LN(DSGE_data!W209)-LN(DSGE_data!W208))*100</f>
        <v>0.44727084408062723</v>
      </c>
      <c r="J209" s="135">
        <f>(LN(DSGE_data!Y209)-LN(DSGE_data!Y208))*100</f>
        <v>5.1411485631865261</v>
      </c>
      <c r="K209" s="135">
        <f>(LN(DSGE_data!AA209)-LN(DSGE_data!AA208))*100</f>
        <v>3.4334214483180858</v>
      </c>
      <c r="L209" s="135">
        <f>(LN(DSGE_data!AC209)-LN(DSGE_data!AC208))*100</f>
        <v>3.4849131117777432</v>
      </c>
      <c r="M209" s="135">
        <f>(LN(DSGE_data!AA209+DSGE_data!AC209)-LN(DSGE_data!AA208+DSGE_data!AC208))*100</f>
        <v>3.4519076967786333</v>
      </c>
      <c r="N209" s="135">
        <f>(LN(DSGE_data!AE209)-LN(DSGE_data!AE208))*100</f>
        <v>4.6497612946568623</v>
      </c>
      <c r="O209" s="135">
        <f>(LN(DSGE_data!AK209)-LN(DSGE_data!AK208))*100</f>
        <v>2.2392881706498891</v>
      </c>
      <c r="P209" s="135">
        <f>(LN(DSGE_data!BO209)-LN(DSGE_data!BO208))*100</f>
        <v>0.25972772800884059</v>
      </c>
      <c r="Q209" s="135">
        <f>(LN(DSGE_data!AL209)-LN(DSGE_data!AL208))*100</f>
        <v>2.9949432345937055</v>
      </c>
      <c r="R209" s="135">
        <f>(LN(DSGE_data!AM209)-LN(DSGE_data!AM208))*100</f>
        <v>2.854924922615254</v>
      </c>
      <c r="S209" s="135">
        <f>(LN(DSGE_data!AZ209)-LN(DSGE_data!AZ208))*100</f>
        <v>0.49592733593497584</v>
      </c>
      <c r="T209" s="135">
        <f>(LN(DSGE_data!J209)-LN(DSGE_data!J208))*100</f>
        <v>0.90528698733498558</v>
      </c>
      <c r="U209" s="135">
        <f>(LN(DSGE_data!BC209)-LN(DSGE_data!BC208))*100</f>
        <v>10.598306970328331</v>
      </c>
      <c r="V209" s="135">
        <f>(LN(DSGE_data!BL209)-LN(DSGE_data!BL208))*100</f>
        <v>1.6849157927897984</v>
      </c>
      <c r="W209" s="135">
        <f>(LN(DSGE_data!BA209)-LN(DSGE_data!BA208))*100</f>
        <v>5.4226481316788977</v>
      </c>
      <c r="X209" s="135">
        <f>LN(1+DSGE_data!D209/400)*100</f>
        <v>0.87119406020215362</v>
      </c>
      <c r="Y209" s="135">
        <f>(LN(DSGE_data!BI209)-LN(DSGE_data!BI208))*100</f>
        <v>5.8277716266223578</v>
      </c>
      <c r="Z209" s="135">
        <f>(LN(DSGE_data!BJ209)-LN(DSGE_data!BJ208))*100</f>
        <v>6.0004810604404213</v>
      </c>
      <c r="AA209" s="135">
        <f>(Tax_data!U209-Tax_data!U208)</f>
        <v>-0.50021838441449695</v>
      </c>
      <c r="AB209" s="135">
        <f>(Tax_data!V209-Tax_data!V208)</f>
        <v>0.57794745457309382</v>
      </c>
      <c r="AC209" s="135">
        <f>(Tax_data!Y209-Tax_data!Y208)</f>
        <v>1.2880360315832249</v>
      </c>
      <c r="AD209" s="135">
        <f>(Tax_data!Z209-Tax_data!Z208)</f>
        <v>0.40491785599678209</v>
      </c>
      <c r="AE209" s="135">
        <f>(Tax_data!AD209-Tax_data!AD208)</f>
        <v>1.8856299883211332</v>
      </c>
      <c r="AF209" s="135">
        <f>(LN(Data!T209)-LN(Data!T208))*100</f>
        <v>4.0788966310660868</v>
      </c>
      <c r="AG209" s="135">
        <f>(LN(Data!S209)-LN(Data!S208))*100</f>
        <v>3.7251269054490166</v>
      </c>
      <c r="AH209" s="135">
        <f>(LN(DSGE_data!BQ209)-LN(DSGE_data!BQ208))*100</f>
        <v>-3.5398269291359696</v>
      </c>
      <c r="AI209" s="135">
        <f>(DSGE_data!CB209/DSGE_data!CB208-1)*100</f>
        <v>-32.396399085676954</v>
      </c>
      <c r="AJ209" s="135">
        <f>(DSGE_data!BY209/DSGE_data!BY208-1)*100</f>
        <v>12.858173869186196</v>
      </c>
      <c r="AK209" s="135">
        <f>(DSGE_data!BZ209/DSGE_data!BZ208-1)*100</f>
        <v>-3.5181834812326174</v>
      </c>
    </row>
    <row r="210" spans="1:37" x14ac:dyDescent="0.2">
      <c r="A210" s="18">
        <v>44286</v>
      </c>
      <c r="B210" s="135">
        <f>(LN(DSGE_data!B210)-LN(DSGE_data!B209))*100</f>
        <v>0.63918067226200748</v>
      </c>
      <c r="C210" s="135">
        <f>(LN(DSGE_data!BK210)-LN(DSGE_data!BK209))*100</f>
        <v>0.82344422813633855</v>
      </c>
      <c r="D210" s="135">
        <f>(LN(DSGE_data!U210)-LN(DSGE_data!U209))*100</f>
        <v>0.50056480226778888</v>
      </c>
      <c r="E210" s="135">
        <v>1.1610952188438199</v>
      </c>
      <c r="F210" s="135">
        <v>1.1610952188438199</v>
      </c>
      <c r="G210" s="137">
        <v>1.1000000000000001</v>
      </c>
      <c r="H210" s="137">
        <v>1.1065</v>
      </c>
      <c r="I210" s="135">
        <f>(LN(DSGE_data!W210)-LN(DSGE_data!W209))*100</f>
        <v>-0.58652185887275721</v>
      </c>
      <c r="J210" s="135">
        <f>(LN(DSGE_data!Y210)-LN(DSGE_data!Y209))*100</f>
        <v>-4.1711009865615267</v>
      </c>
      <c r="K210" s="135">
        <f>(LN(DSGE_data!AA210)-LN(DSGE_data!AA209))*100</f>
        <v>-0.85838147441563706</v>
      </c>
      <c r="L210" s="135">
        <f>(LN(DSGE_data!AC210)-LN(DSGE_data!AC209))*100</f>
        <v>3.2308966062755573</v>
      </c>
      <c r="M210" s="135">
        <f>(LN(DSGE_data!AA210+DSGE_data!AC210)-LN(DSGE_data!AA209+DSGE_data!AC209))*100</f>
        <v>0.62928561494750568</v>
      </c>
      <c r="N210" s="135">
        <f>(LN(DSGE_data!AE210)-LN(DSGE_data!AE209))*100</f>
        <v>-2.7592175771694372</v>
      </c>
      <c r="O210" s="135">
        <f>(LN(DSGE_data!AK210)-LN(DSGE_data!AK209))*100</f>
        <v>-0.18792590831999689</v>
      </c>
      <c r="P210" s="135">
        <f>(LN(DSGE_data!BO210)-LN(DSGE_data!BO209))*100</f>
        <v>0.90950676470047398</v>
      </c>
      <c r="Q210" s="135">
        <f>(LN(DSGE_data!AL210)-LN(DSGE_data!AL209))*100</f>
        <v>1.8809123024634999</v>
      </c>
      <c r="R210" s="135">
        <f>(LN(DSGE_data!AM210)-LN(DSGE_data!AM209))*100</f>
        <v>0.25289764023916916</v>
      </c>
      <c r="S210" s="135">
        <f>(LN(DSGE_data!AZ210)-LN(DSGE_data!AZ209))*100</f>
        <v>1.1593314460832005</v>
      </c>
      <c r="T210" s="135">
        <f>(LN(DSGE_data!J210)-LN(DSGE_data!J209))*100</f>
        <v>1.8191340079559026</v>
      </c>
      <c r="U210" s="135">
        <f>(LN(DSGE_data!BC210)-LN(DSGE_data!BC209))*100</f>
        <v>6.3826404978561513</v>
      </c>
      <c r="V210" s="135">
        <f>(LN(DSGE_data!BL210)-LN(DSGE_data!BL209))*100</f>
        <v>0.25907262992115321</v>
      </c>
      <c r="W210" s="135">
        <f>(LN(DSGE_data!BA210)-LN(DSGE_data!BA209))*100</f>
        <v>1.1475491045720432</v>
      </c>
      <c r="X210" s="135">
        <f>LN(1+DSGE_data!D210/400)*100</f>
        <v>0.87119406020215362</v>
      </c>
      <c r="Y210" s="135">
        <f>(LN(DSGE_data!BI210)-LN(DSGE_data!BI209))*100</f>
        <v>3.2108964915757987</v>
      </c>
      <c r="Z210" s="135">
        <f>(LN(DSGE_data!BJ210)-LN(DSGE_data!BJ209))*100</f>
        <v>2.1230061495384867</v>
      </c>
      <c r="AA210" s="135">
        <f>(Tax_data!U210-Tax_data!U209)</f>
        <v>-0.87374847140270795</v>
      </c>
      <c r="AB210" s="135">
        <f>(Tax_data!V210-Tax_data!V209)</f>
        <v>1.0770155096157588</v>
      </c>
      <c r="AC210" s="135">
        <f>(Tax_data!Y210-Tax_data!Y209)</f>
        <v>-0.8094215743930917</v>
      </c>
      <c r="AD210" s="135">
        <f>(Tax_data!Z210-Tax_data!Z209)</f>
        <v>1.8841992752008725</v>
      </c>
      <c r="AE210" s="135">
        <f>(Tax_data!AD210-Tax_data!AD209)</f>
        <v>-1.3269052439386755</v>
      </c>
      <c r="AF210" s="135">
        <f>(LN(Data!T210)-LN(Data!T209))*100</f>
        <v>2.1613856883115901</v>
      </c>
      <c r="AG210" s="135">
        <f>(LN(Data!S210)-LN(Data!S209))*100</f>
        <v>2.6818043724160745</v>
      </c>
      <c r="AH210" s="135">
        <f>(LN(DSGE_data!BQ210)-LN(DSGE_data!BQ209))*100</f>
        <v>1.0307737436678011</v>
      </c>
      <c r="AI210" s="135">
        <f>(DSGE_data!CB210/DSGE_data!CB209-1)*100</f>
        <v>-1.6783996444451055</v>
      </c>
      <c r="AJ210" s="135">
        <f>(DSGE_data!BY210/DSGE_data!BY209-1)*100</f>
        <v>-0.97349583199197731</v>
      </c>
      <c r="AK210" s="135">
        <f>(DSGE_data!BZ210/DSGE_data!BZ209-1)*100</f>
        <v>-0.7422322972648443</v>
      </c>
    </row>
    <row r="211" spans="1:37" x14ac:dyDescent="0.2">
      <c r="A211" s="18">
        <v>44377</v>
      </c>
      <c r="B211" s="135">
        <f>(LN(DSGE_data!B211)-LN(DSGE_data!B210))*100</f>
        <v>1.2895076647403414</v>
      </c>
      <c r="C211" s="135">
        <f>(LN(DSGE_data!BK211)-LN(DSGE_data!BK210))*100</f>
        <v>2.6020791853480496</v>
      </c>
      <c r="D211" s="135">
        <f>(LN(DSGE_data!U211)-LN(DSGE_data!U210))*100</f>
        <v>1.6738348883889032</v>
      </c>
      <c r="E211" s="135">
        <v>1.2072733429972</v>
      </c>
      <c r="F211" s="135">
        <v>1.2072733429972</v>
      </c>
      <c r="G211" s="137">
        <v>1.1000000000000001</v>
      </c>
      <c r="H211" s="137">
        <v>1.1065</v>
      </c>
      <c r="I211" s="135">
        <f>(LN(DSGE_data!W211)-LN(DSGE_data!W210))*100</f>
        <v>0.52751834223734306</v>
      </c>
      <c r="J211" s="135">
        <f>(LN(DSGE_data!Y211)-LN(DSGE_data!Y210))*100</f>
        <v>0.50236201893785193</v>
      </c>
      <c r="K211" s="135">
        <f>(LN(DSGE_data!AA211)-LN(DSGE_data!AA210))*100</f>
        <v>-2.7406594626546266</v>
      </c>
      <c r="L211" s="135">
        <f>(LN(DSGE_data!AC211)-LN(DSGE_data!AC210))*100</f>
        <v>-0.31243115199135474</v>
      </c>
      <c r="M211" s="135">
        <f>(LN(DSGE_data!AA211+DSGE_data!AC211)-LN(DSGE_data!AA210+DSGE_data!AC210))*100</f>
        <v>-1.8388899212510523</v>
      </c>
      <c r="N211" s="135">
        <f>(LN(DSGE_data!AE211)-LN(DSGE_data!AE210))*100</f>
        <v>-0.19222085376693343</v>
      </c>
      <c r="O211" s="135">
        <f>(LN(DSGE_data!AK211)-LN(DSGE_data!AK210))*100</f>
        <v>-0.3592347376514482</v>
      </c>
      <c r="P211" s="135">
        <f>(LN(DSGE_data!BO211)-LN(DSGE_data!BO210))*100</f>
        <v>-0.28985024531991144</v>
      </c>
      <c r="Q211" s="135">
        <f>(LN(DSGE_data!AL211)-LN(DSGE_data!AL210))*100</f>
        <v>0.80725143581830139</v>
      </c>
      <c r="R211" s="135">
        <f>(LN(DSGE_data!AM211)-LN(DSGE_data!AM210))*100</f>
        <v>-0.50578584340428279</v>
      </c>
      <c r="S211" s="135">
        <f>(LN(DSGE_data!AZ211)-LN(DSGE_data!AZ210))*100</f>
        <v>1.456336418789661</v>
      </c>
      <c r="T211" s="135">
        <f>(LN(DSGE_data!J211)-LN(DSGE_data!J210))*100</f>
        <v>2.2684057554107184</v>
      </c>
      <c r="U211" s="135">
        <f>(LN(DSGE_data!BC211)-LN(DSGE_data!BC210))*100</f>
        <v>0.3004408722745211</v>
      </c>
      <c r="V211" s="135">
        <f>(LN(DSGE_data!BL211)-LN(DSGE_data!BL210))*100</f>
        <v>3.0122833407475014</v>
      </c>
      <c r="W211" s="135">
        <f>(LN(DSGE_data!BA211)-LN(DSGE_data!BA210))*100</f>
        <v>3.03336226894384</v>
      </c>
      <c r="X211" s="135">
        <f>LN(1+DSGE_data!D211/400)*100</f>
        <v>0.87119406020215362</v>
      </c>
      <c r="Y211" s="135">
        <f>(LN(DSGE_data!BI211)-LN(DSGE_data!BI210))*100</f>
        <v>5.6419324265498894</v>
      </c>
      <c r="Z211" s="135">
        <f>(LN(DSGE_data!BJ211)-LN(DSGE_data!BJ210))*100</f>
        <v>4.1962462235584752</v>
      </c>
      <c r="AA211" s="135">
        <f>(Tax_data!U211-Tax_data!U210)</f>
        <v>1.38100774095129E-2</v>
      </c>
      <c r="AB211" s="135">
        <f>(Tax_data!V211-Tax_data!V210)</f>
        <v>3.3640137559183074</v>
      </c>
      <c r="AC211" s="135">
        <f>(Tax_data!Y211-Tax_data!Y210)</f>
        <v>0.70823897618822329</v>
      </c>
      <c r="AD211" s="135">
        <f>(Tax_data!Z211-Tax_data!Z210)</f>
        <v>4.85468513852169</v>
      </c>
      <c r="AE211" s="135">
        <f>(Tax_data!AD211-Tax_data!AD210)</f>
        <v>1.1331070663976917</v>
      </c>
      <c r="AF211" s="135">
        <f>(LN(Data!T211)-LN(Data!T210))*100</f>
        <v>1.8615805756187598</v>
      </c>
      <c r="AG211" s="135">
        <f>(LN(Data!S211)-LN(Data!S210))*100</f>
        <v>0.64444414944020423</v>
      </c>
      <c r="AH211" s="135">
        <f>(LN(DSGE_data!BQ211)-LN(DSGE_data!BQ210))*100</f>
        <v>-12.482035969337879</v>
      </c>
      <c r="AI211" s="135">
        <f>(DSGE_data!CB211/DSGE_data!CB210-1)*100</f>
        <v>-44.553509334398669</v>
      </c>
      <c r="AJ211" s="135">
        <f>(DSGE_data!BY211/DSGE_data!BY210-1)*100</f>
        <v>19.48630843895598</v>
      </c>
      <c r="AK211" s="135">
        <f>(DSGE_data!BZ211/DSGE_data!BZ210-1)*100</f>
        <v>3.2680689338622448</v>
      </c>
    </row>
    <row r="212" spans="1:37" x14ac:dyDescent="0.2">
      <c r="A212" s="18">
        <v>44469</v>
      </c>
      <c r="B212" s="135">
        <f>(LN(DSGE_data!B212)-LN(DSGE_data!B211))*100</f>
        <v>-1.8930634567643878</v>
      </c>
      <c r="C212" s="135">
        <f>(LN(DSGE_data!BK212)-LN(DSGE_data!BK211))*100</f>
        <v>0.42474890616075456</v>
      </c>
      <c r="D212" s="135">
        <f>(LN(DSGE_data!U212)-LN(DSGE_data!U211))*100</f>
        <v>-2.9520839933720566</v>
      </c>
      <c r="E212" s="135">
        <v>1.25624958474491</v>
      </c>
      <c r="F212" s="135">
        <v>1.25624958474491</v>
      </c>
      <c r="G212" s="137">
        <v>1.1000000000000001</v>
      </c>
      <c r="H212" s="137">
        <v>1.1065</v>
      </c>
      <c r="I212" s="135">
        <f>(LN(DSGE_data!W212)-LN(DSGE_data!W211))*100</f>
        <v>0.60825413355694025</v>
      </c>
      <c r="J212" s="135">
        <f>(LN(DSGE_data!Y212)-LN(DSGE_data!Y211))*100</f>
        <v>0.72140417473764984</v>
      </c>
      <c r="K212" s="135">
        <f>(LN(DSGE_data!AA212)-LN(DSGE_data!AA211))*100</f>
        <v>-4.0683517507307698</v>
      </c>
      <c r="L212" s="135">
        <f>(LN(DSGE_data!AC212)-LN(DSGE_data!AC211))*100</f>
        <v>0.74593216842568921</v>
      </c>
      <c r="M212" s="135">
        <f>(LN(DSGE_data!AA212+DSGE_data!AC212)-LN(DSGE_data!AA211+DSGE_data!AC211))*100</f>
        <v>-2.2395693647039749</v>
      </c>
      <c r="N212" s="135">
        <f>(LN(DSGE_data!AE212)-LN(DSGE_data!AE211))*100</f>
        <v>-0.14074553362526387</v>
      </c>
      <c r="O212" s="135">
        <f>(LN(DSGE_data!AK212)-LN(DSGE_data!AK211))*100</f>
        <v>-4.5146940401890934</v>
      </c>
      <c r="P212" s="135">
        <f>(LN(DSGE_data!BO212)-LN(DSGE_data!BO211))*100</f>
        <v>4.6320250903198357</v>
      </c>
      <c r="Q212" s="135">
        <f>(LN(DSGE_data!AL212)-LN(DSGE_data!AL211))*100</f>
        <v>1.7561522959217868</v>
      </c>
      <c r="R212" s="135">
        <f>(LN(DSGE_data!AM212)-LN(DSGE_data!AM211))*100</f>
        <v>0.52930107220632294</v>
      </c>
      <c r="S212" s="135">
        <f>(LN(DSGE_data!AZ212)-LN(DSGE_data!AZ211))*100</f>
        <v>1.6388212457910889</v>
      </c>
      <c r="T212" s="135">
        <f>(LN(DSGE_data!J212)-LN(DSGE_data!J211))*100</f>
        <v>2.1240297639332439</v>
      </c>
      <c r="U212" s="135">
        <f>(LN(DSGE_data!BC212)-LN(DSGE_data!BC211))*100</f>
        <v>-3.4556651539041638</v>
      </c>
      <c r="V212" s="135">
        <f>(LN(DSGE_data!BL212)-LN(DSGE_data!BL211))*100</f>
        <v>4.0216293890126487</v>
      </c>
      <c r="W212" s="135">
        <f>(LN(DSGE_data!BA212)-LN(DSGE_data!BA211))*100</f>
        <v>-7.0908631284213541</v>
      </c>
      <c r="X212" s="135">
        <f>LN(1+DSGE_data!D212/400)*100</f>
        <v>0.87119406020215362</v>
      </c>
      <c r="Y212" s="135">
        <f>(LN(DSGE_data!BI212)-LN(DSGE_data!BI211))*100</f>
        <v>-2.4445290763875249</v>
      </c>
      <c r="Z212" s="135">
        <f>(LN(DSGE_data!BJ212)-LN(DSGE_data!BJ211))*100</f>
        <v>-2.9582206770750297</v>
      </c>
      <c r="AA212" s="135">
        <f>(Tax_data!U212-Tax_data!U211)</f>
        <v>0.29489933545573344</v>
      </c>
      <c r="AB212" s="135">
        <f>(Tax_data!V212-Tax_data!V211)</f>
        <v>-1.5192057887210755</v>
      </c>
      <c r="AC212" s="135">
        <f>(Tax_data!Y212-Tax_data!Y211)</f>
        <v>0.92044618509864407</v>
      </c>
      <c r="AD212" s="135">
        <f>(Tax_data!Z212-Tax_data!Z211)</f>
        <v>-1.872561667429256</v>
      </c>
      <c r="AE212" s="135">
        <f>(Tax_data!AD212-Tax_data!AD211)</f>
        <v>-0.96962418971942554</v>
      </c>
      <c r="AF212" s="135">
        <f>(LN(Data!T212)-LN(Data!T211))*100</f>
        <v>1.4795460568059582</v>
      </c>
      <c r="AG212" s="135">
        <f>(LN(Data!S212)-LN(Data!S211))*100</f>
        <v>0.57415433290497475</v>
      </c>
      <c r="AH212" s="135">
        <f>(LN(DSGE_data!BQ212)-LN(DSGE_data!BQ211))*100</f>
        <v>-17.095424392239522</v>
      </c>
      <c r="AI212" s="135">
        <f>(DSGE_data!CB212/DSGE_data!CB211-1)*100</f>
        <v>39.20428095472024</v>
      </c>
      <c r="AJ212" s="135">
        <f>(DSGE_data!BY212/DSGE_data!BY211-1)*100</f>
        <v>-5.6771947132066565</v>
      </c>
      <c r="AK212" s="135">
        <f>(DSGE_data!BZ212/DSGE_data!BZ211-1)*100</f>
        <v>0.81732174170703331</v>
      </c>
    </row>
    <row r="213" spans="1:37" x14ac:dyDescent="0.2">
      <c r="A213" s="18">
        <v>44561</v>
      </c>
      <c r="B213" s="135">
        <f>(LN(DSGE_data!B213)-LN(DSGE_data!B212))*100</f>
        <v>1.3636514849300951</v>
      </c>
      <c r="C213" s="135">
        <f>(LN(DSGE_data!BK213)-LN(DSGE_data!BK212))*100</f>
        <v>0.6837862633459757</v>
      </c>
      <c r="D213" s="135">
        <f>(LN(DSGE_data!U213)-LN(DSGE_data!U212))*100</f>
        <v>2.8486601257558419</v>
      </c>
      <c r="E213" s="135">
        <v>1.3070832482781101</v>
      </c>
      <c r="F213" s="135">
        <v>1.3070832482781101</v>
      </c>
      <c r="G213" s="137">
        <v>1.1000000000000001</v>
      </c>
      <c r="H213" s="137">
        <v>1.1065</v>
      </c>
      <c r="I213" s="135">
        <f>(LN(DSGE_data!W213)-LN(DSGE_data!W212))*100</f>
        <v>0.22445521018656933</v>
      </c>
      <c r="J213" s="135">
        <f>(LN(DSGE_data!Y213)-LN(DSGE_data!Y212))*100</f>
        <v>1.976969091994718</v>
      </c>
      <c r="K213" s="135">
        <f>(LN(DSGE_data!AA213)-LN(DSGE_data!AA212))*100</f>
        <v>-0.97741474653822991</v>
      </c>
      <c r="L213" s="135">
        <f>(LN(DSGE_data!AC213)-LN(DSGE_data!AC212))*100</f>
        <v>2.2368846283084665</v>
      </c>
      <c r="M213" s="135">
        <f>(LN(DSGE_data!AA213+DSGE_data!AC213)-LN(DSGE_data!AA212+DSGE_data!AC212))*100</f>
        <v>0.27411639255117137</v>
      </c>
      <c r="N213" s="135">
        <f>(LN(DSGE_data!AE213)-LN(DSGE_data!AE212))*100</f>
        <v>1.4893067185434816</v>
      </c>
      <c r="O213" s="135">
        <f>(LN(DSGE_data!AK213)-LN(DSGE_data!AK212))*100</f>
        <v>1.8187054781306777</v>
      </c>
      <c r="P213" s="135">
        <f>(LN(DSGE_data!BO213)-LN(DSGE_data!BO212))*100</f>
        <v>-2.1509032605179002</v>
      </c>
      <c r="Q213" s="135">
        <f>(LN(DSGE_data!AL213)-LN(DSGE_data!AL212))*100</f>
        <v>0.7121101755858561</v>
      </c>
      <c r="R213" s="135">
        <f>(LN(DSGE_data!AM213)-LN(DSGE_data!AM212))*100</f>
        <v>-0.97885056883537658</v>
      </c>
      <c r="S213" s="135">
        <f>(LN(DSGE_data!AZ213)-LN(DSGE_data!AZ212))*100</f>
        <v>1.0443079579729009</v>
      </c>
      <c r="T213" s="135">
        <f>(LN(DSGE_data!J213)-LN(DSGE_data!J212))*100</f>
        <v>2.8754493050995755</v>
      </c>
      <c r="U213" s="135">
        <f>(LN(DSGE_data!BC213)-LN(DSGE_data!BC212))*100</f>
        <v>8.1420768986252057</v>
      </c>
      <c r="V213" s="135">
        <f>(LN(DSGE_data!BL213)-LN(DSGE_data!BL212))*100</f>
        <v>3.9054905699495102</v>
      </c>
      <c r="W213" s="135">
        <f>(LN(DSGE_data!BA213)-LN(DSGE_data!BA212))*100</f>
        <v>7.9935302989657231</v>
      </c>
      <c r="X213" s="135">
        <f>LN(1+DSGE_data!D213/400)*100</f>
        <v>0.89978591171930511</v>
      </c>
      <c r="Y213" s="135">
        <f>(LN(DSGE_data!BI213)-LN(DSGE_data!BI212))*100</f>
        <v>-4.1166277085743275</v>
      </c>
      <c r="Z213" s="135">
        <f>(LN(DSGE_data!BJ213)-LN(DSGE_data!BJ212))*100</f>
        <v>-3.8163071595149312</v>
      </c>
      <c r="AA213" s="135">
        <f>(Tax_data!U213-Tax_data!U212)</f>
        <v>-0.14734453211085352</v>
      </c>
      <c r="AB213" s="135">
        <f>(Tax_data!V213-Tax_data!V212)</f>
        <v>1.1676040482734571</v>
      </c>
      <c r="AC213" s="135">
        <f>(Tax_data!Y213-Tax_data!Y212)</f>
        <v>-0.49517671695800658</v>
      </c>
      <c r="AD213" s="135">
        <f>(Tax_data!Z213-Tax_data!Z212)</f>
        <v>1.0438028745667651</v>
      </c>
      <c r="AE213" s="135">
        <f>(Tax_data!AD213-Tax_data!AD212)</f>
        <v>0.44182508685051047</v>
      </c>
      <c r="AF213" s="135">
        <f>(LN(Data!T213)-LN(Data!T212))*100</f>
        <v>1.361996501428564</v>
      </c>
      <c r="AG213" s="135">
        <f>(LN(Data!S213)-LN(Data!S212))*100</f>
        <v>0.66274421261951488</v>
      </c>
      <c r="AH213" s="135">
        <f>(LN(DSGE_data!BQ213)-LN(DSGE_data!BQ212))*100</f>
        <v>17.983198947620238</v>
      </c>
      <c r="AI213" s="135">
        <f>(DSGE_data!CB213/DSGE_data!CB212-1)*100</f>
        <v>-14.581805184603136</v>
      </c>
      <c r="AJ213" s="135">
        <f>(DSGE_data!BY213/DSGE_data!BY212-1)*100</f>
        <v>2.9543153832862989</v>
      </c>
      <c r="AK213" s="135">
        <f>(DSGE_data!BZ213/DSGE_data!BZ212-1)*100</f>
        <v>-0.17810000381272006</v>
      </c>
    </row>
    <row r="214" spans="1:37" x14ac:dyDescent="0.2">
      <c r="A214" s="18">
        <v>44651</v>
      </c>
      <c r="B214" s="135">
        <f>(LN(DSGE_data!B214)-LN(DSGE_data!B213))*100</f>
        <v>1.520466976269752</v>
      </c>
      <c r="C214" s="135">
        <f>(LN(DSGE_data!BK214)-LN(DSGE_data!BK213))*100</f>
        <v>0.38776654788126308</v>
      </c>
      <c r="D214" s="135">
        <f>(LN(DSGE_data!U214)-LN(DSGE_data!U213))*100</f>
        <v>1.1819848970620939</v>
      </c>
      <c r="E214" s="135">
        <v>1.3588152638122899</v>
      </c>
      <c r="F214" s="135">
        <v>1.3588152638122899</v>
      </c>
      <c r="G214" s="137">
        <v>1.1000000000000001</v>
      </c>
      <c r="H214" s="137">
        <v>1.1065</v>
      </c>
      <c r="I214" s="135">
        <f>(LN(DSGE_data!W214)-LN(DSGE_data!W213))*100</f>
        <v>0.92805902169956767</v>
      </c>
      <c r="J214" s="135">
        <f>(LN(DSGE_data!Y214)-LN(DSGE_data!Y213))*100</f>
        <v>2.8048458989074376</v>
      </c>
      <c r="K214" s="135">
        <f>(LN(DSGE_data!AA214)-LN(DSGE_data!AA213))*100</f>
        <v>2.5612741122749583</v>
      </c>
      <c r="L214" s="135">
        <f>(LN(DSGE_data!AC214)-LN(DSGE_data!AC213))*100</f>
        <v>3.4097542915869639</v>
      </c>
      <c r="M214" s="135">
        <f>(LN(DSGE_data!AA214+DSGE_data!AC214)-LN(DSGE_data!AA213+DSGE_data!AC213))*100</f>
        <v>2.8957466973196233</v>
      </c>
      <c r="N214" s="135">
        <f>(LN(DSGE_data!AE214)-LN(DSGE_data!AE213))*100</f>
        <v>2.8307284746496464</v>
      </c>
      <c r="O214" s="135">
        <f>(LN(DSGE_data!AK214)-LN(DSGE_data!AK213))*100</f>
        <v>2.5126720995185092</v>
      </c>
      <c r="P214" s="135">
        <f>(LN(DSGE_data!BO214)-LN(DSGE_data!BO213))*100</f>
        <v>-1.4827261953396231</v>
      </c>
      <c r="Q214" s="135">
        <f>(LN(DSGE_data!AL214)-LN(DSGE_data!AL213))*100</f>
        <v>2.4937112275472018</v>
      </c>
      <c r="R214" s="135">
        <f>(LN(DSGE_data!AM214)-LN(DSGE_data!AM213))*100</f>
        <v>0.96343121495277018</v>
      </c>
      <c r="S214" s="135">
        <f>(LN(DSGE_data!AZ214)-LN(DSGE_data!AZ213))*100</f>
        <v>1.4637653233684489</v>
      </c>
      <c r="T214" s="135">
        <f>(LN(DSGE_data!J214)-LN(DSGE_data!J213))*100</f>
        <v>3.0318996497418205</v>
      </c>
      <c r="U214" s="135">
        <f>(LN(DSGE_data!BC214)-LN(DSGE_data!BC213))*100</f>
        <v>5.9694614457219686</v>
      </c>
      <c r="V214" s="135">
        <f>(LN(DSGE_data!BL214)-LN(DSGE_data!BL213))*100</f>
        <v>2.6613971079311405</v>
      </c>
      <c r="W214" s="135">
        <f>(LN(DSGE_data!BA214)-LN(DSGE_data!BA213))*100</f>
        <v>3.6476911261971168</v>
      </c>
      <c r="X214" s="135">
        <f>LN(1+DSGE_data!D214/400)*100</f>
        <v>0.98075179140731139</v>
      </c>
      <c r="Y214" s="135">
        <f>(LN(DSGE_data!BI214)-LN(DSGE_data!BI213))*100</f>
        <v>1.841601273936444</v>
      </c>
      <c r="Z214" s="135">
        <f>(LN(DSGE_data!BJ214)-LN(DSGE_data!BJ213))*100</f>
        <v>2.6321532414161908</v>
      </c>
      <c r="AA214" s="135">
        <f>(Tax_data!U214-Tax_data!U213)</f>
        <v>0.1374084641607336</v>
      </c>
      <c r="AB214" s="135">
        <f>(Tax_data!V214-Tax_data!V213)</f>
        <v>-1.7508955466073637</v>
      </c>
      <c r="AC214" s="135">
        <f>(Tax_data!Y214-Tax_data!Y213)</f>
        <v>-5.7690456622221831E-2</v>
      </c>
      <c r="AD214" s="135">
        <f>(Tax_data!Z214-Tax_data!Z213)</f>
        <v>-1.5676684130118161</v>
      </c>
      <c r="AE214" s="135">
        <f>(Tax_data!AD214-Tax_data!AD213)</f>
        <v>0.41321379262540248</v>
      </c>
      <c r="AF214" s="135">
        <f>(LN(Data!T214)-LN(Data!T213))*100</f>
        <v>1.0984409888878943</v>
      </c>
      <c r="AG214" s="135">
        <f>(LN(Data!S214)-LN(Data!S213))*100</f>
        <v>0.47965549997162071</v>
      </c>
      <c r="AH214" s="135">
        <f>(LN(DSGE_data!BQ214)-LN(DSGE_data!BQ213))*100</f>
        <v>-8.3960572594071081</v>
      </c>
      <c r="AI214" s="135">
        <f>(DSGE_data!CB214/DSGE_data!CB213-1)*100</f>
        <v>17.288933066502299</v>
      </c>
      <c r="AJ214" s="135">
        <f>(DSGE_data!BY214/DSGE_data!BY213-1)*100</f>
        <v>0.41858472174625128</v>
      </c>
      <c r="AK214" s="135">
        <f>(DSGE_data!BZ214/DSGE_data!BZ213-1)*100</f>
        <v>3.5854535351043104</v>
      </c>
    </row>
    <row r="215" spans="1:37" x14ac:dyDescent="0.2">
      <c r="A215" s="18">
        <v>44742</v>
      </c>
      <c r="B215" s="135">
        <f>(LN(DSGE_data!B215)-LN(DSGE_data!B214))*100</f>
        <v>-0.84027962795953925</v>
      </c>
      <c r="C215" s="135">
        <f>(LN(DSGE_data!BK215)-LN(DSGE_data!BK214))*100</f>
        <v>3.5873184163787819</v>
      </c>
      <c r="D215" s="135">
        <f>(LN(DSGE_data!U215)-LN(DSGE_data!U214))*100</f>
        <v>6.8488466845373352E-2</v>
      </c>
      <c r="E215" s="135">
        <v>1.4107264849980601</v>
      </c>
      <c r="F215" s="135">
        <v>1.4107264849980601</v>
      </c>
      <c r="G215" s="137">
        <v>1.1000000000000001</v>
      </c>
      <c r="H215" s="137">
        <v>1.1065</v>
      </c>
      <c r="I215" s="135">
        <f>(LN(DSGE_data!W215)-LN(DSGE_data!W214))*100</f>
        <v>-0.87712172418719092</v>
      </c>
      <c r="J215" s="135">
        <f>(LN(DSGE_data!Y215)-LN(DSGE_data!Y214))*100</f>
        <v>0.2181205205697978</v>
      </c>
      <c r="K215" s="135">
        <f>(LN(DSGE_data!AA215)-LN(DSGE_data!AA214))*100</f>
        <v>0.13567394822189272</v>
      </c>
      <c r="L215" s="135">
        <f>(LN(DSGE_data!AC215)-LN(DSGE_data!AC214))*100</f>
        <v>1.7156224998819525</v>
      </c>
      <c r="M215" s="135">
        <f>(LN(DSGE_data!AA215+DSGE_data!AC215)-LN(DSGE_data!AA214+DSGE_data!AC214))*100</f>
        <v>0.76308049595237293</v>
      </c>
      <c r="N215" s="135">
        <f>(LN(DSGE_data!AE215)-LN(DSGE_data!AE214))*100</f>
        <v>0.37349216012625419</v>
      </c>
      <c r="O215" s="135">
        <f>(LN(DSGE_data!AK215)-LN(DSGE_data!AK214))*100</f>
        <v>4.2508647202580629</v>
      </c>
      <c r="P215" s="135">
        <f>(LN(DSGE_data!BO215)-LN(DSGE_data!BO214))*100</f>
        <v>-6.7019372227576923</v>
      </c>
      <c r="Q215" s="135">
        <f>(LN(DSGE_data!AL215)-LN(DSGE_data!AL214))*100</f>
        <v>-0.19791596091316421</v>
      </c>
      <c r="R215" s="135">
        <f>(LN(DSGE_data!AM215)-LN(DSGE_data!AM214))*100</f>
        <v>-1.7360032188504348</v>
      </c>
      <c r="S215" s="135">
        <f>(LN(DSGE_data!AZ215)-LN(DSGE_data!AZ214))*100</f>
        <v>2.2531565415863319</v>
      </c>
      <c r="T215" s="135">
        <f>(LN(DSGE_data!J215)-LN(DSGE_data!J214))*100</f>
        <v>5.6895549936220036</v>
      </c>
      <c r="U215" s="135">
        <f>(LN(DSGE_data!BC215)-LN(DSGE_data!BC214))*100</f>
        <v>4.7946818172770023</v>
      </c>
      <c r="V215" s="135">
        <f>(LN(DSGE_data!BL215)-LN(DSGE_data!BL214))*100</f>
        <v>6.6287592453002198</v>
      </c>
      <c r="W215" s="135">
        <f>(LN(DSGE_data!BA215)-LN(DSGE_data!BA214))*100</f>
        <v>0.20938107895602798</v>
      </c>
      <c r="X215" s="135">
        <f>LN(1+DSGE_data!D215/400)*100</f>
        <v>1.1139646185668055</v>
      </c>
      <c r="Y215" s="135">
        <f>(LN(DSGE_data!BI215)-LN(DSGE_data!BI214))*100</f>
        <v>1.85356122130651</v>
      </c>
      <c r="Z215" s="135">
        <f>(LN(DSGE_data!BJ215)-LN(DSGE_data!BJ214))*100</f>
        <v>4.1210957356397238</v>
      </c>
      <c r="AA215" s="135">
        <f>(Tax_data!U215-Tax_data!U214)</f>
        <v>-0.27687568011008779</v>
      </c>
      <c r="AB215" s="135">
        <f>(Tax_data!V215-Tax_data!V214)</f>
        <v>3.5963894690580727</v>
      </c>
      <c r="AC215" s="135">
        <f>(Tax_data!Y215-Tax_data!Y214)</f>
        <v>0.72175851096045207</v>
      </c>
      <c r="AD215" s="135">
        <f>(Tax_data!Z215-Tax_data!Z214)</f>
        <v>4.3279463816191246</v>
      </c>
      <c r="AE215" s="135">
        <f>(Tax_data!AD215-Tax_data!AD214)</f>
        <v>-0.46991337109660591</v>
      </c>
      <c r="AF215" s="135">
        <f>(LN(Data!T215)-LN(Data!T214))*100</f>
        <v>0.65655660921759562</v>
      </c>
      <c r="AG215" s="135">
        <f>(LN(Data!S215)-LN(Data!S214))*100</f>
        <v>2.0681809586950095</v>
      </c>
      <c r="AH215" s="135">
        <f>(LN(DSGE_data!BQ215)-LN(DSGE_data!BQ214))*100</f>
        <v>-2.3081142730108084</v>
      </c>
      <c r="AI215" s="135">
        <f>(DSGE_data!CB215/DSGE_data!CB214-1)*100</f>
        <v>-58.247513139576903</v>
      </c>
      <c r="AJ215" s="135">
        <f>(DSGE_data!BY215/DSGE_data!BY214-1)*100</f>
        <v>11.724502791783365</v>
      </c>
      <c r="AK215" s="135">
        <f>(DSGE_data!BZ215/DSGE_data!BZ214-1)*100</f>
        <v>-1.7890527421043689</v>
      </c>
    </row>
    <row r="216" spans="1:37" x14ac:dyDescent="0.2">
      <c r="A216" s="18">
        <v>44834</v>
      </c>
      <c r="B216" s="135">
        <f>(LN(DSGE_data!B216)-LN(DSGE_data!B215))*100</f>
        <v>1.7584128496705986</v>
      </c>
      <c r="C216" s="135">
        <f>(LN(DSGE_data!BK216)-LN(DSGE_data!BK215))*100</f>
        <v>0.15033541948819007</v>
      </c>
      <c r="D216" s="135">
        <f>(LN(DSGE_data!U216)-LN(DSGE_data!U215))*100</f>
        <v>-6.7541000737314505E-2</v>
      </c>
      <c r="E216" s="135">
        <v>1.46220493095399</v>
      </c>
      <c r="F216" s="135">
        <v>1.46220493095399</v>
      </c>
      <c r="G216" s="137">
        <v>1.1000000000000001</v>
      </c>
      <c r="H216" s="137">
        <v>1.1065</v>
      </c>
      <c r="I216" s="135">
        <f>(LN(DSGE_data!W216)-LN(DSGE_data!W215))*100</f>
        <v>0.49087600151374033</v>
      </c>
      <c r="J216" s="135">
        <f>(LN(DSGE_data!Y216)-LN(DSGE_data!Y215))*100</f>
        <v>-0.54164521131276899</v>
      </c>
      <c r="K216" s="135">
        <f>(LN(DSGE_data!AA216)-LN(DSGE_data!AA215))*100</f>
        <v>3.0699027573561466</v>
      </c>
      <c r="L216" s="135">
        <f>(LN(DSGE_data!AC216)-LN(DSGE_data!AC215))*100</f>
        <v>2.2628317633147432</v>
      </c>
      <c r="M216" s="135">
        <f>(LN(DSGE_data!AA216+DSGE_data!AC216)-LN(DSGE_data!AA215+DSGE_data!AC215))*100</f>
        <v>2.7486636013570376</v>
      </c>
      <c r="N216" s="135">
        <f>(LN(DSGE_data!AE216)-LN(DSGE_data!AE215))*100</f>
        <v>0.41058393669608506</v>
      </c>
      <c r="O216" s="135">
        <f>(LN(DSGE_data!AK216)-LN(DSGE_data!AK215))*100</f>
        <v>1.2994969463156814</v>
      </c>
      <c r="P216" s="135">
        <f>(LN(DSGE_data!BO216)-LN(DSGE_data!BO215))*100</f>
        <v>-2.6064733477923596</v>
      </c>
      <c r="Q216" s="135">
        <f>(LN(DSGE_data!AL216)-LN(DSGE_data!AL215))*100</f>
        <v>1.3063016922840731</v>
      </c>
      <c r="R216" s="135">
        <f>(LN(DSGE_data!AM216)-LN(DSGE_data!AM215))*100</f>
        <v>-1.7785282583503204</v>
      </c>
      <c r="S216" s="135">
        <f>(LN(DSGE_data!AZ216)-LN(DSGE_data!AZ215))*100</f>
        <v>2.6132780937606626</v>
      </c>
      <c r="T216" s="135">
        <f>(LN(DSGE_data!J216)-LN(DSGE_data!J215))*100</f>
        <v>4.077730078407793</v>
      </c>
      <c r="U216" s="135">
        <f>(LN(DSGE_data!BC216)-LN(DSGE_data!BC215))*100</f>
        <v>0.15842094615656777</v>
      </c>
      <c r="V216" s="135">
        <f>(LN(DSGE_data!BL216)-LN(DSGE_data!BL215))*100</f>
        <v>3.4802969391306782</v>
      </c>
      <c r="W216" s="135">
        <f>(LN(DSGE_data!BA216)-LN(DSGE_data!BA215))*100</f>
        <v>1.945216647003889</v>
      </c>
      <c r="X216" s="135">
        <f>LN(1+DSGE_data!D216/400)*100</f>
        <v>1.337173696588924</v>
      </c>
      <c r="Y216" s="135">
        <f>(LN(DSGE_data!BI216)-LN(DSGE_data!BI215))*100</f>
        <v>-5.0384692163838452</v>
      </c>
      <c r="Z216" s="135">
        <f>(LN(DSGE_data!BJ216)-LN(DSGE_data!BJ215))*100</f>
        <v>-0.62824238349472594</v>
      </c>
      <c r="AA216" s="135">
        <f>(Tax_data!U216-Tax_data!U215)</f>
        <v>-9.9110527785185809E-2</v>
      </c>
      <c r="AB216" s="135">
        <f>(Tax_data!V216-Tax_data!V215)</f>
        <v>-4.2111034972420889</v>
      </c>
      <c r="AC216" s="135">
        <f>(Tax_data!Y216-Tax_data!Y215)</f>
        <v>-3.5890517217055162E-2</v>
      </c>
      <c r="AD216" s="135">
        <f>(Tax_data!Z216-Tax_data!Z215)</f>
        <v>-5.5063742442149106</v>
      </c>
      <c r="AE216" s="135">
        <f>(Tax_data!AD216-Tax_data!AD215)</f>
        <v>-0.84073241763976725</v>
      </c>
      <c r="AF216" s="135">
        <f>(LN(Data!T216)-LN(Data!T215))*100</f>
        <v>-0.86431408110811958</v>
      </c>
      <c r="AG216" s="135">
        <f>(LN(Data!S216)-LN(Data!S215))*100</f>
        <v>-0.4017285447586616</v>
      </c>
      <c r="AH216" s="135">
        <f>(LN(DSGE_data!BQ216)-LN(DSGE_data!BQ215))*100</f>
        <v>13.983536083297743</v>
      </c>
      <c r="AI216" s="135">
        <f>(DSGE_data!CB216/DSGE_data!CB215-1)*100</f>
        <v>89.533533771608845</v>
      </c>
      <c r="AJ216" s="135">
        <f>(DSGE_data!BY216/DSGE_data!BY215-1)*100</f>
        <v>-6.5358172560718302</v>
      </c>
      <c r="AK216" s="135">
        <f>(DSGE_data!BZ216/DSGE_data!BZ215-1)*100</f>
        <v>2.0486619144683749</v>
      </c>
    </row>
    <row r="217" spans="1:37" x14ac:dyDescent="0.2">
      <c r="A217" s="18">
        <v>44926</v>
      </c>
      <c r="B217" s="135">
        <f>(LN(DSGE_data!B217)-LN(DSGE_data!B216))*100</f>
        <v>-1.1001102415304942</v>
      </c>
      <c r="C217" s="135">
        <f>(LN(DSGE_data!BK217)-LN(DSGE_data!BK216))*100</f>
        <v>0.47534207291137776</v>
      </c>
      <c r="D217" s="135">
        <f>(LN(DSGE_data!U217)-LN(DSGE_data!U216))*100</f>
        <v>0.6857617744177702</v>
      </c>
      <c r="E217" s="135">
        <v>1.51271822128176</v>
      </c>
      <c r="F217" s="135">
        <v>1.51271822128176</v>
      </c>
      <c r="G217" s="137">
        <v>1.1000000000000001</v>
      </c>
      <c r="H217" s="137">
        <v>1.1065</v>
      </c>
      <c r="I217" s="135">
        <f>(LN(DSGE_data!W217)-LN(DSGE_data!W216))*100</f>
        <v>-0.68986816772653725</v>
      </c>
      <c r="J217" s="135">
        <f>(LN(DSGE_data!Y217)-LN(DSGE_data!Y216))*100</f>
        <v>1.7860127325121766</v>
      </c>
      <c r="K217" s="135">
        <f>(LN(DSGE_data!AA217)-LN(DSGE_data!AA216))*100</f>
        <v>1.0186644700890923</v>
      </c>
      <c r="L217" s="135">
        <f>(LN(DSGE_data!AC217)-LN(DSGE_data!AC216))*100</f>
        <v>0.19045663861838591</v>
      </c>
      <c r="M217" s="135">
        <f>(LN(DSGE_data!AA217+DSGE_data!AC217)-LN(DSGE_data!AA216+DSGE_data!AC216))*100</f>
        <v>0.69063335966674799</v>
      </c>
      <c r="N217" s="135">
        <f>(LN(DSGE_data!AE217)-LN(DSGE_data!AE216))*100</f>
        <v>1.4664819253313865</v>
      </c>
      <c r="O217" s="135">
        <f>(LN(DSGE_data!AK217)-LN(DSGE_data!AK216))*100</f>
        <v>1.0668237558150384</v>
      </c>
      <c r="P217" s="135">
        <f>(LN(DSGE_data!BO217)-LN(DSGE_data!BO216))*100</f>
        <v>-2.4717811228544662</v>
      </c>
      <c r="Q217" s="135">
        <f>(LN(DSGE_data!AL217)-LN(DSGE_data!AL216))*100</f>
        <v>-0.59041652264344435</v>
      </c>
      <c r="R217" s="135">
        <f>(LN(DSGE_data!AM217)-LN(DSGE_data!AM216))*100</f>
        <v>-1.943630325201795</v>
      </c>
      <c r="S217" s="135">
        <f>(LN(DSGE_data!AZ217)-LN(DSGE_data!AZ216))*100</f>
        <v>0.81454084439611663</v>
      </c>
      <c r="T217" s="135">
        <f>(LN(DSGE_data!J217)-LN(DSGE_data!J216))*100</f>
        <v>1.0404255517432404</v>
      </c>
      <c r="U217" s="135">
        <f>(LN(DSGE_data!BC217)-LN(DSGE_data!BC216))*100</f>
        <v>-0.77472968404137532</v>
      </c>
      <c r="V217" s="135">
        <f>(LN(DSGE_data!BL217)-LN(DSGE_data!BL216))*100</f>
        <v>3.2951435775989246</v>
      </c>
      <c r="W217" s="135">
        <f>(LN(DSGE_data!BA217)-LN(DSGE_data!BA216))*100</f>
        <v>-3.2575885906071633</v>
      </c>
      <c r="X217" s="135">
        <f>LN(1+DSGE_data!D217/400)*100</f>
        <v>1.6295082486502417</v>
      </c>
      <c r="Y217" s="135">
        <f>(LN(DSGE_data!BI217)-LN(DSGE_data!BI216))*100</f>
        <v>-2.3879934772380373</v>
      </c>
      <c r="Z217" s="135">
        <f>(LN(DSGE_data!BJ217)-LN(DSGE_data!BJ216))*100</f>
        <v>-0.88807528430985272</v>
      </c>
      <c r="AA217" s="135">
        <f>(Tax_data!U217-Tax_data!U216)</f>
        <v>0.50368597912813229</v>
      </c>
      <c r="AB217" s="135">
        <f>(Tax_data!V217-Tax_data!V216)</f>
        <v>1.5649661056141682</v>
      </c>
      <c r="AC217" s="135">
        <f>(Tax_data!Y217-Tax_data!Y216)</f>
        <v>0.68943566212410445</v>
      </c>
      <c r="AD217" s="135">
        <f>(Tax_data!Z217-Tax_data!Z216)</f>
        <v>1.4653711457230081</v>
      </c>
      <c r="AE217" s="135">
        <f>(Tax_data!AD217-Tax_data!AD216)</f>
        <v>-0.57478336469818103</v>
      </c>
      <c r="AF217" s="135">
        <f>(LN(Data!T217)-LN(Data!T216))*100</f>
        <v>2.1269469818198772</v>
      </c>
      <c r="AG217" s="135">
        <f>(LN(Data!S217)-LN(Data!S216))*100</f>
        <v>0.74689725916332605</v>
      </c>
      <c r="AH217" s="135">
        <f>(LN(DSGE_data!BQ217)-LN(DSGE_data!BQ216))*100</f>
        <v>-7.1087372623470202</v>
      </c>
      <c r="AI217" s="135">
        <f>(DSGE_data!CB217/DSGE_data!CB216-1)*100</f>
        <v>10.521444108234256</v>
      </c>
      <c r="AJ217" s="135">
        <f>(DSGE_data!BY217/DSGE_data!BY216-1)*100</f>
        <v>0.28762388062133493</v>
      </c>
      <c r="AK217" s="135">
        <f>(DSGE_data!BZ217/DSGE_data!BZ216-1)*100</f>
        <v>2.1800168382219542</v>
      </c>
    </row>
    <row r="218" spans="1:37" x14ac:dyDescent="0.2">
      <c r="A218" s="18">
        <v>45016</v>
      </c>
      <c r="B218" s="135">
        <f>(LN(DSGE_data!B218)-LN(DSGE_data!B217))*100</f>
        <v>0.40579539053027247</v>
      </c>
      <c r="C218" s="135">
        <f>(LN(DSGE_data!BK218)-LN(DSGE_data!BK217))*100</f>
        <v>1.4983206716931541</v>
      </c>
      <c r="D218" s="135">
        <f>(LN(DSGE_data!U218)-LN(DSGE_data!U217))*100</f>
        <v>0.35528814176259971</v>
      </c>
      <c r="E218" s="135">
        <v>1.56274811622034</v>
      </c>
      <c r="F218" s="135">
        <v>1.56274811622034</v>
      </c>
      <c r="G218" s="137">
        <v>1.1000000000000001</v>
      </c>
      <c r="H218" s="137">
        <v>1.1065</v>
      </c>
      <c r="I218" s="135">
        <f>(LN(DSGE_data!W218)-LN(DSGE_data!W217))*100</f>
        <v>1.3148612208116361</v>
      </c>
      <c r="J218" s="135">
        <f>(LN(DSGE_data!Y218)-LN(DSGE_data!Y217))*100</f>
        <v>0.66538504990418801</v>
      </c>
      <c r="K218" s="135">
        <f>(LN(DSGE_data!AA218)-LN(DSGE_data!AA217))*100</f>
        <v>6.9959155958043695</v>
      </c>
      <c r="L218" s="135">
        <f>(LN(DSGE_data!AC218)-LN(DSGE_data!AC217))*100</f>
        <v>0.76842672113315302</v>
      </c>
      <c r="M218" s="135">
        <f>(LN(DSGE_data!AA218+DSGE_data!AC218)-LN(DSGE_data!AA217+DSGE_data!AC217))*100</f>
        <v>4.5816738090172393</v>
      </c>
      <c r="N218" s="135">
        <f>(LN(DSGE_data!AE218)-LN(DSGE_data!AE217))*100</f>
        <v>1.8187249877662737</v>
      </c>
      <c r="O218" s="135">
        <f>(LN(DSGE_data!AK218)-LN(DSGE_data!AK217))*100</f>
        <v>1.6048366832671412</v>
      </c>
      <c r="P218" s="135">
        <f>(LN(DSGE_data!BO218)-LN(DSGE_data!BO217))*100</f>
        <v>0.96425792327377025</v>
      </c>
      <c r="Q218" s="135">
        <f>(LN(DSGE_data!AL218)-LN(DSGE_data!AL217))*100</f>
        <v>3.655218549701722</v>
      </c>
      <c r="R218" s="135">
        <f>(LN(DSGE_data!AM218)-LN(DSGE_data!AM217))*100</f>
        <v>2.5416617380372486</v>
      </c>
      <c r="S218" s="135">
        <f>(LN(DSGE_data!AZ218)-LN(DSGE_data!AZ217))*100</f>
        <v>1.0861239431608105</v>
      </c>
      <c r="T218" s="135">
        <f>(LN(DSGE_data!J218)-LN(DSGE_data!J217))*100</f>
        <v>0.37086135221517935</v>
      </c>
      <c r="U218" s="135">
        <f>(LN(DSGE_data!BC218)-LN(DSGE_data!BC217))*100</f>
        <v>4.6878157990008162</v>
      </c>
      <c r="V218" s="135">
        <f>(LN(DSGE_data!BL218)-LN(DSGE_data!BL217))*100</f>
        <v>-2.3326768995956648</v>
      </c>
      <c r="W218" s="135">
        <f>(LN(DSGE_data!BA218)-LN(DSGE_data!BA217))*100</f>
        <v>4.2126685616443282</v>
      </c>
      <c r="X218" s="135">
        <f>LN(1+DSGE_data!D218/400)*100</f>
        <v>1.7809220211182353</v>
      </c>
      <c r="Y218" s="135">
        <f>(LN(DSGE_data!BI218)-LN(DSGE_data!BI217))*100</f>
        <v>-4.0238290010427669</v>
      </c>
      <c r="Z218" s="135">
        <f>(LN(DSGE_data!BJ218)-LN(DSGE_data!BJ217))*100</f>
        <v>-4.0438813833016951</v>
      </c>
      <c r="AA218" s="135">
        <f>(Tax_data!U218-Tax_data!U217)</f>
        <v>-0.36612468346693028</v>
      </c>
      <c r="AB218" s="135">
        <f>(Tax_data!V218-Tax_data!V217)</f>
        <v>-0.69063988665438103</v>
      </c>
      <c r="AC218" s="135">
        <f>(Tax_data!Y218-Tax_data!Y217)</f>
        <v>-0.64969062085920726</v>
      </c>
      <c r="AD218" s="135">
        <f>(Tax_data!Z218-Tax_data!Z217)</f>
        <v>0.13847127847324359</v>
      </c>
      <c r="AE218" s="135">
        <f>(Tax_data!AD218-Tax_data!AD217)</f>
        <v>1.7470872913777526</v>
      </c>
      <c r="AF218" s="135">
        <f>(LN(Data!T218)-LN(Data!T217))*100</f>
        <v>2.4186768128922509</v>
      </c>
      <c r="AG218" s="135">
        <f>(LN(Data!S218)-LN(Data!S217))*100</f>
        <v>1.5782934957023542</v>
      </c>
      <c r="AH218" s="135">
        <f>(LN(DSGE_data!BQ218)-LN(DSGE_data!BQ217))*100</f>
        <v>-3.589900153466985</v>
      </c>
      <c r="AI218" s="135">
        <f>(DSGE_data!CB218/DSGE_data!CB217-1)*100</f>
        <v>24.363155548817449</v>
      </c>
      <c r="AJ218" s="135">
        <f>(DSGE_data!BY218/DSGE_data!BY217-1)*100</f>
        <v>6.4070731771198819</v>
      </c>
      <c r="AK218" s="135">
        <f>(DSGE_data!BZ218/DSGE_data!BZ217-1)*100</f>
        <v>9.8266128837773756</v>
      </c>
    </row>
    <row r="219" spans="1:37" x14ac:dyDescent="0.2">
      <c r="A219" s="18">
        <v>45107</v>
      </c>
      <c r="B219" s="135">
        <f>(LN(DSGE_data!B219)-LN(DSGE_data!B218))*100</f>
        <v>0.60165541088608165</v>
      </c>
      <c r="C219" s="135">
        <f>(LN(DSGE_data!BK219)-LN(DSGE_data!BK218))*100</f>
        <v>0.99618978151179149</v>
      </c>
      <c r="D219" s="135">
        <f>(LN(DSGE_data!U219)-LN(DSGE_data!U218))*100</f>
        <v>-0.2525786887346726</v>
      </c>
      <c r="E219" s="135">
        <v>1.6126766857469901</v>
      </c>
      <c r="F219" s="135">
        <v>1.6126766857469901</v>
      </c>
      <c r="G219" s="137">
        <v>1.1000000000000001</v>
      </c>
      <c r="H219" s="137">
        <v>1.1065</v>
      </c>
      <c r="I219" s="135">
        <f>(LN(DSGE_data!W219)-LN(DSGE_data!W218))*100</f>
        <v>1.6721492928942538</v>
      </c>
      <c r="J219" s="135">
        <f>(LN(DSGE_data!Y219)-LN(DSGE_data!Y218))*100</f>
        <v>5.4978267235172851</v>
      </c>
      <c r="K219" s="135">
        <f>(LN(DSGE_data!AA219)-LN(DSGE_data!AA218))*100</f>
        <v>-2.7729170227067002</v>
      </c>
      <c r="L219" s="135">
        <f>(LN(DSGE_data!AC219)-LN(DSGE_data!AC218))*100</f>
        <v>4.0994468227372849</v>
      </c>
      <c r="M219" s="135">
        <f>(LN(DSGE_data!AA219+DSGE_data!AC219)-LN(DSGE_data!AA218+DSGE_data!AC218))*100</f>
        <v>-0.10339882036856096</v>
      </c>
      <c r="N219" s="135">
        <f>(LN(DSGE_data!AE219)-LN(DSGE_data!AE218))*100</f>
        <v>3.8581702820005503</v>
      </c>
      <c r="O219" s="135">
        <f>(LN(DSGE_data!AK219)-LN(DSGE_data!AK218))*100</f>
        <v>0.94605158697262937</v>
      </c>
      <c r="P219" s="135">
        <f>(LN(DSGE_data!BO219)-LN(DSGE_data!BO218))*100</f>
        <v>-1.8490425967225832</v>
      </c>
      <c r="Q219" s="135">
        <f>(LN(DSGE_data!AL219)-LN(DSGE_data!AL218))*100</f>
        <v>0.5676237292195907</v>
      </c>
      <c r="R219" s="135">
        <f>(LN(DSGE_data!AM219)-LN(DSGE_data!AM218))*100</f>
        <v>-0.88293229745328716</v>
      </c>
      <c r="S219" s="135">
        <f>(LN(DSGE_data!AZ219)-LN(DSGE_data!AZ218))*100</f>
        <v>1.4706147389695445</v>
      </c>
      <c r="T219" s="135">
        <f>(LN(DSGE_data!J219)-LN(DSGE_data!J218))*100</f>
        <v>1.1566900781790679</v>
      </c>
      <c r="U219" s="135">
        <f>(LN(DSGE_data!BC219)-LN(DSGE_data!BC218))*100</f>
        <v>3.2149911519789853</v>
      </c>
      <c r="V219" s="135">
        <f>(LN(DSGE_data!BL219)-LN(DSGE_data!BL218))*100</f>
        <v>0.61382584969900122</v>
      </c>
      <c r="W219" s="135">
        <f>(LN(DSGE_data!BA219)-LN(DSGE_data!BA218))*100</f>
        <v>0.88302239921809189</v>
      </c>
      <c r="X219" s="135">
        <f>LN(1+DSGE_data!D219/400)*100</f>
        <v>1.9661214582941184</v>
      </c>
      <c r="Y219" s="135">
        <f>(LN(DSGE_data!BI219)-LN(DSGE_data!BI218))*100</f>
        <v>-4.7718811341504797</v>
      </c>
      <c r="Z219" s="135">
        <f>(LN(DSGE_data!BJ219)-LN(DSGE_data!BJ218))*100</f>
        <v>-2.9352485543395979</v>
      </c>
      <c r="AA219" s="135">
        <f>(Tax_data!U219-Tax_data!U218)</f>
        <v>0.27931693373430555</v>
      </c>
      <c r="AB219" s="135">
        <f>(Tax_data!V219-Tax_data!V218)</f>
        <v>-0.64277208280933174</v>
      </c>
      <c r="AC219" s="135">
        <f>(Tax_data!Y219-Tax_data!Y218)</f>
        <v>0.7877098339172619</v>
      </c>
      <c r="AD219" s="135">
        <f>(Tax_data!Z219-Tax_data!Z218)</f>
        <v>-1.6687819549844498</v>
      </c>
      <c r="AE219" s="135">
        <f>(Tax_data!AD219-Tax_data!AD218)</f>
        <v>-1.0075394089709171</v>
      </c>
      <c r="AF219" s="135">
        <f>(LN(Data!T219)-LN(Data!T218))*100</f>
        <v>1.9980381405821035</v>
      </c>
      <c r="AG219" s="135">
        <f>(LN(Data!S219)-LN(Data!S218))*100</f>
        <v>1.4013797961814234</v>
      </c>
      <c r="AH219" s="135">
        <f>(LN(DSGE_data!BQ219)-LN(DSGE_data!BQ218))*100</f>
        <v>26.284332545274758</v>
      </c>
      <c r="AI219" s="135">
        <f>(DSGE_data!CB219/DSGE_data!CB218-1)*100</f>
        <v>-7.4706861600134511</v>
      </c>
      <c r="AJ219" s="135">
        <f>(DSGE_data!BY219/DSGE_data!BY218-1)*100</f>
        <v>-3.1413464485430365</v>
      </c>
      <c r="AK219" s="135">
        <f>(DSGE_data!BZ219/DSGE_data!BZ218-1)*100</f>
        <v>-3.7438633322398274</v>
      </c>
    </row>
    <row r="220" spans="1:37" x14ac:dyDescent="0.2">
      <c r="A220" s="19"/>
    </row>
    <row r="222" spans="1:37" x14ac:dyDescent="0.2">
      <c r="F222" s="1" t="s">
        <v>485</v>
      </c>
      <c r="G222" s="1" t="s">
        <v>485</v>
      </c>
      <c r="H222" s="1" t="s">
        <v>485</v>
      </c>
      <c r="X222" s="1"/>
      <c r="AI222" s="1" t="s">
        <v>537</v>
      </c>
      <c r="AJ222" s="1" t="s">
        <v>537</v>
      </c>
      <c r="AK222" s="1" t="s">
        <v>537</v>
      </c>
    </row>
  </sheetData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E0B5-056E-448C-BC66-E7CE4E64ECC4}">
  <dimension ref="A1:K2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219" sqref="E86:F219"/>
    </sheetView>
  </sheetViews>
  <sheetFormatPr defaultRowHeight="12" x14ac:dyDescent="0.2"/>
  <cols>
    <col min="1" max="1" width="11.85546875" bestFit="1" customWidth="1"/>
    <col min="2" max="2" width="21.85546875" bestFit="1" customWidth="1"/>
    <col min="3" max="3" width="16.5703125" bestFit="1" customWidth="1"/>
    <col min="4" max="4" width="19.5703125" bestFit="1" customWidth="1"/>
    <col min="5" max="5" width="24.140625" bestFit="1" customWidth="1"/>
    <col min="6" max="6" width="19.5703125" bestFit="1" customWidth="1"/>
    <col min="7" max="8" width="33.5703125" bestFit="1" customWidth="1"/>
    <col min="9" max="9" width="29.7109375" bestFit="1" customWidth="1"/>
    <col min="10" max="11" width="36" bestFit="1" customWidth="1"/>
  </cols>
  <sheetData>
    <row r="1" spans="1:11" x14ac:dyDescent="0.2">
      <c r="A1" s="15"/>
      <c r="B1" s="16"/>
    </row>
    <row r="2" spans="1:11" x14ac:dyDescent="0.2">
      <c r="A2" s="13" t="s">
        <v>146</v>
      </c>
      <c r="B2" s="16" t="s">
        <v>308</v>
      </c>
      <c r="C2" s="16" t="s">
        <v>312</v>
      </c>
      <c r="D2" s="16" t="s">
        <v>308</v>
      </c>
      <c r="E2" s="16" t="s">
        <v>329</v>
      </c>
      <c r="F2" s="16" t="s">
        <v>335</v>
      </c>
      <c r="G2" s="16" t="s">
        <v>423</v>
      </c>
      <c r="H2" s="16" t="s">
        <v>424</v>
      </c>
      <c r="I2" s="16" t="s">
        <v>425</v>
      </c>
      <c r="J2" s="16" t="s">
        <v>426</v>
      </c>
      <c r="K2" s="16" t="s">
        <v>427</v>
      </c>
    </row>
    <row r="3" spans="1:11" x14ac:dyDescent="0.2">
      <c r="A3" s="13" t="s">
        <v>147</v>
      </c>
      <c r="B3" s="13" t="s">
        <v>309</v>
      </c>
      <c r="C3" s="13" t="s">
        <v>311</v>
      </c>
      <c r="D3" s="13" t="s">
        <v>314</v>
      </c>
      <c r="E3" s="13" t="s">
        <v>328</v>
      </c>
      <c r="F3" s="13" t="s">
        <v>334</v>
      </c>
      <c r="G3" s="13" t="s">
        <v>418</v>
      </c>
      <c r="H3" s="13" t="s">
        <v>419</v>
      </c>
      <c r="I3" s="13" t="s">
        <v>420</v>
      </c>
      <c r="J3" s="13" t="s">
        <v>421</v>
      </c>
      <c r="K3" s="13" t="s">
        <v>422</v>
      </c>
    </row>
    <row r="4" spans="1:11" x14ac:dyDescent="0.2">
      <c r="A4" s="14" t="s">
        <v>46</v>
      </c>
      <c r="B4" s="14" t="s">
        <v>70</v>
      </c>
      <c r="C4" s="14" t="s">
        <v>70</v>
      </c>
      <c r="D4" s="14" t="s">
        <v>70</v>
      </c>
      <c r="E4" s="14" t="s">
        <v>70</v>
      </c>
      <c r="F4" s="14" t="s">
        <v>70</v>
      </c>
      <c r="G4" s="14" t="s">
        <v>70</v>
      </c>
      <c r="H4" s="14" t="s">
        <v>70</v>
      </c>
      <c r="I4" s="14" t="s">
        <v>70</v>
      </c>
      <c r="J4" s="14" t="s">
        <v>70</v>
      </c>
      <c r="K4" s="14" t="s">
        <v>70</v>
      </c>
    </row>
    <row r="5" spans="1:11" x14ac:dyDescent="0.2">
      <c r="A5" s="14" t="s">
        <v>81</v>
      </c>
      <c r="B5" s="14" t="s">
        <v>310</v>
      </c>
      <c r="C5" s="14" t="s">
        <v>313</v>
      </c>
      <c r="D5" s="14" t="s">
        <v>315</v>
      </c>
      <c r="E5" s="14" t="s">
        <v>330</v>
      </c>
      <c r="F5" s="14" t="s">
        <v>336</v>
      </c>
      <c r="G5" s="14" t="s">
        <v>423</v>
      </c>
      <c r="H5" s="14" t="s">
        <v>424</v>
      </c>
      <c r="I5" s="14" t="s">
        <v>425</v>
      </c>
      <c r="J5" s="14" t="s">
        <v>426</v>
      </c>
      <c r="K5" s="14" t="s">
        <v>427</v>
      </c>
    </row>
    <row r="6" spans="1:11" x14ac:dyDescent="0.2">
      <c r="A6" s="18">
        <v>25658</v>
      </c>
      <c r="B6" s="17">
        <v>928</v>
      </c>
      <c r="C6" s="17">
        <v>3538.35</v>
      </c>
      <c r="D6" s="17">
        <f>SARB!G4-'Embargoed data'!B6</f>
        <v>579</v>
      </c>
      <c r="E6" s="17">
        <v>1098.92</v>
      </c>
      <c r="F6" s="17">
        <v>1843.95</v>
      </c>
      <c r="G6" s="17">
        <v>0</v>
      </c>
      <c r="H6" s="17">
        <v>27</v>
      </c>
      <c r="I6" s="17">
        <v>44</v>
      </c>
      <c r="J6" s="17">
        <v>20</v>
      </c>
      <c r="K6" s="17">
        <v>297</v>
      </c>
    </row>
    <row r="7" spans="1:11" x14ac:dyDescent="0.2">
      <c r="A7" s="18">
        <v>25749</v>
      </c>
      <c r="B7" s="17">
        <v>964</v>
      </c>
      <c r="C7" s="17">
        <v>3781.34</v>
      </c>
      <c r="D7" s="17">
        <f>SARB!G5-'Embargoed data'!B7</f>
        <v>673</v>
      </c>
      <c r="E7" s="17">
        <v>1059.73</v>
      </c>
      <c r="F7" s="17">
        <v>1892.18</v>
      </c>
      <c r="G7" s="17">
        <v>4</v>
      </c>
      <c r="H7" s="17">
        <v>26</v>
      </c>
      <c r="I7" s="17">
        <v>32</v>
      </c>
      <c r="J7" s="17">
        <v>20</v>
      </c>
      <c r="K7" s="17">
        <v>274</v>
      </c>
    </row>
    <row r="8" spans="1:11" x14ac:dyDescent="0.2">
      <c r="A8" s="18">
        <v>25841</v>
      </c>
      <c r="B8" s="17">
        <v>1012</v>
      </c>
      <c r="C8" s="17">
        <v>3298.42</v>
      </c>
      <c r="D8" s="17">
        <f>SARB!G6-'Embargoed data'!B8</f>
        <v>670</v>
      </c>
      <c r="E8" s="17">
        <v>832</v>
      </c>
      <c r="F8" s="17">
        <v>1948.13</v>
      </c>
      <c r="G8" s="17">
        <v>4</v>
      </c>
      <c r="H8" s="17">
        <v>34</v>
      </c>
      <c r="I8" s="17">
        <v>36</v>
      </c>
      <c r="J8" s="17">
        <v>20</v>
      </c>
      <c r="K8" s="17">
        <v>287</v>
      </c>
    </row>
    <row r="9" spans="1:11" x14ac:dyDescent="0.2">
      <c r="A9" s="18">
        <v>25933</v>
      </c>
      <c r="B9" s="17">
        <v>1064</v>
      </c>
      <c r="C9" s="17">
        <v>3698.11</v>
      </c>
      <c r="D9" s="17">
        <f>SARB!G7-'Embargoed data'!B9</f>
        <v>630</v>
      </c>
      <c r="E9" s="17">
        <v>527.28</v>
      </c>
      <c r="F9" s="17">
        <v>2004</v>
      </c>
      <c r="G9" s="17">
        <v>4</v>
      </c>
      <c r="H9" s="17">
        <v>29</v>
      </c>
      <c r="I9" s="17">
        <v>52</v>
      </c>
      <c r="J9" s="17">
        <v>24</v>
      </c>
      <c r="K9" s="17">
        <v>298</v>
      </c>
    </row>
    <row r="10" spans="1:11" x14ac:dyDescent="0.2">
      <c r="A10" s="18">
        <v>26023</v>
      </c>
      <c r="B10" s="17">
        <v>1176</v>
      </c>
      <c r="C10" s="17">
        <v>3476.97</v>
      </c>
      <c r="D10" s="17">
        <f>SARB!G8-'Embargoed data'!B10</f>
        <v>696</v>
      </c>
      <c r="E10" s="17">
        <v>1155.3599999999999</v>
      </c>
      <c r="F10" s="17">
        <v>2064.36</v>
      </c>
      <c r="G10" s="17">
        <v>0</v>
      </c>
      <c r="H10" s="17">
        <v>29</v>
      </c>
      <c r="I10" s="17">
        <v>48</v>
      </c>
      <c r="J10" s="17">
        <v>22</v>
      </c>
      <c r="K10" s="17">
        <v>298</v>
      </c>
    </row>
    <row r="11" spans="1:11" x14ac:dyDescent="0.2">
      <c r="A11" s="18">
        <v>26114</v>
      </c>
      <c r="B11" s="17">
        <v>1192</v>
      </c>
      <c r="C11" s="17">
        <v>3628.38</v>
      </c>
      <c r="D11" s="17">
        <f>SARB!G9-'Embargoed data'!B11</f>
        <v>727</v>
      </c>
      <c r="E11" s="17">
        <v>823.3</v>
      </c>
      <c r="F11" s="17">
        <v>2144.87</v>
      </c>
      <c r="G11" s="17">
        <v>4</v>
      </c>
      <c r="H11" s="17">
        <v>32</v>
      </c>
      <c r="I11" s="17">
        <v>40</v>
      </c>
      <c r="J11" s="17">
        <v>21</v>
      </c>
      <c r="K11" s="17">
        <v>315</v>
      </c>
    </row>
    <row r="12" spans="1:11" x14ac:dyDescent="0.2">
      <c r="A12" s="18">
        <v>26206</v>
      </c>
      <c r="B12" s="17">
        <v>1212</v>
      </c>
      <c r="C12" s="17">
        <v>3762.85</v>
      </c>
      <c r="D12" s="17">
        <f>SARB!G10-'Embargoed data'!B12</f>
        <v>751</v>
      </c>
      <c r="E12" s="17">
        <v>1700.83</v>
      </c>
      <c r="F12" s="17">
        <v>2212.36</v>
      </c>
      <c r="G12" s="17">
        <v>4</v>
      </c>
      <c r="H12" s="17">
        <v>38</v>
      </c>
      <c r="I12" s="17">
        <v>40</v>
      </c>
      <c r="J12" s="17">
        <v>22</v>
      </c>
      <c r="K12" s="17">
        <v>346</v>
      </c>
    </row>
    <row r="13" spans="1:11" x14ac:dyDescent="0.2">
      <c r="A13" s="18">
        <v>26298</v>
      </c>
      <c r="B13" s="17">
        <v>1248</v>
      </c>
      <c r="C13" s="17">
        <v>3893.8</v>
      </c>
      <c r="D13" s="17">
        <f>SARB!G11-'Embargoed data'!B13</f>
        <v>818</v>
      </c>
      <c r="E13" s="17">
        <v>1446.94</v>
      </c>
      <c r="F13" s="17">
        <v>2289.35</v>
      </c>
      <c r="G13" s="17">
        <v>4</v>
      </c>
      <c r="H13" s="17">
        <v>33</v>
      </c>
      <c r="I13" s="17">
        <v>56</v>
      </c>
      <c r="J13" s="17">
        <v>31</v>
      </c>
      <c r="K13" s="17">
        <v>357</v>
      </c>
    </row>
    <row r="14" spans="1:11" x14ac:dyDescent="0.2">
      <c r="A14" s="18">
        <v>26389</v>
      </c>
      <c r="B14" s="17">
        <v>1280</v>
      </c>
      <c r="C14" s="17">
        <v>3849.15</v>
      </c>
      <c r="D14" s="17">
        <f>SARB!G12-'Embargoed data'!B14</f>
        <v>735</v>
      </c>
      <c r="E14" s="17">
        <v>1687.04</v>
      </c>
      <c r="F14" s="17">
        <v>2384.15</v>
      </c>
      <c r="G14" s="17">
        <v>4</v>
      </c>
      <c r="H14" s="17">
        <v>46</v>
      </c>
      <c r="I14" s="17">
        <v>76</v>
      </c>
      <c r="J14" s="17">
        <v>28</v>
      </c>
      <c r="K14" s="17">
        <v>346</v>
      </c>
    </row>
    <row r="15" spans="1:11" x14ac:dyDescent="0.2">
      <c r="A15" s="18">
        <v>26480</v>
      </c>
      <c r="B15" s="17">
        <v>1336</v>
      </c>
      <c r="C15" s="17">
        <v>3838.07</v>
      </c>
      <c r="D15" s="17">
        <f>SARB!G13-'Embargoed data'!B15</f>
        <v>779</v>
      </c>
      <c r="E15" s="17">
        <v>2426.1999999999998</v>
      </c>
      <c r="F15" s="17">
        <v>2483.2399999999998</v>
      </c>
      <c r="G15" s="17">
        <v>4</v>
      </c>
      <c r="H15" s="17">
        <v>56</v>
      </c>
      <c r="I15" s="17">
        <v>68</v>
      </c>
      <c r="J15" s="17">
        <v>30</v>
      </c>
      <c r="K15" s="17">
        <v>360</v>
      </c>
    </row>
    <row r="16" spans="1:11" x14ac:dyDescent="0.2">
      <c r="A16" s="18">
        <v>26572</v>
      </c>
      <c r="B16" s="17">
        <v>1324</v>
      </c>
      <c r="C16" s="17">
        <v>4110.18</v>
      </c>
      <c r="D16" s="17">
        <f>SARB!G14-'Embargoed data'!B16</f>
        <v>756</v>
      </c>
      <c r="E16" s="17">
        <v>722.74</v>
      </c>
      <c r="F16" s="17">
        <v>2606.41</v>
      </c>
      <c r="G16" s="17">
        <v>4</v>
      </c>
      <c r="H16" s="17">
        <v>46</v>
      </c>
      <c r="I16" s="17">
        <v>60</v>
      </c>
      <c r="J16" s="17">
        <v>30</v>
      </c>
      <c r="K16" s="17">
        <v>392</v>
      </c>
    </row>
    <row r="17" spans="1:11" x14ac:dyDescent="0.2">
      <c r="A17" s="18">
        <v>26664</v>
      </c>
      <c r="B17" s="17">
        <v>1360</v>
      </c>
      <c r="C17" s="17">
        <v>4716.66</v>
      </c>
      <c r="D17" s="17">
        <f>SARB!G15-'Embargoed data'!B17</f>
        <v>742</v>
      </c>
      <c r="E17" s="17">
        <v>1607.21</v>
      </c>
      <c r="F17" s="17">
        <v>2713.75</v>
      </c>
      <c r="G17" s="17">
        <v>4</v>
      </c>
      <c r="H17" s="17">
        <v>40</v>
      </c>
      <c r="I17" s="17">
        <v>72</v>
      </c>
      <c r="J17" s="17">
        <v>32</v>
      </c>
      <c r="K17" s="17">
        <v>386</v>
      </c>
    </row>
    <row r="18" spans="1:11" x14ac:dyDescent="0.2">
      <c r="A18" s="18">
        <v>26754</v>
      </c>
      <c r="B18" s="17">
        <v>1396</v>
      </c>
      <c r="C18" s="17">
        <v>5136.67</v>
      </c>
      <c r="D18" s="17">
        <f>SARB!G16-'Embargoed data'!B18</f>
        <v>784</v>
      </c>
      <c r="E18" s="17">
        <v>2255.5700000000002</v>
      </c>
      <c r="F18" s="17">
        <v>2828.77</v>
      </c>
      <c r="G18" s="17">
        <v>4</v>
      </c>
      <c r="H18" s="17">
        <v>36</v>
      </c>
      <c r="I18" s="17">
        <v>56</v>
      </c>
      <c r="J18" s="17">
        <v>34</v>
      </c>
      <c r="K18" s="17">
        <v>409</v>
      </c>
    </row>
    <row r="19" spans="1:11" x14ac:dyDescent="0.2">
      <c r="A19" s="18">
        <v>26845</v>
      </c>
      <c r="B19" s="17">
        <v>1560</v>
      </c>
      <c r="C19" s="17">
        <v>5325.32</v>
      </c>
      <c r="D19" s="17">
        <f>SARB!G17-'Embargoed data'!B19</f>
        <v>713</v>
      </c>
      <c r="E19" s="17">
        <v>1755.67</v>
      </c>
      <c r="F19" s="17">
        <v>2931.97</v>
      </c>
      <c r="G19" s="17">
        <v>8</v>
      </c>
      <c r="H19" s="17">
        <v>33</v>
      </c>
      <c r="I19" s="17">
        <v>52</v>
      </c>
      <c r="J19" s="17">
        <v>35</v>
      </c>
      <c r="K19" s="17">
        <v>437</v>
      </c>
    </row>
    <row r="20" spans="1:11" x14ac:dyDescent="0.2">
      <c r="A20" s="18">
        <v>26937</v>
      </c>
      <c r="B20" s="17">
        <v>1632</v>
      </c>
      <c r="C20" s="17">
        <v>6267.01</v>
      </c>
      <c r="D20" s="17">
        <f>SARB!G18-'Embargoed data'!B20</f>
        <v>873</v>
      </c>
      <c r="E20" s="17">
        <v>1148.46</v>
      </c>
      <c r="F20" s="17">
        <v>3067.53</v>
      </c>
      <c r="G20" s="17">
        <v>8</v>
      </c>
      <c r="H20" s="17">
        <v>34</v>
      </c>
      <c r="I20" s="17">
        <v>48</v>
      </c>
      <c r="J20" s="17">
        <v>36</v>
      </c>
      <c r="K20" s="17">
        <v>436</v>
      </c>
    </row>
    <row r="21" spans="1:11" x14ac:dyDescent="0.2">
      <c r="A21" s="18">
        <v>27029</v>
      </c>
      <c r="B21" s="17">
        <v>1664</v>
      </c>
      <c r="C21" s="17">
        <v>6987.12</v>
      </c>
      <c r="D21" s="17">
        <f>SARB!G19-'Embargoed data'!B21</f>
        <v>886</v>
      </c>
      <c r="E21" s="17">
        <v>1792.43</v>
      </c>
      <c r="F21" s="17">
        <v>3200.01</v>
      </c>
      <c r="G21" s="17">
        <v>8</v>
      </c>
      <c r="H21" s="17">
        <v>33</v>
      </c>
      <c r="I21" s="17">
        <v>164</v>
      </c>
      <c r="J21" s="17">
        <v>39</v>
      </c>
      <c r="K21" s="17">
        <v>454</v>
      </c>
    </row>
    <row r="22" spans="1:11" x14ac:dyDescent="0.2">
      <c r="A22" s="18">
        <v>27119</v>
      </c>
      <c r="B22" s="17">
        <v>1692</v>
      </c>
      <c r="C22" s="17">
        <v>7489.44</v>
      </c>
      <c r="D22" s="17">
        <f>SARB!G20-'Embargoed data'!B22</f>
        <v>1115</v>
      </c>
      <c r="E22" s="17">
        <v>2126.86</v>
      </c>
      <c r="F22" s="17">
        <v>3360.22</v>
      </c>
      <c r="G22" s="17">
        <v>8</v>
      </c>
      <c r="H22" s="17">
        <v>33</v>
      </c>
      <c r="I22" s="17">
        <v>64</v>
      </c>
      <c r="J22" s="17">
        <v>43</v>
      </c>
      <c r="K22" s="17">
        <v>512</v>
      </c>
    </row>
    <row r="23" spans="1:11" x14ac:dyDescent="0.2">
      <c r="A23" s="18">
        <v>27210</v>
      </c>
      <c r="B23" s="17">
        <v>1744</v>
      </c>
      <c r="C23" s="17">
        <v>7794.71</v>
      </c>
      <c r="D23" s="17">
        <f>SARB!G21-'Embargoed data'!B23</f>
        <v>1075</v>
      </c>
      <c r="E23" s="17">
        <v>2424.4699999999998</v>
      </c>
      <c r="F23" s="17">
        <v>3542.3</v>
      </c>
      <c r="G23" s="17">
        <v>8</v>
      </c>
      <c r="H23" s="17">
        <v>34</v>
      </c>
      <c r="I23" s="17">
        <v>60</v>
      </c>
      <c r="J23" s="17">
        <v>45</v>
      </c>
      <c r="K23" s="17">
        <v>611</v>
      </c>
    </row>
    <row r="24" spans="1:11" x14ac:dyDescent="0.2">
      <c r="A24" s="18">
        <v>27302</v>
      </c>
      <c r="B24" s="17">
        <v>1868</v>
      </c>
      <c r="C24" s="17">
        <v>7423</v>
      </c>
      <c r="D24" s="17">
        <f>SARB!G22-'Embargoed data'!B24</f>
        <v>1261</v>
      </c>
      <c r="E24" s="17">
        <v>1059.31</v>
      </c>
      <c r="F24" s="17">
        <v>3762.16</v>
      </c>
      <c r="G24" s="17">
        <v>8</v>
      </c>
      <c r="H24" s="17">
        <v>43</v>
      </c>
      <c r="I24" s="17">
        <v>56</v>
      </c>
      <c r="J24" s="17">
        <v>50</v>
      </c>
      <c r="K24" s="17">
        <v>546</v>
      </c>
    </row>
    <row r="25" spans="1:11" x14ac:dyDescent="0.2">
      <c r="A25" s="18">
        <v>27394</v>
      </c>
      <c r="B25" s="17">
        <v>2088</v>
      </c>
      <c r="C25" s="17">
        <v>8103.7</v>
      </c>
      <c r="D25" s="17">
        <f>SARB!G23-'Embargoed data'!B25</f>
        <v>1193</v>
      </c>
      <c r="E25" s="17">
        <v>1533.33</v>
      </c>
      <c r="F25" s="17">
        <v>3973.8</v>
      </c>
      <c r="G25" s="17">
        <v>8</v>
      </c>
      <c r="H25" s="17">
        <v>42</v>
      </c>
      <c r="I25" s="17">
        <v>72</v>
      </c>
      <c r="J25" s="17">
        <v>54</v>
      </c>
      <c r="K25" s="17">
        <v>591</v>
      </c>
    </row>
    <row r="26" spans="1:11" x14ac:dyDescent="0.2">
      <c r="A26" s="18">
        <v>27484</v>
      </c>
      <c r="B26" s="17">
        <v>2100</v>
      </c>
      <c r="C26" s="17">
        <v>7534.1</v>
      </c>
      <c r="D26" s="17">
        <f>SARB!G24-'Embargoed data'!B26</f>
        <v>1473</v>
      </c>
      <c r="E26" s="17">
        <v>2057.37</v>
      </c>
      <c r="F26" s="17">
        <v>4281.71</v>
      </c>
      <c r="G26" s="17">
        <v>8</v>
      </c>
      <c r="H26" s="17">
        <v>54</v>
      </c>
      <c r="I26" s="17">
        <v>56</v>
      </c>
      <c r="J26" s="17">
        <v>54</v>
      </c>
      <c r="K26" s="17">
        <v>654</v>
      </c>
    </row>
    <row r="27" spans="1:11" x14ac:dyDescent="0.2">
      <c r="A27" s="18">
        <v>27575</v>
      </c>
      <c r="B27" s="17">
        <v>2144</v>
      </c>
      <c r="C27" s="17">
        <v>7378.12</v>
      </c>
      <c r="D27" s="17">
        <f>SARB!G25-'Embargoed data'!B27</f>
        <v>1676</v>
      </c>
      <c r="E27" s="17">
        <v>2451.17</v>
      </c>
      <c r="F27" s="17">
        <v>4483.03</v>
      </c>
      <c r="G27" s="17">
        <v>12</v>
      </c>
      <c r="H27" s="17">
        <v>64</v>
      </c>
      <c r="I27" s="17">
        <v>60</v>
      </c>
      <c r="J27" s="17">
        <v>54</v>
      </c>
      <c r="K27" s="17">
        <v>707</v>
      </c>
    </row>
    <row r="28" spans="1:11" x14ac:dyDescent="0.2">
      <c r="A28" s="18">
        <v>27667</v>
      </c>
      <c r="B28" s="17">
        <v>2176</v>
      </c>
      <c r="C28" s="17">
        <v>7463.78</v>
      </c>
      <c r="D28" s="17">
        <f>SARB!G26-'Embargoed data'!B28</f>
        <v>1652</v>
      </c>
      <c r="E28" s="17">
        <v>2903.92</v>
      </c>
      <c r="F28" s="17">
        <v>4761.1400000000003</v>
      </c>
      <c r="G28" s="17">
        <v>12</v>
      </c>
      <c r="H28" s="17">
        <v>53</v>
      </c>
      <c r="I28" s="17">
        <v>64</v>
      </c>
      <c r="J28" s="17">
        <v>56</v>
      </c>
      <c r="K28" s="17">
        <v>680</v>
      </c>
    </row>
    <row r="29" spans="1:11" x14ac:dyDescent="0.2">
      <c r="A29" s="18">
        <v>27759</v>
      </c>
      <c r="B29" s="17">
        <v>2224</v>
      </c>
      <c r="C29" s="17">
        <v>7744.3</v>
      </c>
      <c r="D29" s="17">
        <f>SARB!G27-'Embargoed data'!B29</f>
        <v>1831</v>
      </c>
      <c r="E29" s="17">
        <v>3848.7</v>
      </c>
      <c r="F29" s="17">
        <v>5060.29</v>
      </c>
      <c r="G29" s="17">
        <v>12</v>
      </c>
      <c r="H29" s="17">
        <v>61</v>
      </c>
      <c r="I29" s="17">
        <v>68</v>
      </c>
      <c r="J29" s="17">
        <v>60</v>
      </c>
      <c r="K29" s="17">
        <v>675</v>
      </c>
    </row>
    <row r="30" spans="1:11" x14ac:dyDescent="0.2">
      <c r="A30" s="18">
        <v>27850</v>
      </c>
      <c r="B30" s="17">
        <v>2324</v>
      </c>
      <c r="C30" s="17">
        <v>7489.68</v>
      </c>
      <c r="D30" s="17">
        <f>SARB!G28-'Embargoed data'!B30</f>
        <v>1942</v>
      </c>
      <c r="E30" s="17">
        <v>3182.38</v>
      </c>
      <c r="F30" s="17">
        <v>5432.51</v>
      </c>
      <c r="G30" s="17">
        <v>12</v>
      </c>
      <c r="H30" s="17">
        <v>55</v>
      </c>
      <c r="I30" s="17">
        <v>112</v>
      </c>
      <c r="J30" s="17">
        <v>54</v>
      </c>
      <c r="K30" s="17">
        <v>742</v>
      </c>
    </row>
    <row r="31" spans="1:11" x14ac:dyDescent="0.2">
      <c r="A31" s="18">
        <v>27941</v>
      </c>
      <c r="B31" s="17">
        <v>2357</v>
      </c>
      <c r="C31" s="17">
        <v>7992.81</v>
      </c>
      <c r="D31" s="17">
        <f>SARB!G29-'Embargoed data'!B31</f>
        <v>2269</v>
      </c>
      <c r="E31" s="17">
        <v>2792.81</v>
      </c>
      <c r="F31" s="17">
        <v>5717.93</v>
      </c>
      <c r="G31" s="17">
        <v>16</v>
      </c>
      <c r="H31" s="17">
        <v>64</v>
      </c>
      <c r="I31" s="17">
        <v>64</v>
      </c>
      <c r="J31" s="17">
        <v>60</v>
      </c>
      <c r="K31" s="17">
        <v>744</v>
      </c>
    </row>
    <row r="32" spans="1:11" x14ac:dyDescent="0.2">
      <c r="A32" s="18">
        <v>28033</v>
      </c>
      <c r="B32" s="17">
        <v>2602</v>
      </c>
      <c r="C32" s="17">
        <v>7507.28</v>
      </c>
      <c r="D32" s="17">
        <f>SARB!G30-'Embargoed data'!B32</f>
        <v>2187</v>
      </c>
      <c r="E32" s="17">
        <v>2236.64</v>
      </c>
      <c r="F32" s="17">
        <v>5968.9</v>
      </c>
      <c r="G32" s="17">
        <v>16</v>
      </c>
      <c r="H32" s="17">
        <v>66</v>
      </c>
      <c r="I32" s="17">
        <v>72</v>
      </c>
      <c r="J32" s="17">
        <v>65</v>
      </c>
      <c r="K32" s="17">
        <v>781</v>
      </c>
    </row>
    <row r="33" spans="1:11" x14ac:dyDescent="0.2">
      <c r="A33" s="18">
        <v>28125</v>
      </c>
      <c r="B33" s="17">
        <v>2645</v>
      </c>
      <c r="C33" s="17">
        <v>7307.95</v>
      </c>
      <c r="D33" s="17">
        <f>SARB!G31-'Embargoed data'!B33</f>
        <v>1966</v>
      </c>
      <c r="E33" s="17">
        <v>2196.98</v>
      </c>
      <c r="F33" s="17">
        <v>6176.43</v>
      </c>
      <c r="G33" s="17">
        <v>16</v>
      </c>
      <c r="H33" s="17">
        <v>63</v>
      </c>
      <c r="I33" s="17">
        <v>72</v>
      </c>
      <c r="J33" s="17">
        <v>69</v>
      </c>
      <c r="K33" s="17">
        <v>905</v>
      </c>
    </row>
    <row r="34" spans="1:11" x14ac:dyDescent="0.2">
      <c r="A34" s="18">
        <v>28215</v>
      </c>
      <c r="B34" s="17">
        <v>2721</v>
      </c>
      <c r="C34" s="17">
        <v>7620.32</v>
      </c>
      <c r="D34" s="17">
        <f>SARB!G32-'Embargoed data'!B34</f>
        <v>2141</v>
      </c>
      <c r="E34" s="17">
        <v>4716.42</v>
      </c>
      <c r="F34" s="17">
        <v>6365.94</v>
      </c>
      <c r="G34" s="17">
        <v>12</v>
      </c>
      <c r="H34" s="17">
        <v>115</v>
      </c>
      <c r="I34" s="17">
        <v>60</v>
      </c>
      <c r="J34" s="17">
        <v>55</v>
      </c>
      <c r="K34" s="17">
        <v>870</v>
      </c>
    </row>
    <row r="35" spans="1:11" x14ac:dyDescent="0.2">
      <c r="A35" s="18">
        <v>28306</v>
      </c>
      <c r="B35" s="17">
        <v>2684</v>
      </c>
      <c r="C35" s="17">
        <v>7950.96</v>
      </c>
      <c r="D35" s="17">
        <f>SARB!G33-'Embargoed data'!B35</f>
        <v>2264</v>
      </c>
      <c r="E35" s="17">
        <v>3644.4</v>
      </c>
      <c r="F35" s="17">
        <v>6555.48</v>
      </c>
      <c r="G35" s="17">
        <v>16</v>
      </c>
      <c r="H35" s="17">
        <v>65</v>
      </c>
      <c r="I35" s="17">
        <v>52</v>
      </c>
      <c r="J35" s="17">
        <v>69</v>
      </c>
      <c r="K35" s="17">
        <v>924</v>
      </c>
    </row>
    <row r="36" spans="1:11" x14ac:dyDescent="0.2">
      <c r="A36" s="18">
        <v>28398</v>
      </c>
      <c r="B36" s="17">
        <v>2772</v>
      </c>
      <c r="C36" s="17">
        <v>8027.45</v>
      </c>
      <c r="D36" s="17">
        <f>SARB!G34-'Embargoed data'!B36</f>
        <v>2078</v>
      </c>
      <c r="E36" s="17">
        <v>4122.1499999999996</v>
      </c>
      <c r="F36" s="17">
        <v>6766.46</v>
      </c>
      <c r="G36" s="17">
        <v>16</v>
      </c>
      <c r="H36" s="17">
        <v>68</v>
      </c>
      <c r="I36" s="17">
        <v>40</v>
      </c>
      <c r="J36" s="17">
        <v>68</v>
      </c>
      <c r="K36" s="17">
        <v>961</v>
      </c>
    </row>
    <row r="37" spans="1:11" x14ac:dyDescent="0.2">
      <c r="A37" s="18">
        <v>28490</v>
      </c>
      <c r="B37" s="17">
        <v>2787</v>
      </c>
      <c r="C37" s="17">
        <v>8440.27</v>
      </c>
      <c r="D37" s="17">
        <f>SARB!G35-'Embargoed data'!B37</f>
        <v>2209</v>
      </c>
      <c r="E37" s="17">
        <v>3615.85</v>
      </c>
      <c r="F37" s="17">
        <v>6976.03</v>
      </c>
      <c r="G37" s="17">
        <v>16</v>
      </c>
      <c r="H37" s="17">
        <v>80</v>
      </c>
      <c r="I37" s="17">
        <v>64</v>
      </c>
      <c r="J37" s="17">
        <v>72</v>
      </c>
      <c r="K37" s="17">
        <v>925</v>
      </c>
    </row>
    <row r="38" spans="1:11" x14ac:dyDescent="0.2">
      <c r="A38" s="18">
        <v>28580</v>
      </c>
      <c r="B38" s="17">
        <v>3075</v>
      </c>
      <c r="C38" s="17">
        <v>8866.58</v>
      </c>
      <c r="D38" s="17">
        <f>SARB!G36-'Embargoed data'!B38</f>
        <v>2751</v>
      </c>
      <c r="E38" s="17">
        <v>5068.9399999999996</v>
      </c>
      <c r="F38" s="17">
        <v>7265.03</v>
      </c>
      <c r="G38" s="17">
        <v>16</v>
      </c>
      <c r="H38" s="17">
        <v>90</v>
      </c>
      <c r="I38" s="17">
        <v>44</v>
      </c>
      <c r="J38" s="17">
        <v>64</v>
      </c>
      <c r="K38" s="17">
        <v>984</v>
      </c>
    </row>
    <row r="39" spans="1:11" x14ac:dyDescent="0.2">
      <c r="A39" s="18">
        <v>28671</v>
      </c>
      <c r="B39" s="17">
        <v>2985</v>
      </c>
      <c r="C39" s="17">
        <v>9277.26</v>
      </c>
      <c r="D39" s="17">
        <f>SARB!G37-'Embargoed data'!B39</f>
        <v>2742</v>
      </c>
      <c r="E39" s="17">
        <v>2943.26</v>
      </c>
      <c r="F39" s="17">
        <v>7588.08</v>
      </c>
      <c r="G39" s="17">
        <v>16</v>
      </c>
      <c r="H39" s="17">
        <v>96</v>
      </c>
      <c r="I39" s="17">
        <v>56</v>
      </c>
      <c r="J39" s="17">
        <v>67</v>
      </c>
      <c r="K39" s="17">
        <v>997</v>
      </c>
    </row>
    <row r="40" spans="1:11" x14ac:dyDescent="0.2">
      <c r="A40" s="18">
        <v>28763</v>
      </c>
      <c r="B40" s="17">
        <v>2992</v>
      </c>
      <c r="C40" s="17">
        <v>10163.26</v>
      </c>
      <c r="D40" s="17">
        <f>SARB!G38-'Embargoed data'!B40</f>
        <v>2945</v>
      </c>
      <c r="E40" s="17">
        <v>4576.5600000000004</v>
      </c>
      <c r="F40" s="17">
        <v>7845.71</v>
      </c>
      <c r="G40" s="17">
        <v>16</v>
      </c>
      <c r="H40" s="17">
        <v>94</v>
      </c>
      <c r="I40" s="17">
        <v>68</v>
      </c>
      <c r="J40" s="17">
        <v>70</v>
      </c>
      <c r="K40" s="17">
        <v>1026</v>
      </c>
    </row>
    <row r="41" spans="1:11" x14ac:dyDescent="0.2">
      <c r="A41" s="18">
        <v>28855</v>
      </c>
      <c r="B41" s="17">
        <v>3160</v>
      </c>
      <c r="C41" s="17">
        <v>10504.02</v>
      </c>
      <c r="D41" s="17">
        <f>SARB!G39-'Embargoed data'!B41</f>
        <v>3254</v>
      </c>
      <c r="E41" s="17">
        <v>4154.38</v>
      </c>
      <c r="F41" s="17">
        <v>8139.79</v>
      </c>
      <c r="G41" s="17">
        <v>16</v>
      </c>
      <c r="H41" s="17">
        <v>120</v>
      </c>
      <c r="I41" s="17">
        <v>96</v>
      </c>
      <c r="J41" s="17">
        <v>71</v>
      </c>
      <c r="K41" s="17">
        <v>1045</v>
      </c>
    </row>
    <row r="42" spans="1:11" x14ac:dyDescent="0.2">
      <c r="A42" s="18">
        <v>28945</v>
      </c>
      <c r="B42" s="17">
        <v>3750</v>
      </c>
      <c r="C42" s="17">
        <v>11397.5</v>
      </c>
      <c r="D42" s="17">
        <f>SARB!G40-'Embargoed data'!B42</f>
        <v>2784</v>
      </c>
      <c r="E42" s="17">
        <v>4800.1899999999996</v>
      </c>
      <c r="F42" s="17">
        <v>8485.25</v>
      </c>
      <c r="G42" s="17">
        <v>24</v>
      </c>
      <c r="H42" s="17">
        <v>117</v>
      </c>
      <c r="I42" s="17">
        <v>64</v>
      </c>
      <c r="J42" s="17">
        <v>47</v>
      </c>
      <c r="K42" s="17">
        <v>1178</v>
      </c>
    </row>
    <row r="43" spans="1:11" x14ac:dyDescent="0.2">
      <c r="A43" s="18">
        <v>29036</v>
      </c>
      <c r="B43" s="17">
        <v>3509</v>
      </c>
      <c r="C43" s="17">
        <v>10880.66</v>
      </c>
      <c r="D43" s="17">
        <f>SARB!G41-'Embargoed data'!B43</f>
        <v>3152</v>
      </c>
      <c r="E43" s="17">
        <v>4363.6899999999996</v>
      </c>
      <c r="F43" s="17">
        <v>8820.7800000000007</v>
      </c>
      <c r="G43" s="17">
        <v>24</v>
      </c>
      <c r="H43" s="17">
        <v>127</v>
      </c>
      <c r="I43" s="17">
        <v>72</v>
      </c>
      <c r="J43" s="17">
        <v>46</v>
      </c>
      <c r="K43" s="17">
        <v>1187</v>
      </c>
    </row>
    <row r="44" spans="1:11" x14ac:dyDescent="0.2">
      <c r="A44" s="18">
        <v>29128</v>
      </c>
      <c r="B44" s="17">
        <v>3861</v>
      </c>
      <c r="C44" s="17">
        <v>11337.54</v>
      </c>
      <c r="D44" s="17">
        <f>SARB!G42-'Embargoed data'!B44</f>
        <v>3511</v>
      </c>
      <c r="E44" s="17">
        <v>4031.94</v>
      </c>
      <c r="F44" s="17">
        <v>9403.67</v>
      </c>
      <c r="G44" s="17">
        <v>24</v>
      </c>
      <c r="H44" s="17">
        <v>120</v>
      </c>
      <c r="I44" s="17">
        <v>80</v>
      </c>
      <c r="J44" s="17">
        <v>50</v>
      </c>
      <c r="K44" s="17">
        <v>1236</v>
      </c>
    </row>
    <row r="45" spans="1:11" x14ac:dyDescent="0.2">
      <c r="A45" s="18">
        <v>29220</v>
      </c>
      <c r="B45" s="17">
        <v>4000</v>
      </c>
      <c r="C45" s="17">
        <v>15038.72</v>
      </c>
      <c r="D45" s="17">
        <f>SARB!G43-'Embargoed data'!B45</f>
        <v>3833</v>
      </c>
      <c r="E45" s="17">
        <v>6986.03</v>
      </c>
      <c r="F45" s="17">
        <v>9754.19</v>
      </c>
      <c r="G45" s="17">
        <v>28</v>
      </c>
      <c r="H45" s="17">
        <v>128</v>
      </c>
      <c r="I45" s="17">
        <v>108</v>
      </c>
      <c r="J45" s="17">
        <v>49</v>
      </c>
      <c r="K45" s="17">
        <v>1207</v>
      </c>
    </row>
    <row r="46" spans="1:11" x14ac:dyDescent="0.2">
      <c r="A46" s="18">
        <v>29311</v>
      </c>
      <c r="B46" s="17">
        <v>4194</v>
      </c>
      <c r="C46" s="17">
        <v>19861.46</v>
      </c>
      <c r="D46" s="17">
        <f>SARB!G44-'Embargoed data'!B46</f>
        <v>3871</v>
      </c>
      <c r="E46" s="17">
        <v>8831.5</v>
      </c>
      <c r="F46" s="17">
        <v>10290.49</v>
      </c>
      <c r="G46" s="17">
        <v>34</v>
      </c>
      <c r="H46" s="17">
        <v>122</v>
      </c>
      <c r="I46" s="17">
        <v>96</v>
      </c>
      <c r="J46" s="17">
        <v>54</v>
      </c>
      <c r="K46" s="17">
        <v>1213</v>
      </c>
    </row>
    <row r="47" spans="1:11" x14ac:dyDescent="0.2">
      <c r="A47" s="18">
        <v>29402</v>
      </c>
      <c r="B47" s="17">
        <v>4601</v>
      </c>
      <c r="C47" s="17">
        <v>19206.310000000001</v>
      </c>
      <c r="D47" s="17">
        <f>SARB!G45-'Embargoed data'!B47</f>
        <v>4032</v>
      </c>
      <c r="E47" s="17">
        <v>6729.76</v>
      </c>
      <c r="F47" s="17">
        <v>10693.7</v>
      </c>
      <c r="G47" s="17">
        <v>34</v>
      </c>
      <c r="H47" s="17">
        <v>126</v>
      </c>
      <c r="I47" s="17">
        <v>96</v>
      </c>
      <c r="J47" s="17">
        <v>54</v>
      </c>
      <c r="K47" s="17">
        <v>1190</v>
      </c>
    </row>
    <row r="48" spans="1:11" x14ac:dyDescent="0.2">
      <c r="A48" s="18">
        <v>29494</v>
      </c>
      <c r="B48" s="17">
        <v>4980</v>
      </c>
      <c r="C48" s="17">
        <v>20494.68</v>
      </c>
      <c r="D48" s="17">
        <f>SARB!G46-'Embargoed data'!B48</f>
        <v>4206</v>
      </c>
      <c r="E48" s="17">
        <v>5618.72</v>
      </c>
      <c r="F48" s="17">
        <v>11292.95</v>
      </c>
      <c r="G48" s="17">
        <v>34</v>
      </c>
      <c r="H48" s="17">
        <v>128</v>
      </c>
      <c r="I48" s="17">
        <v>80</v>
      </c>
      <c r="J48" s="17">
        <v>54</v>
      </c>
      <c r="K48" s="17">
        <v>1288</v>
      </c>
    </row>
    <row r="49" spans="1:11" x14ac:dyDescent="0.2">
      <c r="A49" s="18">
        <v>29586</v>
      </c>
      <c r="B49" s="17">
        <v>5209</v>
      </c>
      <c r="C49" s="17">
        <v>19737.36</v>
      </c>
      <c r="D49" s="17">
        <f>SARB!G47-'Embargoed data'!B49</f>
        <v>4479</v>
      </c>
      <c r="E49" s="17">
        <v>6901.32</v>
      </c>
      <c r="F49" s="17">
        <v>11951.6</v>
      </c>
      <c r="G49" s="17">
        <v>34</v>
      </c>
      <c r="H49" s="17">
        <v>132</v>
      </c>
      <c r="I49" s="17">
        <v>116</v>
      </c>
      <c r="J49" s="17">
        <v>54</v>
      </c>
      <c r="K49" s="17">
        <v>1473</v>
      </c>
    </row>
    <row r="50" spans="1:11" x14ac:dyDescent="0.2">
      <c r="A50" s="18">
        <v>29676</v>
      </c>
      <c r="B50" s="17">
        <v>5395</v>
      </c>
      <c r="C50" s="17">
        <v>20544.45</v>
      </c>
      <c r="D50" s="17">
        <f>SARB!G48-'Embargoed data'!B50</f>
        <v>4078</v>
      </c>
      <c r="E50" s="17">
        <v>6219.24</v>
      </c>
      <c r="F50" s="17">
        <v>12339.27</v>
      </c>
      <c r="G50" s="17">
        <v>42</v>
      </c>
      <c r="H50" s="17">
        <v>157</v>
      </c>
      <c r="I50" s="17">
        <v>96</v>
      </c>
      <c r="J50" s="17">
        <v>54</v>
      </c>
      <c r="K50" s="17">
        <v>1541</v>
      </c>
    </row>
    <row r="51" spans="1:11" x14ac:dyDescent="0.2">
      <c r="A51" s="18">
        <v>29767</v>
      </c>
      <c r="B51" s="17">
        <v>6056</v>
      </c>
      <c r="C51" s="17">
        <v>20058.330000000002</v>
      </c>
      <c r="D51" s="17">
        <f>SARB!G49-'Embargoed data'!B51</f>
        <v>4742</v>
      </c>
      <c r="E51" s="17">
        <v>5884.34</v>
      </c>
      <c r="F51" s="17">
        <v>12863.7</v>
      </c>
      <c r="G51" s="17">
        <v>42</v>
      </c>
      <c r="H51" s="17">
        <v>161</v>
      </c>
      <c r="I51" s="17">
        <v>104</v>
      </c>
      <c r="J51" s="17">
        <v>55</v>
      </c>
      <c r="K51" s="17">
        <v>1412</v>
      </c>
    </row>
    <row r="52" spans="1:11" x14ac:dyDescent="0.2">
      <c r="A52" s="18">
        <v>29859</v>
      </c>
      <c r="B52" s="17">
        <v>6277</v>
      </c>
      <c r="C52" s="17">
        <v>19015.29</v>
      </c>
      <c r="D52" s="17">
        <f>SARB!G50-'Embargoed data'!B52</f>
        <v>5078</v>
      </c>
      <c r="E52" s="17">
        <v>5413.93</v>
      </c>
      <c r="F52" s="17">
        <v>13781.34</v>
      </c>
      <c r="G52" s="17">
        <v>42</v>
      </c>
      <c r="H52" s="17">
        <v>169</v>
      </c>
      <c r="I52" s="17">
        <v>88</v>
      </c>
      <c r="J52" s="17">
        <v>63</v>
      </c>
      <c r="K52" s="17">
        <v>1505</v>
      </c>
    </row>
    <row r="53" spans="1:11" x14ac:dyDescent="0.2">
      <c r="A53" s="18">
        <v>29951</v>
      </c>
      <c r="B53" s="17">
        <v>6584</v>
      </c>
      <c r="C53" s="17">
        <v>19893.189999999999</v>
      </c>
      <c r="D53" s="17">
        <f>SARB!G51-'Embargoed data'!B53</f>
        <v>5186</v>
      </c>
      <c r="E53" s="17">
        <v>7304.13</v>
      </c>
      <c r="F53" s="17">
        <v>14336.51</v>
      </c>
      <c r="G53" s="17">
        <v>42</v>
      </c>
      <c r="H53" s="17">
        <v>177</v>
      </c>
      <c r="I53" s="17">
        <v>112</v>
      </c>
      <c r="J53" s="17">
        <v>60</v>
      </c>
      <c r="K53" s="17">
        <v>1462</v>
      </c>
    </row>
    <row r="54" spans="1:11" x14ac:dyDescent="0.2">
      <c r="A54" s="18">
        <v>30041</v>
      </c>
      <c r="B54" s="17">
        <v>6325</v>
      </c>
      <c r="C54" s="17">
        <v>18397.55</v>
      </c>
      <c r="D54" s="17">
        <f>SARB!G52-'Embargoed data'!B54</f>
        <v>6765</v>
      </c>
      <c r="E54" s="17">
        <v>8304.41</v>
      </c>
      <c r="F54" s="17">
        <v>15089.11</v>
      </c>
      <c r="G54" s="17">
        <v>44</v>
      </c>
      <c r="H54" s="17">
        <v>154</v>
      </c>
      <c r="I54" s="17">
        <v>100</v>
      </c>
      <c r="J54" s="17">
        <v>62</v>
      </c>
      <c r="K54" s="17">
        <v>1614</v>
      </c>
    </row>
    <row r="55" spans="1:11" x14ac:dyDescent="0.2">
      <c r="A55" s="18">
        <v>30132</v>
      </c>
      <c r="B55" s="17">
        <v>7477</v>
      </c>
      <c r="C55" s="17">
        <v>17116.63</v>
      </c>
      <c r="D55" s="17">
        <f>SARB!G53-'Embargoed data'!B55</f>
        <v>6061</v>
      </c>
      <c r="E55" s="17">
        <v>5969.27</v>
      </c>
      <c r="F55" s="17">
        <v>15948.85</v>
      </c>
      <c r="G55" s="17">
        <v>44</v>
      </c>
      <c r="H55" s="17">
        <v>158</v>
      </c>
      <c r="I55" s="17">
        <v>100</v>
      </c>
      <c r="J55" s="17">
        <v>75</v>
      </c>
      <c r="K55" s="17">
        <v>1905</v>
      </c>
    </row>
    <row r="56" spans="1:11" x14ac:dyDescent="0.2">
      <c r="A56" s="18">
        <v>30224</v>
      </c>
      <c r="B56" s="17">
        <v>7867</v>
      </c>
      <c r="C56" s="17">
        <v>17496.060000000001</v>
      </c>
      <c r="D56" s="17">
        <f>SARB!G54-'Embargoed data'!B56</f>
        <v>5941</v>
      </c>
      <c r="E56" s="17">
        <v>5710.61</v>
      </c>
      <c r="F56" s="17">
        <v>16881.43</v>
      </c>
      <c r="G56" s="17">
        <v>44</v>
      </c>
      <c r="H56" s="17">
        <v>165</v>
      </c>
      <c r="I56" s="17">
        <v>84</v>
      </c>
      <c r="J56" s="17">
        <v>76</v>
      </c>
      <c r="K56" s="17">
        <v>2054</v>
      </c>
    </row>
    <row r="57" spans="1:11" x14ac:dyDescent="0.2">
      <c r="A57" s="18">
        <v>30316</v>
      </c>
      <c r="B57" s="17">
        <v>8335</v>
      </c>
      <c r="C57" s="17">
        <v>18800.82</v>
      </c>
      <c r="D57" s="17">
        <f>SARB!G55-'Embargoed data'!B57</f>
        <v>6329</v>
      </c>
      <c r="E57" s="17">
        <v>6673.94</v>
      </c>
      <c r="F57" s="17">
        <v>17650.82</v>
      </c>
      <c r="G57" s="17">
        <v>44</v>
      </c>
      <c r="H57" s="17">
        <v>175</v>
      </c>
      <c r="I57" s="17">
        <v>112</v>
      </c>
      <c r="J57" s="17">
        <v>79</v>
      </c>
      <c r="K57" s="17">
        <v>2151</v>
      </c>
    </row>
    <row r="58" spans="1:11" x14ac:dyDescent="0.2">
      <c r="A58" s="18">
        <v>30406</v>
      </c>
      <c r="B58" s="17">
        <v>8280</v>
      </c>
      <c r="C58" s="17">
        <v>19342.189999999999</v>
      </c>
      <c r="D58" s="17">
        <f>SARB!G56-'Embargoed data'!B58</f>
        <v>6338</v>
      </c>
      <c r="E58" s="17">
        <v>10721.33</v>
      </c>
      <c r="F58" s="17">
        <v>18321.43</v>
      </c>
      <c r="G58" s="17">
        <v>45</v>
      </c>
      <c r="H58" s="17">
        <v>225</v>
      </c>
      <c r="I58" s="17">
        <v>124</v>
      </c>
      <c r="J58" s="17">
        <v>79</v>
      </c>
      <c r="K58" s="17">
        <v>1887</v>
      </c>
    </row>
    <row r="59" spans="1:11" x14ac:dyDescent="0.2">
      <c r="A59" s="18">
        <v>30497</v>
      </c>
      <c r="B59" s="17">
        <v>8539</v>
      </c>
      <c r="C59" s="17">
        <v>20588.64</v>
      </c>
      <c r="D59" s="17">
        <f>SARB!G57-'Embargoed data'!B59</f>
        <v>6863</v>
      </c>
      <c r="E59" s="17">
        <v>9105.56</v>
      </c>
      <c r="F59" s="17">
        <v>18979.75</v>
      </c>
      <c r="G59" s="17">
        <v>45</v>
      </c>
      <c r="H59" s="17">
        <v>230</v>
      </c>
      <c r="I59" s="17">
        <v>160</v>
      </c>
      <c r="J59" s="17">
        <v>74</v>
      </c>
      <c r="K59" s="17">
        <v>2400</v>
      </c>
    </row>
    <row r="60" spans="1:11" x14ac:dyDescent="0.2">
      <c r="A60" s="18">
        <v>30589</v>
      </c>
      <c r="B60" s="17">
        <v>8790</v>
      </c>
      <c r="C60" s="17">
        <v>22405.439999999999</v>
      </c>
      <c r="D60" s="17">
        <f>SARB!G58-'Embargoed data'!B60</f>
        <v>6844</v>
      </c>
      <c r="E60" s="17">
        <v>10665.17</v>
      </c>
      <c r="F60" s="17">
        <v>19588.28</v>
      </c>
      <c r="G60" s="17">
        <v>45</v>
      </c>
      <c r="H60" s="17">
        <v>239</v>
      </c>
      <c r="I60" s="17">
        <v>132</v>
      </c>
      <c r="J60" s="17">
        <v>78</v>
      </c>
      <c r="K60" s="17">
        <v>2486</v>
      </c>
    </row>
    <row r="61" spans="1:11" x14ac:dyDescent="0.2">
      <c r="A61" s="18">
        <v>30681</v>
      </c>
      <c r="B61" s="17">
        <v>9175</v>
      </c>
      <c r="C61" s="17">
        <v>23882.37</v>
      </c>
      <c r="D61" s="17">
        <f>SARB!G59-'Embargoed data'!B61</f>
        <v>6931</v>
      </c>
      <c r="E61" s="17">
        <v>12477.08</v>
      </c>
      <c r="F61" s="17">
        <v>20098.310000000001</v>
      </c>
      <c r="G61" s="17">
        <v>45</v>
      </c>
      <c r="H61" s="17">
        <v>246</v>
      </c>
      <c r="I61" s="17">
        <v>148</v>
      </c>
      <c r="J61" s="17">
        <v>81</v>
      </c>
      <c r="K61" s="17">
        <v>2667</v>
      </c>
    </row>
    <row r="62" spans="1:11" x14ac:dyDescent="0.2">
      <c r="A62" s="18">
        <v>30772</v>
      </c>
      <c r="B62" s="17">
        <v>10615</v>
      </c>
      <c r="C62" s="17">
        <v>24373.93</v>
      </c>
      <c r="D62" s="17">
        <f>SARB!G60-'Embargoed data'!B62</f>
        <v>7193</v>
      </c>
      <c r="E62" s="17">
        <v>11419.43</v>
      </c>
      <c r="F62" s="17">
        <v>20847.650000000001</v>
      </c>
      <c r="G62" s="17">
        <v>44</v>
      </c>
      <c r="H62" s="17">
        <v>252</v>
      </c>
      <c r="I62" s="17">
        <v>128</v>
      </c>
      <c r="J62" s="17">
        <v>93</v>
      </c>
      <c r="K62" s="17">
        <v>2476</v>
      </c>
    </row>
    <row r="63" spans="1:11" x14ac:dyDescent="0.2">
      <c r="A63" s="18">
        <v>30863</v>
      </c>
      <c r="B63" s="17">
        <v>10979</v>
      </c>
      <c r="C63" s="17">
        <v>24619.35</v>
      </c>
      <c r="D63" s="17">
        <f>SARB!G61-'Embargoed data'!B63</f>
        <v>8681</v>
      </c>
      <c r="E63" s="17">
        <v>16193.4</v>
      </c>
      <c r="F63" s="17">
        <v>21478.43</v>
      </c>
      <c r="G63" s="17">
        <v>48</v>
      </c>
      <c r="H63" s="17">
        <v>262</v>
      </c>
      <c r="I63" s="17">
        <v>164</v>
      </c>
      <c r="J63" s="17">
        <v>86</v>
      </c>
      <c r="K63" s="17">
        <v>2804</v>
      </c>
    </row>
    <row r="64" spans="1:11" x14ac:dyDescent="0.2">
      <c r="A64" s="18">
        <v>30955</v>
      </c>
      <c r="B64" s="17">
        <v>11664</v>
      </c>
      <c r="C64" s="17">
        <v>25486.73</v>
      </c>
      <c r="D64" s="17">
        <f>SARB!G62-'Embargoed data'!B64</f>
        <v>9280</v>
      </c>
      <c r="E64" s="17">
        <v>13915.43</v>
      </c>
      <c r="F64" s="17">
        <v>22122.67</v>
      </c>
      <c r="G64" s="17">
        <v>48</v>
      </c>
      <c r="H64" s="17">
        <v>273</v>
      </c>
      <c r="I64" s="17">
        <v>216</v>
      </c>
      <c r="J64" s="17">
        <v>94</v>
      </c>
      <c r="K64" s="17">
        <v>2799</v>
      </c>
    </row>
    <row r="65" spans="1:11" x14ac:dyDescent="0.2">
      <c r="A65" s="18">
        <v>31047</v>
      </c>
      <c r="B65" s="17">
        <v>12130</v>
      </c>
      <c r="C65" s="17">
        <v>24943.47</v>
      </c>
      <c r="D65" s="17">
        <f>SARB!G63-'Embargoed data'!B65</f>
        <v>9334</v>
      </c>
      <c r="E65" s="17">
        <v>12477.84</v>
      </c>
      <c r="F65" s="17">
        <v>23093.9</v>
      </c>
      <c r="G65" s="17">
        <v>60</v>
      </c>
      <c r="H65" s="17">
        <v>277</v>
      </c>
      <c r="I65" s="17">
        <v>168</v>
      </c>
      <c r="J65" s="17">
        <v>87</v>
      </c>
      <c r="K65" s="17">
        <v>2801</v>
      </c>
    </row>
    <row r="66" spans="1:11" x14ac:dyDescent="0.2">
      <c r="A66" s="18">
        <v>31137</v>
      </c>
      <c r="B66" s="17">
        <v>12460</v>
      </c>
      <c r="C66" s="17">
        <v>27640.87</v>
      </c>
      <c r="D66" s="17">
        <f>SARB!G64-'Embargoed data'!B66</f>
        <v>9430</v>
      </c>
      <c r="E66" s="17">
        <v>19079.77</v>
      </c>
      <c r="F66" s="17">
        <v>24869.95</v>
      </c>
      <c r="G66" s="17">
        <v>58</v>
      </c>
      <c r="H66" s="17">
        <v>282</v>
      </c>
      <c r="I66" s="17">
        <v>232</v>
      </c>
      <c r="J66" s="17">
        <v>95</v>
      </c>
      <c r="K66" s="17">
        <v>3069</v>
      </c>
    </row>
    <row r="67" spans="1:11" x14ac:dyDescent="0.2">
      <c r="A67" s="18">
        <v>31228</v>
      </c>
      <c r="B67" s="17">
        <v>12911</v>
      </c>
      <c r="C67" s="17">
        <v>27437.68</v>
      </c>
      <c r="D67" s="17">
        <f>SARB!G65-'Embargoed data'!B67</f>
        <v>9444</v>
      </c>
      <c r="E67" s="17">
        <v>16852.419999999998</v>
      </c>
      <c r="F67" s="17">
        <v>26133.05</v>
      </c>
      <c r="G67" s="17">
        <v>58</v>
      </c>
      <c r="H67" s="17">
        <v>283</v>
      </c>
      <c r="I67" s="17">
        <v>228</v>
      </c>
      <c r="J67" s="17">
        <v>103</v>
      </c>
      <c r="K67" s="17">
        <v>3137</v>
      </c>
    </row>
    <row r="68" spans="1:11" x14ac:dyDescent="0.2">
      <c r="A68" s="18">
        <v>31320</v>
      </c>
      <c r="B68" s="17">
        <v>13307</v>
      </c>
      <c r="C68" s="17">
        <v>28581.759999999998</v>
      </c>
      <c r="D68" s="17">
        <f>SARB!G66-'Embargoed data'!B68</f>
        <v>11869</v>
      </c>
      <c r="E68" s="17">
        <v>16858.54</v>
      </c>
      <c r="F68" s="17">
        <v>27099.34</v>
      </c>
      <c r="G68" s="17">
        <v>58</v>
      </c>
      <c r="H68" s="17">
        <v>292</v>
      </c>
      <c r="I68" s="17">
        <v>248</v>
      </c>
      <c r="J68" s="17">
        <v>105</v>
      </c>
      <c r="K68" s="17">
        <v>3508</v>
      </c>
    </row>
    <row r="69" spans="1:11" x14ac:dyDescent="0.2">
      <c r="A69" s="18">
        <v>31412</v>
      </c>
      <c r="B69" s="17">
        <v>13730</v>
      </c>
      <c r="C69" s="17">
        <v>31295.279999999999</v>
      </c>
      <c r="D69" s="17">
        <f>SARB!G67-'Embargoed data'!B69</f>
        <v>10665</v>
      </c>
      <c r="E69" s="17">
        <v>20450.150000000001</v>
      </c>
      <c r="F69" s="17">
        <v>28166.67</v>
      </c>
      <c r="G69" s="17">
        <v>58</v>
      </c>
      <c r="H69" s="17">
        <v>303</v>
      </c>
      <c r="I69" s="17">
        <v>360</v>
      </c>
      <c r="J69" s="17">
        <v>101</v>
      </c>
      <c r="K69" s="17">
        <v>3610</v>
      </c>
    </row>
    <row r="70" spans="1:11" x14ac:dyDescent="0.2">
      <c r="A70" s="18">
        <v>31502</v>
      </c>
      <c r="B70" s="17">
        <v>13858</v>
      </c>
      <c r="C70" s="17">
        <v>28082.74</v>
      </c>
      <c r="D70" s="17">
        <f>SARB!G68-'Embargoed data'!B70</f>
        <v>12714</v>
      </c>
      <c r="E70" s="17">
        <v>21025.3</v>
      </c>
      <c r="F70" s="17">
        <v>30189.96</v>
      </c>
      <c r="G70" s="17">
        <v>68</v>
      </c>
      <c r="H70" s="17">
        <v>317</v>
      </c>
      <c r="I70" s="17">
        <v>256</v>
      </c>
      <c r="J70" s="17">
        <v>116</v>
      </c>
      <c r="K70" s="17">
        <v>3731</v>
      </c>
    </row>
    <row r="71" spans="1:11" x14ac:dyDescent="0.2">
      <c r="A71" s="18">
        <v>31593</v>
      </c>
      <c r="B71" s="17">
        <v>15341</v>
      </c>
      <c r="C71" s="17">
        <v>30688.75</v>
      </c>
      <c r="D71" s="17">
        <f>SARB!G69-'Embargoed data'!B71</f>
        <v>14064</v>
      </c>
      <c r="E71" s="17">
        <v>18596.63</v>
      </c>
      <c r="F71" s="17">
        <v>32074.11</v>
      </c>
      <c r="G71" s="17">
        <v>72</v>
      </c>
      <c r="H71" s="17">
        <v>322</v>
      </c>
      <c r="I71" s="17">
        <v>304</v>
      </c>
      <c r="J71" s="17">
        <v>103</v>
      </c>
      <c r="K71" s="17">
        <v>3996</v>
      </c>
    </row>
    <row r="72" spans="1:11" x14ac:dyDescent="0.2">
      <c r="A72" s="18">
        <v>31685</v>
      </c>
      <c r="B72" s="17">
        <v>15830</v>
      </c>
      <c r="C72" s="17">
        <v>34609.449999999997</v>
      </c>
      <c r="D72" s="17">
        <f>SARB!G70-'Embargoed data'!B72</f>
        <v>13012</v>
      </c>
      <c r="E72" s="17">
        <v>21727.01</v>
      </c>
      <c r="F72" s="17">
        <v>33010.06</v>
      </c>
      <c r="G72" s="17">
        <v>80</v>
      </c>
      <c r="H72" s="17">
        <v>285</v>
      </c>
      <c r="I72" s="17">
        <v>300</v>
      </c>
      <c r="J72" s="17">
        <v>115</v>
      </c>
      <c r="K72" s="17">
        <v>4136</v>
      </c>
    </row>
    <row r="73" spans="1:11" x14ac:dyDescent="0.2">
      <c r="A73" s="18">
        <v>31777</v>
      </c>
      <c r="B73" s="17">
        <v>16655</v>
      </c>
      <c r="C73" s="17">
        <v>37591.15</v>
      </c>
      <c r="D73" s="17">
        <f>SARB!G71-'Embargoed data'!B73</f>
        <v>11034</v>
      </c>
      <c r="E73" s="17">
        <v>23978.26</v>
      </c>
      <c r="F73" s="17">
        <v>34292.379999999997</v>
      </c>
      <c r="G73" s="17">
        <v>80</v>
      </c>
      <c r="H73" s="17">
        <v>324</v>
      </c>
      <c r="I73" s="17">
        <v>288</v>
      </c>
      <c r="J73" s="17">
        <v>118</v>
      </c>
      <c r="K73" s="17">
        <v>4473</v>
      </c>
    </row>
    <row r="74" spans="1:11" x14ac:dyDescent="0.2">
      <c r="A74" s="18">
        <v>31867</v>
      </c>
      <c r="B74" s="17">
        <v>16922</v>
      </c>
      <c r="C74" s="17">
        <v>40506.18</v>
      </c>
      <c r="D74" s="17">
        <f>SARB!G72-'Embargoed data'!B74</f>
        <v>15870</v>
      </c>
      <c r="E74" s="17">
        <v>31571.9</v>
      </c>
      <c r="F74" s="17">
        <v>34966.35</v>
      </c>
      <c r="G74" s="17">
        <v>88</v>
      </c>
      <c r="H74" s="17">
        <v>333</v>
      </c>
      <c r="I74" s="17">
        <v>248</v>
      </c>
      <c r="J74" s="17">
        <v>149</v>
      </c>
      <c r="K74" s="17">
        <v>5155</v>
      </c>
    </row>
    <row r="75" spans="1:11" x14ac:dyDescent="0.2">
      <c r="A75" s="18">
        <v>31958</v>
      </c>
      <c r="B75" s="17">
        <v>17874</v>
      </c>
      <c r="C75" s="17">
        <v>39053.279999999999</v>
      </c>
      <c r="D75" s="17">
        <f>SARB!G73-'Embargoed data'!B75</f>
        <v>16400</v>
      </c>
      <c r="E75" s="17">
        <v>31644.1</v>
      </c>
      <c r="F75" s="17">
        <v>36013.33</v>
      </c>
      <c r="G75" s="17">
        <v>88</v>
      </c>
      <c r="H75" s="17">
        <v>339</v>
      </c>
      <c r="I75" s="17">
        <v>308</v>
      </c>
      <c r="J75" s="17">
        <v>154</v>
      </c>
      <c r="K75" s="17">
        <v>5112</v>
      </c>
    </row>
    <row r="76" spans="1:11" x14ac:dyDescent="0.2">
      <c r="A76" s="18">
        <v>32050</v>
      </c>
      <c r="B76" s="17">
        <v>19031</v>
      </c>
      <c r="C76" s="17">
        <v>41330.18</v>
      </c>
      <c r="D76" s="17">
        <f>SARB!G74-'Embargoed data'!B76</f>
        <v>14468</v>
      </c>
      <c r="E76" s="17">
        <v>25958.13</v>
      </c>
      <c r="F76" s="17">
        <v>36717.54</v>
      </c>
      <c r="G76" s="17">
        <v>92</v>
      </c>
      <c r="H76" s="17">
        <v>300</v>
      </c>
      <c r="I76" s="17">
        <v>276</v>
      </c>
      <c r="J76" s="17">
        <v>151</v>
      </c>
      <c r="K76" s="17">
        <v>5127</v>
      </c>
    </row>
    <row r="77" spans="1:11" x14ac:dyDescent="0.2">
      <c r="A77" s="18">
        <v>32142</v>
      </c>
      <c r="B77" s="17">
        <v>19877</v>
      </c>
      <c r="C77" s="17">
        <v>43778.14</v>
      </c>
      <c r="D77" s="17">
        <f>SARB!G75-'Embargoed data'!B77</f>
        <v>16402</v>
      </c>
      <c r="E77" s="17">
        <v>34339.379999999997</v>
      </c>
      <c r="F77" s="17">
        <v>37683.24</v>
      </c>
      <c r="G77" s="17">
        <v>96</v>
      </c>
      <c r="H77" s="17">
        <v>292</v>
      </c>
      <c r="I77" s="17">
        <v>260</v>
      </c>
      <c r="J77" s="17">
        <v>158</v>
      </c>
      <c r="K77" s="17">
        <v>5250</v>
      </c>
    </row>
    <row r="78" spans="1:11" x14ac:dyDescent="0.2">
      <c r="A78" s="18">
        <v>32233</v>
      </c>
      <c r="B78" s="17">
        <v>19799</v>
      </c>
      <c r="C78" s="17">
        <v>48824.19</v>
      </c>
      <c r="D78" s="17">
        <f>SARB!G76-'Embargoed data'!B78</f>
        <v>18018</v>
      </c>
      <c r="E78" s="17">
        <v>34986.44</v>
      </c>
      <c r="F78" s="17">
        <v>39181.79</v>
      </c>
      <c r="G78" s="17">
        <v>104</v>
      </c>
      <c r="H78" s="17">
        <v>298</v>
      </c>
      <c r="I78" s="17">
        <v>236</v>
      </c>
      <c r="J78" s="17">
        <v>148</v>
      </c>
      <c r="K78" s="17">
        <v>5673</v>
      </c>
    </row>
    <row r="79" spans="1:11" x14ac:dyDescent="0.2">
      <c r="A79" s="18">
        <v>32324</v>
      </c>
      <c r="B79" s="17">
        <v>20478</v>
      </c>
      <c r="C79" s="17">
        <v>50508.75</v>
      </c>
      <c r="D79" s="17">
        <f>SARB!G77-'Embargoed data'!B79</f>
        <v>17637</v>
      </c>
      <c r="E79" s="17">
        <v>36346.800000000003</v>
      </c>
      <c r="F79" s="17">
        <v>40582.629999999997</v>
      </c>
      <c r="G79" s="17">
        <v>120</v>
      </c>
      <c r="H79" s="17">
        <v>307</v>
      </c>
      <c r="I79" s="17">
        <v>216</v>
      </c>
      <c r="J79" s="17">
        <v>151</v>
      </c>
      <c r="K79" s="17">
        <v>6372</v>
      </c>
    </row>
    <row r="80" spans="1:11" x14ac:dyDescent="0.2">
      <c r="A80" s="18">
        <v>32416</v>
      </c>
      <c r="B80" s="17">
        <v>21485</v>
      </c>
      <c r="C80" s="17">
        <v>54335.31</v>
      </c>
      <c r="D80" s="17">
        <f>SARB!G78-'Embargoed data'!B80</f>
        <v>18946</v>
      </c>
      <c r="E80" s="17">
        <v>46118.85</v>
      </c>
      <c r="F80" s="17">
        <v>42558.03</v>
      </c>
      <c r="G80" s="17">
        <v>136</v>
      </c>
      <c r="H80" s="17">
        <v>300</v>
      </c>
      <c r="I80" s="17">
        <v>340</v>
      </c>
      <c r="J80" s="17">
        <v>161</v>
      </c>
      <c r="K80" s="17">
        <v>6148</v>
      </c>
    </row>
    <row r="81" spans="1:11" x14ac:dyDescent="0.2">
      <c r="A81" s="18">
        <v>32508</v>
      </c>
      <c r="B81" s="17">
        <v>22630</v>
      </c>
      <c r="C81" s="17">
        <v>54135.19</v>
      </c>
      <c r="D81" s="17">
        <f>SARB!G79-'Embargoed data'!B81</f>
        <v>20303</v>
      </c>
      <c r="E81" s="17">
        <v>46033.3</v>
      </c>
      <c r="F81" s="17">
        <v>44758.59</v>
      </c>
      <c r="G81" s="17">
        <v>128</v>
      </c>
      <c r="H81" s="17">
        <v>295</v>
      </c>
      <c r="I81" s="17">
        <v>364</v>
      </c>
      <c r="J81" s="17">
        <v>160</v>
      </c>
      <c r="K81" s="17">
        <v>6619</v>
      </c>
    </row>
    <row r="82" spans="1:11" x14ac:dyDescent="0.2">
      <c r="A82" s="18">
        <v>32598</v>
      </c>
      <c r="B82" s="17">
        <v>25003</v>
      </c>
      <c r="C82" s="17">
        <v>59031.06</v>
      </c>
      <c r="D82" s="17">
        <f>SARB!G80-'Embargoed data'!B82</f>
        <v>21590</v>
      </c>
      <c r="E82" s="17">
        <v>44646.71</v>
      </c>
      <c r="F82" s="17">
        <v>47339.81</v>
      </c>
      <c r="G82" s="17">
        <v>140</v>
      </c>
      <c r="H82" s="17">
        <v>304</v>
      </c>
      <c r="I82" s="17">
        <v>316</v>
      </c>
      <c r="J82" s="17">
        <v>157</v>
      </c>
      <c r="K82" s="17">
        <v>5175</v>
      </c>
    </row>
    <row r="83" spans="1:11" x14ac:dyDescent="0.2">
      <c r="A83" s="18">
        <v>32689</v>
      </c>
      <c r="B83" s="17">
        <v>26592</v>
      </c>
      <c r="C83" s="17">
        <v>60589.9</v>
      </c>
      <c r="D83" s="17">
        <f>SARB!G81-'Embargoed data'!B83</f>
        <v>19872</v>
      </c>
      <c r="E83" s="17">
        <v>42503.23</v>
      </c>
      <c r="F83" s="17">
        <v>49439.94</v>
      </c>
      <c r="G83" s="17">
        <v>148</v>
      </c>
      <c r="H83" s="17">
        <v>344</v>
      </c>
      <c r="I83" s="17">
        <v>260</v>
      </c>
      <c r="J83" s="17">
        <v>180</v>
      </c>
      <c r="K83" s="17">
        <v>8882</v>
      </c>
    </row>
    <row r="84" spans="1:11" x14ac:dyDescent="0.2">
      <c r="A84" s="18">
        <v>32781</v>
      </c>
      <c r="B84" s="17">
        <v>27222</v>
      </c>
      <c r="C84" s="17">
        <v>63266.9</v>
      </c>
      <c r="D84" s="17">
        <f>SARB!G82-'Embargoed data'!B84</f>
        <v>20506</v>
      </c>
      <c r="E84" s="17">
        <v>55738.33</v>
      </c>
      <c r="F84" s="17">
        <v>50984.5</v>
      </c>
      <c r="G84" s="17">
        <v>160</v>
      </c>
      <c r="H84" s="17">
        <v>502</v>
      </c>
      <c r="I84" s="17">
        <v>340</v>
      </c>
      <c r="J84" s="17">
        <v>185</v>
      </c>
      <c r="K84" s="17">
        <v>7112</v>
      </c>
    </row>
    <row r="85" spans="1:11" x14ac:dyDescent="0.2">
      <c r="A85" s="18">
        <v>32873</v>
      </c>
      <c r="B85" s="17">
        <v>28719</v>
      </c>
      <c r="C85" s="17">
        <v>62915.64</v>
      </c>
      <c r="D85" s="17">
        <f>SARB!G83-'Embargoed data'!B85</f>
        <v>21180</v>
      </c>
      <c r="E85" s="17">
        <v>59738.58</v>
      </c>
      <c r="F85" s="17">
        <v>52883.81</v>
      </c>
      <c r="G85" s="17">
        <v>144</v>
      </c>
      <c r="H85" s="17">
        <v>450</v>
      </c>
      <c r="I85" s="17">
        <v>320</v>
      </c>
      <c r="J85" s="17">
        <v>218</v>
      </c>
      <c r="K85" s="17">
        <v>5731</v>
      </c>
    </row>
    <row r="86" spans="1:11" x14ac:dyDescent="0.2">
      <c r="A86" s="18">
        <v>32963</v>
      </c>
      <c r="B86" s="17">
        <v>29560</v>
      </c>
      <c r="C86" s="17">
        <v>67698.41</v>
      </c>
      <c r="D86" s="17">
        <f>SARB!G84-'Embargoed data'!B86</f>
        <v>23862</v>
      </c>
      <c r="E86" s="17">
        <v>55410.76</v>
      </c>
      <c r="F86" s="17">
        <v>55954.97</v>
      </c>
      <c r="G86" s="17">
        <v>168</v>
      </c>
      <c r="H86" s="17">
        <v>365</v>
      </c>
      <c r="I86" s="17">
        <v>504</v>
      </c>
      <c r="J86" s="17">
        <v>201</v>
      </c>
      <c r="K86" s="17">
        <v>7511</v>
      </c>
    </row>
    <row r="87" spans="1:11" x14ac:dyDescent="0.2">
      <c r="A87" s="18">
        <v>33054</v>
      </c>
      <c r="B87" s="17">
        <v>31906</v>
      </c>
      <c r="C87" s="17">
        <v>68283.38</v>
      </c>
      <c r="D87" s="17">
        <f>SARB!G85-'Embargoed data'!B87</f>
        <v>22994</v>
      </c>
      <c r="E87" s="17">
        <v>54050.28</v>
      </c>
      <c r="F87" s="17">
        <v>57507.5</v>
      </c>
      <c r="G87" s="17">
        <v>156</v>
      </c>
      <c r="H87" s="17">
        <v>364</v>
      </c>
      <c r="I87" s="17">
        <v>520</v>
      </c>
      <c r="J87" s="17">
        <v>187</v>
      </c>
      <c r="K87" s="17">
        <v>11269</v>
      </c>
    </row>
    <row r="88" spans="1:11" x14ac:dyDescent="0.2">
      <c r="A88" s="18">
        <v>33146</v>
      </c>
      <c r="B88" s="17">
        <v>32817</v>
      </c>
      <c r="C88" s="17">
        <v>69986.039999999994</v>
      </c>
      <c r="D88" s="17">
        <f>SARB!G86-'Embargoed data'!B88</f>
        <v>25310</v>
      </c>
      <c r="E88" s="17">
        <v>64378.57</v>
      </c>
      <c r="F88" s="17">
        <v>58879.25</v>
      </c>
      <c r="G88" s="17">
        <v>176</v>
      </c>
      <c r="H88" s="17">
        <v>319</v>
      </c>
      <c r="I88" s="17">
        <v>356</v>
      </c>
      <c r="J88" s="17">
        <v>215</v>
      </c>
      <c r="K88" s="17">
        <v>10063</v>
      </c>
    </row>
    <row r="89" spans="1:11" x14ac:dyDescent="0.2">
      <c r="A89" s="18">
        <v>33238</v>
      </c>
      <c r="B89" s="17">
        <v>35141</v>
      </c>
      <c r="C89" s="17">
        <v>70902.69</v>
      </c>
      <c r="D89" s="17">
        <f>SARB!G87-'Embargoed data'!B89</f>
        <v>27858</v>
      </c>
      <c r="E89" s="17">
        <v>73574.97</v>
      </c>
      <c r="F89" s="17">
        <v>60419.5</v>
      </c>
      <c r="G89" s="17">
        <v>172</v>
      </c>
      <c r="H89" s="17">
        <v>308</v>
      </c>
      <c r="I89" s="17">
        <v>376</v>
      </c>
      <c r="J89" s="17">
        <v>253</v>
      </c>
      <c r="K89" s="17">
        <v>10065</v>
      </c>
    </row>
    <row r="90" spans="1:11" x14ac:dyDescent="0.2">
      <c r="A90" s="18">
        <v>33328</v>
      </c>
      <c r="B90" s="17">
        <v>36193</v>
      </c>
      <c r="C90" s="17">
        <v>77958.03</v>
      </c>
      <c r="D90" s="17">
        <f>SARB!G88-'Embargoed data'!B90</f>
        <v>25599</v>
      </c>
      <c r="E90" s="17">
        <v>72719.47</v>
      </c>
      <c r="F90" s="17">
        <v>62487.839999999997</v>
      </c>
      <c r="G90" s="17">
        <v>178</v>
      </c>
      <c r="H90" s="17">
        <v>2</v>
      </c>
      <c r="I90" s="17">
        <v>4</v>
      </c>
      <c r="J90" s="17">
        <v>490</v>
      </c>
      <c r="K90" s="17">
        <v>7688</v>
      </c>
    </row>
    <row r="91" spans="1:11" x14ac:dyDescent="0.2">
      <c r="A91" s="18">
        <v>33419</v>
      </c>
      <c r="B91" s="17">
        <v>38623</v>
      </c>
      <c r="C91" s="17">
        <v>80253.289999999994</v>
      </c>
      <c r="D91" s="17">
        <f>SARB!G89-'Embargoed data'!B91</f>
        <v>27814</v>
      </c>
      <c r="E91" s="17">
        <v>75100.86</v>
      </c>
      <c r="F91" s="17">
        <v>63904.160000000003</v>
      </c>
      <c r="G91" s="17">
        <v>172</v>
      </c>
      <c r="H91" s="17">
        <v>30</v>
      </c>
      <c r="I91" s="17">
        <v>4</v>
      </c>
      <c r="J91" s="17">
        <v>236</v>
      </c>
      <c r="K91" s="17">
        <v>13319</v>
      </c>
    </row>
    <row r="92" spans="1:11" x14ac:dyDescent="0.2">
      <c r="A92" s="18">
        <v>33511</v>
      </c>
      <c r="B92" s="17">
        <v>39684</v>
      </c>
      <c r="C92" s="17">
        <v>87495.93</v>
      </c>
      <c r="D92" s="17">
        <f>SARB!G90-'Embargoed data'!B92</f>
        <v>26725</v>
      </c>
      <c r="E92" s="17">
        <v>69987.39</v>
      </c>
      <c r="F92" s="17">
        <v>65271.89</v>
      </c>
      <c r="G92" s="17">
        <v>193</v>
      </c>
      <c r="H92" s="17">
        <v>2</v>
      </c>
      <c r="I92" s="17">
        <v>4</v>
      </c>
      <c r="J92" s="17">
        <v>273</v>
      </c>
      <c r="K92" s="17">
        <v>11303</v>
      </c>
    </row>
    <row r="93" spans="1:11" x14ac:dyDescent="0.2">
      <c r="A93" s="18">
        <v>33603</v>
      </c>
      <c r="B93" s="17">
        <v>40624</v>
      </c>
      <c r="C93" s="17">
        <v>89107.36</v>
      </c>
      <c r="D93" s="17">
        <f>SARB!G91-'Embargoed data'!B93</f>
        <v>28614</v>
      </c>
      <c r="E93" s="17">
        <v>77587.399999999994</v>
      </c>
      <c r="F93" s="17">
        <v>66782.98</v>
      </c>
      <c r="G93" s="17">
        <v>205</v>
      </c>
      <c r="H93" s="17">
        <v>30</v>
      </c>
      <c r="I93" s="17">
        <v>4</v>
      </c>
      <c r="J93" s="17">
        <v>265</v>
      </c>
      <c r="K93" s="17">
        <v>9826</v>
      </c>
    </row>
    <row r="94" spans="1:11" x14ac:dyDescent="0.2">
      <c r="A94" s="18">
        <v>33694</v>
      </c>
      <c r="B94" s="17">
        <v>45073</v>
      </c>
      <c r="C94" s="17">
        <v>92802.78</v>
      </c>
      <c r="D94" s="17">
        <f>SARB!G92-'Embargoed data'!B94</f>
        <v>27695</v>
      </c>
      <c r="E94" s="17">
        <v>88229.2</v>
      </c>
      <c r="F94" s="17">
        <v>66600.83</v>
      </c>
      <c r="G94" s="17">
        <v>244</v>
      </c>
      <c r="H94" s="17">
        <v>60</v>
      </c>
      <c r="I94" s="17">
        <v>24</v>
      </c>
      <c r="J94" s="17">
        <v>252</v>
      </c>
      <c r="K94" s="17">
        <v>13537</v>
      </c>
    </row>
    <row r="95" spans="1:11" x14ac:dyDescent="0.2">
      <c r="A95" s="18">
        <v>33785</v>
      </c>
      <c r="B95" s="17">
        <v>47156</v>
      </c>
      <c r="C95" s="17">
        <v>99205.04</v>
      </c>
      <c r="D95" s="17">
        <f>SARB!G93-'Embargoed data'!B95</f>
        <v>26890</v>
      </c>
      <c r="E95" s="17">
        <v>88923.47</v>
      </c>
      <c r="F95" s="17">
        <v>67352.97</v>
      </c>
      <c r="G95" s="17">
        <v>216</v>
      </c>
      <c r="H95" s="17">
        <v>88</v>
      </c>
      <c r="I95" s="17">
        <v>32</v>
      </c>
      <c r="J95" s="17">
        <v>254</v>
      </c>
      <c r="K95" s="17">
        <v>14391</v>
      </c>
    </row>
    <row r="96" spans="1:11" x14ac:dyDescent="0.2">
      <c r="A96" s="18">
        <v>33877</v>
      </c>
      <c r="B96" s="17">
        <v>49037</v>
      </c>
      <c r="C96" s="17">
        <v>97404.26</v>
      </c>
      <c r="D96" s="17">
        <f>SARB!G94-'Embargoed data'!B96</f>
        <v>25335</v>
      </c>
      <c r="E96" s="17">
        <v>83905.31</v>
      </c>
      <c r="F96" s="17">
        <v>68835.759999999995</v>
      </c>
      <c r="G96" s="17">
        <v>244</v>
      </c>
      <c r="H96" s="17">
        <v>68</v>
      </c>
      <c r="I96" s="17">
        <v>4</v>
      </c>
      <c r="J96" s="17">
        <v>257</v>
      </c>
      <c r="K96" s="17">
        <v>16113</v>
      </c>
    </row>
    <row r="97" spans="1:11" x14ac:dyDescent="0.2">
      <c r="A97" s="18">
        <v>33969</v>
      </c>
      <c r="B97" s="17">
        <v>51006</v>
      </c>
      <c r="C97" s="17">
        <v>105726.87</v>
      </c>
      <c r="D97" s="17">
        <f>SARB!G95-'Embargoed data'!B97</f>
        <v>27908</v>
      </c>
      <c r="E97" s="17">
        <v>94101.61</v>
      </c>
      <c r="F97" s="17">
        <v>69854.11</v>
      </c>
      <c r="G97" s="17">
        <v>252</v>
      </c>
      <c r="H97" s="17">
        <v>60</v>
      </c>
      <c r="I97" s="17">
        <v>4</v>
      </c>
      <c r="J97" s="17">
        <v>253</v>
      </c>
      <c r="K97" s="17">
        <v>16815</v>
      </c>
    </row>
    <row r="98" spans="1:11" x14ac:dyDescent="0.2">
      <c r="A98" s="18">
        <v>34059</v>
      </c>
      <c r="B98" s="17">
        <v>52681</v>
      </c>
      <c r="C98" s="17">
        <v>114986.38</v>
      </c>
      <c r="D98" s="17">
        <f>SARB!G96-'Embargoed data'!B98</f>
        <v>29352</v>
      </c>
      <c r="E98" s="17">
        <v>103971.26</v>
      </c>
      <c r="F98" s="17">
        <v>71529.429999999993</v>
      </c>
      <c r="G98" s="17">
        <v>257</v>
      </c>
      <c r="H98" s="17">
        <v>93</v>
      </c>
      <c r="I98" s="17">
        <v>24</v>
      </c>
      <c r="J98" s="17">
        <v>269</v>
      </c>
      <c r="K98" s="17">
        <v>15075</v>
      </c>
    </row>
    <row r="99" spans="1:11" x14ac:dyDescent="0.2">
      <c r="A99" s="18">
        <v>34150</v>
      </c>
      <c r="B99" s="17">
        <v>54473</v>
      </c>
      <c r="C99" s="17">
        <v>116850.76</v>
      </c>
      <c r="D99" s="17">
        <f>SARB!G97-'Embargoed data'!B99</f>
        <v>31173</v>
      </c>
      <c r="E99" s="17">
        <v>105244.87</v>
      </c>
      <c r="F99" s="17">
        <v>73591.009999999995</v>
      </c>
      <c r="G99" s="17">
        <v>252</v>
      </c>
      <c r="H99" s="17">
        <v>61</v>
      </c>
      <c r="I99" s="17">
        <v>24</v>
      </c>
      <c r="J99" s="17">
        <v>271</v>
      </c>
      <c r="K99" s="17">
        <v>14618</v>
      </c>
    </row>
    <row r="100" spans="1:11" x14ac:dyDescent="0.2">
      <c r="A100" s="18">
        <v>34242</v>
      </c>
      <c r="B100" s="17">
        <v>56320</v>
      </c>
      <c r="C100" s="17">
        <v>124861.86</v>
      </c>
      <c r="D100" s="17">
        <f>SARB!G98-'Embargoed data'!B100</f>
        <v>32734</v>
      </c>
      <c r="E100" s="17">
        <v>98980.13</v>
      </c>
      <c r="F100" s="17">
        <v>75303.7</v>
      </c>
      <c r="G100" s="17">
        <v>266</v>
      </c>
      <c r="H100" s="17">
        <v>78</v>
      </c>
      <c r="I100" s="17">
        <v>48</v>
      </c>
      <c r="J100" s="17">
        <v>282</v>
      </c>
      <c r="K100" s="17">
        <v>14654</v>
      </c>
    </row>
    <row r="101" spans="1:11" x14ac:dyDescent="0.2">
      <c r="A101" s="18">
        <v>34334</v>
      </c>
      <c r="B101" s="17">
        <v>57546</v>
      </c>
      <c r="C101" s="17">
        <v>129817.95</v>
      </c>
      <c r="D101" s="17">
        <f>SARB!G99-'Embargoed data'!B101</f>
        <v>34356</v>
      </c>
      <c r="E101" s="17">
        <v>89662.98</v>
      </c>
      <c r="F101" s="17">
        <v>75988.19</v>
      </c>
      <c r="G101" s="17">
        <v>289</v>
      </c>
      <c r="H101" s="17">
        <v>112</v>
      </c>
      <c r="I101" s="17">
        <v>8</v>
      </c>
      <c r="J101" s="17">
        <v>290</v>
      </c>
      <c r="K101" s="17">
        <v>14293</v>
      </c>
    </row>
    <row r="102" spans="1:11" x14ac:dyDescent="0.2">
      <c r="A102" s="18">
        <v>34424</v>
      </c>
      <c r="B102" s="17">
        <v>59981</v>
      </c>
      <c r="C102" s="17">
        <v>140356.32</v>
      </c>
      <c r="D102" s="17">
        <f>SARB!G100-'Embargoed data'!B102</f>
        <v>35437</v>
      </c>
      <c r="E102" s="17">
        <v>104848.63</v>
      </c>
      <c r="F102" s="17">
        <v>77394.41</v>
      </c>
      <c r="G102" s="17">
        <v>302</v>
      </c>
      <c r="H102" s="17">
        <v>100</v>
      </c>
      <c r="I102" s="17">
        <v>28</v>
      </c>
      <c r="J102" s="17">
        <v>254</v>
      </c>
      <c r="K102" s="17">
        <v>15934</v>
      </c>
    </row>
    <row r="103" spans="1:11" x14ac:dyDescent="0.2">
      <c r="A103" s="18">
        <v>34515</v>
      </c>
      <c r="B103" s="17">
        <v>62306</v>
      </c>
      <c r="C103" s="17">
        <v>140635.13</v>
      </c>
      <c r="D103" s="17">
        <f>SARB!G101-'Embargoed data'!B103</f>
        <v>35989</v>
      </c>
      <c r="E103" s="17">
        <v>112722.17</v>
      </c>
      <c r="F103" s="17">
        <v>79566.19</v>
      </c>
      <c r="G103" s="17">
        <v>299</v>
      </c>
      <c r="H103" s="17">
        <v>80</v>
      </c>
      <c r="I103" s="17">
        <v>48</v>
      </c>
      <c r="J103" s="17">
        <v>225</v>
      </c>
      <c r="K103" s="17">
        <v>17018</v>
      </c>
    </row>
    <row r="104" spans="1:11" x14ac:dyDescent="0.2">
      <c r="A104" s="18">
        <v>34607</v>
      </c>
      <c r="B104" s="17">
        <v>64457</v>
      </c>
      <c r="C104" s="17">
        <v>143610.14000000001</v>
      </c>
      <c r="D104" s="17">
        <f>SARB!G102-'Embargoed data'!B104</f>
        <v>36408</v>
      </c>
      <c r="E104" s="17">
        <v>118497.84</v>
      </c>
      <c r="F104" s="17">
        <v>82209.289999999994</v>
      </c>
      <c r="G104" s="17">
        <v>305</v>
      </c>
      <c r="H104" s="17">
        <v>92</v>
      </c>
      <c r="I104" s="17">
        <v>8</v>
      </c>
      <c r="J104" s="17">
        <v>239</v>
      </c>
      <c r="K104" s="17">
        <v>18051</v>
      </c>
    </row>
    <row r="105" spans="1:11" x14ac:dyDescent="0.2">
      <c r="A105" s="18">
        <v>34699</v>
      </c>
      <c r="B105" s="17">
        <v>66996</v>
      </c>
      <c r="C105" s="17">
        <v>149934.51</v>
      </c>
      <c r="D105" s="17">
        <f>SARB!G103-'Embargoed data'!B105</f>
        <v>35010</v>
      </c>
      <c r="E105" s="17">
        <v>137444.78</v>
      </c>
      <c r="F105" s="17">
        <v>83173.429999999993</v>
      </c>
      <c r="G105" s="17">
        <v>314</v>
      </c>
      <c r="H105" s="17">
        <v>60</v>
      </c>
      <c r="I105" s="17">
        <v>28</v>
      </c>
      <c r="J105" s="17">
        <v>314</v>
      </c>
      <c r="K105" s="17">
        <v>18425</v>
      </c>
    </row>
    <row r="106" spans="1:11" x14ac:dyDescent="0.2">
      <c r="A106" s="18">
        <v>34789</v>
      </c>
      <c r="B106" s="17">
        <v>68901</v>
      </c>
      <c r="C106" s="17">
        <v>156388.38</v>
      </c>
      <c r="D106" s="17">
        <f>SARB!G104-'Embargoed data'!B106</f>
        <v>32829</v>
      </c>
      <c r="E106" s="17">
        <v>130622.34</v>
      </c>
      <c r="F106" s="17">
        <v>85836.04</v>
      </c>
      <c r="G106" s="17">
        <v>392</v>
      </c>
      <c r="H106" s="17">
        <v>100</v>
      </c>
      <c r="I106" s="17">
        <v>69</v>
      </c>
      <c r="J106" s="17">
        <v>1158</v>
      </c>
      <c r="K106" s="17">
        <v>18092</v>
      </c>
    </row>
    <row r="107" spans="1:11" x14ac:dyDescent="0.2">
      <c r="A107" s="18">
        <v>34880</v>
      </c>
      <c r="B107" s="17">
        <v>70694</v>
      </c>
      <c r="C107" s="17">
        <v>158782.32999999999</v>
      </c>
      <c r="D107" s="17">
        <f>SARB!G105-'Embargoed data'!B107</f>
        <v>31516</v>
      </c>
      <c r="E107" s="17">
        <v>124432.01</v>
      </c>
      <c r="F107" s="17">
        <v>88605.2</v>
      </c>
      <c r="G107" s="17">
        <v>397</v>
      </c>
      <c r="H107" s="17">
        <v>120</v>
      </c>
      <c r="I107" s="17">
        <v>88</v>
      </c>
      <c r="J107" s="17">
        <v>1233</v>
      </c>
      <c r="K107" s="17">
        <v>17660</v>
      </c>
    </row>
    <row r="108" spans="1:11" x14ac:dyDescent="0.2">
      <c r="A108" s="18">
        <v>34972</v>
      </c>
      <c r="B108" s="17">
        <v>73046</v>
      </c>
      <c r="C108" s="17">
        <v>173298.21</v>
      </c>
      <c r="D108" s="17">
        <f>SARB!G106-'Embargoed data'!B108</f>
        <v>29897</v>
      </c>
      <c r="E108" s="17">
        <v>148767.62</v>
      </c>
      <c r="F108" s="17">
        <v>89700.5</v>
      </c>
      <c r="G108" s="17">
        <v>401</v>
      </c>
      <c r="H108" s="17">
        <v>100</v>
      </c>
      <c r="I108" s="17">
        <v>108</v>
      </c>
      <c r="J108" s="17">
        <v>1529</v>
      </c>
      <c r="K108" s="17">
        <v>19560</v>
      </c>
    </row>
    <row r="109" spans="1:11" x14ac:dyDescent="0.2">
      <c r="A109" s="18">
        <v>35064</v>
      </c>
      <c r="B109" s="17">
        <v>75443</v>
      </c>
      <c r="C109" s="17">
        <v>183838.78</v>
      </c>
      <c r="D109" s="17">
        <f>SARB!G107-'Embargoed data'!B109</f>
        <v>29460</v>
      </c>
      <c r="E109" s="17">
        <v>145360.67000000001</v>
      </c>
      <c r="F109" s="17">
        <v>91269.66</v>
      </c>
      <c r="G109" s="17">
        <v>410</v>
      </c>
      <c r="H109" s="17">
        <v>120</v>
      </c>
      <c r="I109" s="17">
        <v>91</v>
      </c>
      <c r="J109" s="17">
        <v>1524</v>
      </c>
      <c r="K109" s="17">
        <v>18496</v>
      </c>
    </row>
    <row r="110" spans="1:11" x14ac:dyDescent="0.2">
      <c r="A110" s="18">
        <v>35155</v>
      </c>
      <c r="B110" s="17">
        <v>79586</v>
      </c>
      <c r="C110" s="17">
        <v>183194.81</v>
      </c>
      <c r="D110" s="17">
        <f>SARB!G108-'Embargoed data'!B110</f>
        <v>32456</v>
      </c>
      <c r="E110" s="17">
        <v>134653.96</v>
      </c>
      <c r="F110" s="17">
        <v>93872.98</v>
      </c>
      <c r="G110" s="17">
        <v>438</v>
      </c>
      <c r="H110" s="17">
        <v>76</v>
      </c>
      <c r="I110" s="17">
        <v>86</v>
      </c>
      <c r="J110" s="17">
        <v>1302</v>
      </c>
      <c r="K110" s="17">
        <v>20038</v>
      </c>
    </row>
    <row r="111" spans="1:11" x14ac:dyDescent="0.2">
      <c r="A111" s="18">
        <v>35246</v>
      </c>
      <c r="B111" s="17">
        <v>90689</v>
      </c>
      <c r="C111" s="17">
        <v>191423.76</v>
      </c>
      <c r="D111" s="17">
        <f>SARB!G109-'Embargoed data'!B111</f>
        <v>30426</v>
      </c>
      <c r="E111" s="17">
        <v>151338.10999999999</v>
      </c>
      <c r="F111" s="17">
        <v>97765.29</v>
      </c>
      <c r="G111" s="17">
        <v>446</v>
      </c>
      <c r="H111" s="17">
        <v>116</v>
      </c>
      <c r="I111" s="17">
        <v>84</v>
      </c>
      <c r="J111" s="17">
        <v>1440</v>
      </c>
      <c r="K111" s="17">
        <v>25968</v>
      </c>
    </row>
    <row r="112" spans="1:11" x14ac:dyDescent="0.2">
      <c r="A112" s="18">
        <v>35338</v>
      </c>
      <c r="B112" s="17">
        <v>88404</v>
      </c>
      <c r="C112" s="17">
        <v>197891.65</v>
      </c>
      <c r="D112" s="17">
        <f>SARB!G110-'Embargoed data'!B112</f>
        <v>36815</v>
      </c>
      <c r="E112" s="17">
        <v>152309</v>
      </c>
      <c r="F112" s="17">
        <v>99795.02</v>
      </c>
      <c r="G112" s="17">
        <v>452</v>
      </c>
      <c r="H112" s="17">
        <v>96</v>
      </c>
      <c r="I112" s="17">
        <v>89</v>
      </c>
      <c r="J112" s="17">
        <v>1433</v>
      </c>
      <c r="K112" s="17">
        <v>27136</v>
      </c>
    </row>
    <row r="113" spans="1:11" x14ac:dyDescent="0.2">
      <c r="A113" s="18">
        <v>35430</v>
      </c>
      <c r="B113" s="17">
        <v>90689</v>
      </c>
      <c r="C113" s="17">
        <v>206975.25</v>
      </c>
      <c r="D113" s="17">
        <f>SARB!G111-'Embargoed data'!B113</f>
        <v>40084</v>
      </c>
      <c r="E113" s="17">
        <v>172058.64</v>
      </c>
      <c r="F113" s="17">
        <v>103110.45</v>
      </c>
      <c r="G113" s="17">
        <v>460</v>
      </c>
      <c r="H113" s="17">
        <v>116</v>
      </c>
      <c r="I113" s="17">
        <v>89</v>
      </c>
      <c r="J113" s="17">
        <v>1217</v>
      </c>
      <c r="K113" s="17">
        <v>23674</v>
      </c>
    </row>
    <row r="114" spans="1:11" x14ac:dyDescent="0.2">
      <c r="A114" s="18">
        <v>35520</v>
      </c>
      <c r="B114" s="17">
        <v>93280</v>
      </c>
      <c r="C114" s="17">
        <v>207073.23</v>
      </c>
      <c r="D114" s="17">
        <f>SARB!G112-'Embargoed data'!B114</f>
        <v>40273</v>
      </c>
      <c r="E114" s="17">
        <v>184833.64</v>
      </c>
      <c r="F114" s="17">
        <v>105939.56</v>
      </c>
      <c r="G114" s="17">
        <v>476</v>
      </c>
      <c r="H114" s="17">
        <v>160</v>
      </c>
      <c r="I114" s="17">
        <v>100</v>
      </c>
      <c r="J114" s="17">
        <v>1517</v>
      </c>
      <c r="K114" s="17">
        <v>23612</v>
      </c>
    </row>
    <row r="115" spans="1:11" x14ac:dyDescent="0.2">
      <c r="A115" s="18">
        <v>35611</v>
      </c>
      <c r="B115" s="17">
        <v>94535</v>
      </c>
      <c r="C115" s="17">
        <v>216281.47</v>
      </c>
      <c r="D115" s="17">
        <f>SARB!G113-'Embargoed data'!B115</f>
        <v>39884</v>
      </c>
      <c r="E115" s="17">
        <v>182829.03</v>
      </c>
      <c r="F115" s="17">
        <v>106960.72</v>
      </c>
      <c r="G115" s="17">
        <v>507</v>
      </c>
      <c r="H115" s="17">
        <v>180</v>
      </c>
      <c r="I115" s="17">
        <v>100</v>
      </c>
      <c r="J115" s="17">
        <v>1641</v>
      </c>
      <c r="K115" s="17">
        <v>29600</v>
      </c>
    </row>
    <row r="116" spans="1:11" x14ac:dyDescent="0.2">
      <c r="A116" s="18">
        <v>35703</v>
      </c>
      <c r="B116" s="17">
        <v>97665</v>
      </c>
      <c r="C116" s="17">
        <v>214631.1</v>
      </c>
      <c r="D116" s="17">
        <f>SARB!G114-'Embargoed data'!B116</f>
        <v>39520</v>
      </c>
      <c r="E116" s="17">
        <v>177013.64</v>
      </c>
      <c r="F116" s="17">
        <v>108783.52</v>
      </c>
      <c r="G116" s="17">
        <v>514</v>
      </c>
      <c r="H116" s="17">
        <v>140</v>
      </c>
      <c r="I116" s="17">
        <v>120</v>
      </c>
      <c r="J116" s="17">
        <v>1734</v>
      </c>
      <c r="K116" s="17">
        <v>29472</v>
      </c>
    </row>
    <row r="117" spans="1:11" x14ac:dyDescent="0.2">
      <c r="A117" s="18">
        <v>35795</v>
      </c>
      <c r="B117" s="17">
        <v>100184</v>
      </c>
      <c r="C117" s="17">
        <v>219874.7</v>
      </c>
      <c r="D117" s="17">
        <f>SARB!G115-'Embargoed data'!B117</f>
        <v>39457</v>
      </c>
      <c r="E117" s="17">
        <v>185289.11</v>
      </c>
      <c r="F117" s="17">
        <v>111831.28</v>
      </c>
      <c r="G117" s="17">
        <v>515</v>
      </c>
      <c r="H117" s="17">
        <v>140</v>
      </c>
      <c r="I117" s="17">
        <v>120</v>
      </c>
      <c r="J117" s="17">
        <v>1632</v>
      </c>
      <c r="K117" s="17">
        <v>25896</v>
      </c>
    </row>
    <row r="118" spans="1:11" x14ac:dyDescent="0.2">
      <c r="A118" s="18">
        <v>35885</v>
      </c>
      <c r="B118" s="17">
        <v>101174</v>
      </c>
      <c r="C118" s="17">
        <v>219710.15</v>
      </c>
      <c r="D118" s="17">
        <f>SARB!G116-'Embargoed data'!B118</f>
        <v>39677</v>
      </c>
      <c r="E118" s="17">
        <v>193621.59</v>
      </c>
      <c r="F118" s="17">
        <v>115177.87</v>
      </c>
      <c r="G118" s="17">
        <v>576</v>
      </c>
      <c r="H118" s="17">
        <v>160</v>
      </c>
      <c r="I118" s="17">
        <v>80</v>
      </c>
      <c r="J118" s="17">
        <v>1822</v>
      </c>
      <c r="K118" s="17">
        <v>22764</v>
      </c>
    </row>
    <row r="119" spans="1:11" x14ac:dyDescent="0.2">
      <c r="A119" s="18">
        <v>35976</v>
      </c>
      <c r="B119" s="17">
        <v>102921</v>
      </c>
      <c r="C119" s="17">
        <v>227802.59</v>
      </c>
      <c r="D119" s="17">
        <f>SARB!G117-'Embargoed data'!B119</f>
        <v>41128</v>
      </c>
      <c r="E119" s="17">
        <v>189165.61</v>
      </c>
      <c r="F119" s="17">
        <v>119196.31</v>
      </c>
      <c r="G119" s="17">
        <v>636</v>
      </c>
      <c r="H119" s="17">
        <v>200</v>
      </c>
      <c r="I119" s="17">
        <v>120</v>
      </c>
      <c r="J119" s="17">
        <v>2113</v>
      </c>
      <c r="K119" s="17">
        <v>34716</v>
      </c>
    </row>
    <row r="120" spans="1:11" x14ac:dyDescent="0.2">
      <c r="A120" s="18">
        <v>36068</v>
      </c>
      <c r="B120" s="17">
        <v>104184</v>
      </c>
      <c r="C120" s="17">
        <v>211176.38</v>
      </c>
      <c r="D120" s="17">
        <f>SARB!G118-'Embargoed data'!B120</f>
        <v>42047</v>
      </c>
      <c r="E120" s="17">
        <v>192115.8</v>
      </c>
      <c r="F120" s="17">
        <v>126161.4</v>
      </c>
      <c r="G120" s="17">
        <v>660</v>
      </c>
      <c r="H120" s="17">
        <v>200</v>
      </c>
      <c r="I120" s="17">
        <v>120</v>
      </c>
      <c r="J120" s="17">
        <v>2033</v>
      </c>
      <c r="K120" s="17">
        <v>27436</v>
      </c>
    </row>
    <row r="121" spans="1:11" x14ac:dyDescent="0.2">
      <c r="A121" s="18">
        <v>36160</v>
      </c>
      <c r="B121" s="17">
        <v>105829</v>
      </c>
      <c r="C121" s="17">
        <v>211207.92</v>
      </c>
      <c r="D121" s="17">
        <f>SARB!G119-'Embargoed data'!B121</f>
        <v>41522</v>
      </c>
      <c r="E121" s="17">
        <v>192180.97</v>
      </c>
      <c r="F121" s="17">
        <v>128149.83</v>
      </c>
      <c r="G121" s="17">
        <v>704</v>
      </c>
      <c r="H121" s="17">
        <v>204</v>
      </c>
      <c r="I121" s="17">
        <v>124</v>
      </c>
      <c r="J121" s="17">
        <v>2116</v>
      </c>
      <c r="K121" s="17">
        <v>25932</v>
      </c>
    </row>
    <row r="122" spans="1:11" x14ac:dyDescent="0.2">
      <c r="A122" s="18">
        <v>36250</v>
      </c>
      <c r="B122" s="17">
        <v>106964</v>
      </c>
      <c r="C122" s="17">
        <v>222819.21</v>
      </c>
      <c r="D122" s="17">
        <f>SARB!G120-'Embargoed data'!B122</f>
        <v>42885</v>
      </c>
      <c r="E122" s="17">
        <v>207512.61</v>
      </c>
      <c r="F122" s="17">
        <v>130156.41</v>
      </c>
      <c r="G122" s="17">
        <v>684</v>
      </c>
      <c r="H122" s="17">
        <v>210</v>
      </c>
      <c r="I122" s="17">
        <v>105</v>
      </c>
      <c r="J122" s="17">
        <v>1907</v>
      </c>
      <c r="K122" s="17">
        <v>25700</v>
      </c>
    </row>
    <row r="123" spans="1:11" x14ac:dyDescent="0.2">
      <c r="A123" s="18">
        <v>36341</v>
      </c>
      <c r="B123" s="17">
        <v>108929</v>
      </c>
      <c r="C123" s="17">
        <v>231267.06</v>
      </c>
      <c r="D123" s="17">
        <f>SARB!G121-'Embargoed data'!B123</f>
        <v>44392</v>
      </c>
      <c r="E123" s="17">
        <v>208560.96</v>
      </c>
      <c r="F123" s="17">
        <v>132678.01</v>
      </c>
      <c r="G123" s="17">
        <v>732</v>
      </c>
      <c r="H123" s="17">
        <v>222</v>
      </c>
      <c r="I123" s="17">
        <v>193</v>
      </c>
      <c r="J123" s="17">
        <v>1977</v>
      </c>
      <c r="K123" s="17">
        <v>31712</v>
      </c>
    </row>
    <row r="124" spans="1:11" x14ac:dyDescent="0.2">
      <c r="A124" s="18">
        <v>36433</v>
      </c>
      <c r="B124" s="17">
        <v>110092</v>
      </c>
      <c r="C124" s="17">
        <v>241669.49</v>
      </c>
      <c r="D124" s="17">
        <f>SARB!G122-'Embargoed data'!B124</f>
        <v>47257</v>
      </c>
      <c r="E124" s="17">
        <v>221185.62</v>
      </c>
      <c r="F124" s="17">
        <v>135570.39000000001</v>
      </c>
      <c r="G124" s="17">
        <v>748</v>
      </c>
      <c r="H124" s="17">
        <v>244</v>
      </c>
      <c r="I124" s="17">
        <v>149</v>
      </c>
      <c r="J124" s="17">
        <v>1981</v>
      </c>
      <c r="K124" s="17">
        <v>28004</v>
      </c>
    </row>
    <row r="125" spans="1:11" x14ac:dyDescent="0.2">
      <c r="A125" s="18">
        <v>36525</v>
      </c>
      <c r="B125" s="17">
        <v>111607</v>
      </c>
      <c r="C125" s="17">
        <v>257855.72</v>
      </c>
      <c r="D125" s="17">
        <f>SARB!G123-'Embargoed data'!B125</f>
        <v>50328</v>
      </c>
      <c r="E125" s="17">
        <v>235247.12</v>
      </c>
      <c r="F125" s="17">
        <v>138231.6</v>
      </c>
      <c r="G125" s="17">
        <v>792</v>
      </c>
      <c r="H125" s="17">
        <v>252</v>
      </c>
      <c r="I125" s="17">
        <v>173</v>
      </c>
      <c r="J125" s="17">
        <v>1943</v>
      </c>
      <c r="K125" s="17">
        <v>27100</v>
      </c>
    </row>
    <row r="126" spans="1:11" x14ac:dyDescent="0.2">
      <c r="A126" s="18">
        <v>36616</v>
      </c>
      <c r="B126" s="17">
        <v>113876</v>
      </c>
      <c r="C126" s="17">
        <v>257330.42</v>
      </c>
      <c r="D126" s="17">
        <f>SARB!G124-'Embargoed data'!B126</f>
        <v>53210</v>
      </c>
      <c r="E126" s="17">
        <v>244520.08</v>
      </c>
      <c r="F126" s="17">
        <v>152035.54999999999</v>
      </c>
      <c r="G126" s="17">
        <v>736</v>
      </c>
      <c r="H126" s="17">
        <v>252</v>
      </c>
      <c r="I126" s="17">
        <v>112</v>
      </c>
      <c r="J126" s="17">
        <v>2105</v>
      </c>
      <c r="K126" s="17">
        <v>29232</v>
      </c>
    </row>
    <row r="127" spans="1:11" x14ac:dyDescent="0.2">
      <c r="A127" s="18">
        <v>36707</v>
      </c>
      <c r="B127" s="17">
        <v>115143</v>
      </c>
      <c r="C127" s="17">
        <v>289116.64</v>
      </c>
      <c r="D127" s="17">
        <f>SARB!G125-'Embargoed data'!B127</f>
        <v>55628</v>
      </c>
      <c r="E127" s="17">
        <v>241675.75</v>
      </c>
      <c r="F127" s="17">
        <v>144217.29</v>
      </c>
      <c r="G127" s="17">
        <v>808</v>
      </c>
      <c r="H127" s="17">
        <v>256</v>
      </c>
      <c r="I127" s="17">
        <v>120</v>
      </c>
      <c r="J127" s="17">
        <v>1702</v>
      </c>
      <c r="K127" s="17">
        <v>32756</v>
      </c>
    </row>
    <row r="128" spans="1:11" x14ac:dyDescent="0.2">
      <c r="A128" s="18">
        <v>36799</v>
      </c>
      <c r="B128" s="17">
        <v>117505</v>
      </c>
      <c r="C128" s="17">
        <v>300138.33</v>
      </c>
      <c r="D128" s="17">
        <f>SARB!G126-'Embargoed data'!B128</f>
        <v>60630</v>
      </c>
      <c r="E128" s="17">
        <v>264479.15000000002</v>
      </c>
      <c r="F128" s="17">
        <v>158688.18</v>
      </c>
      <c r="G128" s="17">
        <v>848</v>
      </c>
      <c r="H128" s="17">
        <v>264</v>
      </c>
      <c r="I128" s="17">
        <v>136</v>
      </c>
      <c r="J128" s="17">
        <v>1871</v>
      </c>
      <c r="K128" s="17">
        <v>27156</v>
      </c>
    </row>
    <row r="129" spans="1:11" x14ac:dyDescent="0.2">
      <c r="A129" s="18">
        <v>36891</v>
      </c>
      <c r="B129" s="17">
        <v>119264</v>
      </c>
      <c r="C129" s="17">
        <v>332141.40000000002</v>
      </c>
      <c r="D129" s="17">
        <f>SARB!G127-'Embargoed data'!B129</f>
        <v>62647</v>
      </c>
      <c r="E129" s="17">
        <v>265626.99</v>
      </c>
      <c r="F129" s="17">
        <v>146235.51999999999</v>
      </c>
      <c r="G129" s="17">
        <v>920</v>
      </c>
      <c r="H129" s="17">
        <v>268</v>
      </c>
      <c r="I129" s="17">
        <v>144</v>
      </c>
      <c r="J129" s="17">
        <v>1802</v>
      </c>
      <c r="K129" s="17">
        <v>29604</v>
      </c>
    </row>
    <row r="130" spans="1:11" x14ac:dyDescent="0.2">
      <c r="A130" s="18">
        <v>36981</v>
      </c>
      <c r="B130" s="17">
        <v>121717</v>
      </c>
      <c r="C130" s="17">
        <v>327954.67</v>
      </c>
      <c r="D130" s="17">
        <f>SARB!G128-'Embargoed data'!B130</f>
        <v>63104</v>
      </c>
      <c r="E130" s="17">
        <v>266497.65000000002</v>
      </c>
      <c r="F130" s="17">
        <v>160280.32000000001</v>
      </c>
      <c r="G130" s="17">
        <v>848</v>
      </c>
      <c r="H130" s="17">
        <v>264</v>
      </c>
      <c r="I130" s="17">
        <v>145</v>
      </c>
      <c r="J130" s="17">
        <v>2237</v>
      </c>
      <c r="K130" s="17">
        <v>34656</v>
      </c>
    </row>
    <row r="131" spans="1:11" x14ac:dyDescent="0.2">
      <c r="A131" s="18">
        <v>37072</v>
      </c>
      <c r="B131" s="17">
        <v>122449</v>
      </c>
      <c r="C131" s="17">
        <v>347217.56</v>
      </c>
      <c r="D131" s="17">
        <f>SARB!G129-'Embargoed data'!B131</f>
        <v>67886</v>
      </c>
      <c r="E131" s="17">
        <v>263526.69</v>
      </c>
      <c r="F131" s="17">
        <v>161658.95000000001</v>
      </c>
      <c r="G131" s="17">
        <v>888</v>
      </c>
      <c r="H131" s="17">
        <v>288</v>
      </c>
      <c r="I131" s="17">
        <v>147</v>
      </c>
      <c r="J131" s="17">
        <v>2257</v>
      </c>
      <c r="K131" s="17">
        <v>33852</v>
      </c>
    </row>
    <row r="132" spans="1:11" x14ac:dyDescent="0.2">
      <c r="A132" s="18">
        <v>37164</v>
      </c>
      <c r="B132" s="17">
        <v>124303</v>
      </c>
      <c r="C132" s="17">
        <v>349710.76</v>
      </c>
      <c r="D132" s="17">
        <f>SARB!G130-'Embargoed data'!B132</f>
        <v>72487</v>
      </c>
      <c r="E132" s="17">
        <v>299099.78999999998</v>
      </c>
      <c r="F132" s="17">
        <v>165235.82999999999</v>
      </c>
      <c r="G132" s="17">
        <v>956</v>
      </c>
      <c r="H132" s="17">
        <v>308</v>
      </c>
      <c r="I132" s="17">
        <v>160</v>
      </c>
      <c r="J132" s="17">
        <v>1302</v>
      </c>
      <c r="K132" s="17">
        <v>31808</v>
      </c>
    </row>
    <row r="133" spans="1:11" x14ac:dyDescent="0.2">
      <c r="A133" s="18">
        <v>37256</v>
      </c>
      <c r="B133" s="17">
        <v>126347</v>
      </c>
      <c r="C133" s="17">
        <v>372505.66</v>
      </c>
      <c r="D133" s="17">
        <f>SARB!G131-'Embargoed data'!B133</f>
        <v>76912</v>
      </c>
      <c r="E133" s="17">
        <v>302287.31</v>
      </c>
      <c r="F133" s="17">
        <v>169788.12</v>
      </c>
      <c r="G133" s="17">
        <v>1004</v>
      </c>
      <c r="H133" s="17">
        <v>308</v>
      </c>
      <c r="I133" s="17">
        <v>160</v>
      </c>
      <c r="J133" s="17">
        <v>1604</v>
      </c>
      <c r="K133" s="17">
        <v>32404</v>
      </c>
    </row>
    <row r="134" spans="1:11" x14ac:dyDescent="0.2">
      <c r="A134" s="18">
        <v>37346</v>
      </c>
      <c r="B134" s="17">
        <v>129807</v>
      </c>
      <c r="C134" s="17">
        <v>407999.69</v>
      </c>
      <c r="D134" s="17">
        <f>SARB!G132-'Embargoed data'!B134</f>
        <v>83990</v>
      </c>
      <c r="E134" s="17">
        <v>313043.76</v>
      </c>
      <c r="F134" s="17">
        <v>179601.43</v>
      </c>
      <c r="G134" s="17">
        <v>1076</v>
      </c>
      <c r="H134" s="17">
        <v>340</v>
      </c>
      <c r="I134" s="17">
        <v>136</v>
      </c>
      <c r="J134" s="17">
        <v>1675</v>
      </c>
      <c r="K134" s="17">
        <v>33336</v>
      </c>
    </row>
    <row r="135" spans="1:11" x14ac:dyDescent="0.2">
      <c r="A135" s="18">
        <v>37437</v>
      </c>
      <c r="B135" s="17">
        <v>132498</v>
      </c>
      <c r="C135" s="17">
        <v>439615.6</v>
      </c>
      <c r="D135" s="17">
        <f>SARB!G133-'Embargoed data'!B135</f>
        <v>91724</v>
      </c>
      <c r="E135" s="17">
        <v>298978.62</v>
      </c>
      <c r="F135" s="17">
        <v>180844.17</v>
      </c>
      <c r="G135" s="17">
        <v>1124</v>
      </c>
      <c r="H135" s="17">
        <v>364</v>
      </c>
      <c r="I135" s="17">
        <v>156</v>
      </c>
      <c r="J135" s="17">
        <v>1270</v>
      </c>
      <c r="K135" s="17">
        <v>36468</v>
      </c>
    </row>
    <row r="136" spans="1:11" x14ac:dyDescent="0.2">
      <c r="A136" s="18">
        <v>37529</v>
      </c>
      <c r="B136" s="17">
        <v>142844</v>
      </c>
      <c r="C136" s="17">
        <v>461498.1</v>
      </c>
      <c r="D136" s="17">
        <f>SARB!G134-'Embargoed data'!B136</f>
        <v>93444</v>
      </c>
      <c r="E136" s="17">
        <v>326649.90999999997</v>
      </c>
      <c r="F136" s="17">
        <v>184262.74</v>
      </c>
      <c r="G136" s="17">
        <v>1184</v>
      </c>
      <c r="H136" s="17">
        <v>388</v>
      </c>
      <c r="I136" s="17">
        <v>168</v>
      </c>
      <c r="J136" s="17">
        <v>1822</v>
      </c>
      <c r="K136" s="17">
        <v>40456</v>
      </c>
    </row>
    <row r="137" spans="1:11" x14ac:dyDescent="0.2">
      <c r="A137" s="18">
        <v>37621</v>
      </c>
      <c r="B137" s="17">
        <v>138867</v>
      </c>
      <c r="C137" s="17">
        <v>489159.82</v>
      </c>
      <c r="D137" s="17">
        <f>SARB!G135-'Embargoed data'!B137</f>
        <v>100136</v>
      </c>
      <c r="E137" s="17">
        <v>340236.88</v>
      </c>
      <c r="F137" s="17">
        <v>188280.12</v>
      </c>
      <c r="G137" s="17">
        <v>1212</v>
      </c>
      <c r="H137" s="17">
        <v>412</v>
      </c>
      <c r="I137" s="17">
        <v>188</v>
      </c>
      <c r="J137" s="17">
        <v>1941</v>
      </c>
      <c r="K137" s="17">
        <v>40988</v>
      </c>
    </row>
    <row r="138" spans="1:11" x14ac:dyDescent="0.2">
      <c r="A138" s="18">
        <v>37711</v>
      </c>
      <c r="B138" s="17">
        <v>143956</v>
      </c>
      <c r="C138" s="17">
        <v>494052.83</v>
      </c>
      <c r="D138" s="17">
        <f>SARB!G136-'Embargoed data'!B138</f>
        <v>100345</v>
      </c>
      <c r="E138" s="17">
        <v>317997.64</v>
      </c>
      <c r="F138" s="17">
        <v>187426.47</v>
      </c>
      <c r="G138" s="17">
        <v>1280</v>
      </c>
      <c r="H138" s="17">
        <v>432</v>
      </c>
      <c r="I138" s="17">
        <v>204</v>
      </c>
      <c r="J138" s="17">
        <v>3474</v>
      </c>
      <c r="K138" s="17">
        <v>46376</v>
      </c>
    </row>
    <row r="139" spans="1:11" x14ac:dyDescent="0.2">
      <c r="A139" s="18">
        <v>37802</v>
      </c>
      <c r="B139" s="17">
        <v>148102</v>
      </c>
      <c r="C139" s="17">
        <v>501581.53</v>
      </c>
      <c r="D139" s="17">
        <f>SARB!G137-'Embargoed data'!B139</f>
        <v>95243</v>
      </c>
      <c r="E139" s="17">
        <v>309850.19</v>
      </c>
      <c r="F139" s="17">
        <v>186862</v>
      </c>
      <c r="G139" s="17">
        <v>1484</v>
      </c>
      <c r="H139" s="17">
        <v>456</v>
      </c>
      <c r="I139" s="17">
        <v>224</v>
      </c>
      <c r="J139" s="17">
        <v>2528</v>
      </c>
      <c r="K139" s="17">
        <v>46252</v>
      </c>
    </row>
    <row r="140" spans="1:11" x14ac:dyDescent="0.2">
      <c r="A140" s="18">
        <v>37894</v>
      </c>
      <c r="B140" s="17">
        <v>154588</v>
      </c>
      <c r="C140" s="17">
        <v>494610.82</v>
      </c>
      <c r="D140" s="17">
        <f>SARB!G138-'Embargoed data'!B140</f>
        <v>99242</v>
      </c>
      <c r="E140" s="17">
        <v>319873.19</v>
      </c>
      <c r="F140" s="17">
        <v>189129.63</v>
      </c>
      <c r="G140" s="17">
        <v>1608</v>
      </c>
      <c r="H140" s="17">
        <v>484</v>
      </c>
      <c r="I140" s="17">
        <v>244</v>
      </c>
      <c r="J140" s="17">
        <v>2391</v>
      </c>
      <c r="K140" s="17">
        <v>49432</v>
      </c>
    </row>
    <row r="141" spans="1:11" x14ac:dyDescent="0.2">
      <c r="A141" s="18">
        <v>37986</v>
      </c>
      <c r="B141" s="17">
        <v>157510</v>
      </c>
      <c r="C141" s="17">
        <v>499724.79999999999</v>
      </c>
      <c r="D141" s="17">
        <f>SARB!G139-'Embargoed data'!B141</f>
        <v>106515</v>
      </c>
      <c r="E141" s="17">
        <v>315552.09000000003</v>
      </c>
      <c r="F141" s="17">
        <v>188370.06</v>
      </c>
      <c r="G141" s="17">
        <v>1536</v>
      </c>
      <c r="H141" s="17">
        <v>508</v>
      </c>
      <c r="I141" s="17">
        <v>264</v>
      </c>
      <c r="J141" s="17">
        <v>2487</v>
      </c>
      <c r="K141" s="17">
        <v>50000</v>
      </c>
    </row>
    <row r="142" spans="1:11" x14ac:dyDescent="0.2">
      <c r="A142" s="18">
        <v>38077</v>
      </c>
      <c r="B142" s="17">
        <v>162670</v>
      </c>
      <c r="C142" s="17">
        <v>528937.06000000006</v>
      </c>
      <c r="D142" s="17">
        <f>SARB!G140-'Embargoed data'!B142</f>
        <v>105919</v>
      </c>
      <c r="E142" s="17">
        <v>362546.09</v>
      </c>
      <c r="F142" s="17">
        <v>192198.22</v>
      </c>
      <c r="G142" s="17">
        <v>1712</v>
      </c>
      <c r="H142" s="17">
        <v>992</v>
      </c>
      <c r="I142" s="17">
        <v>356</v>
      </c>
      <c r="J142" s="17">
        <v>2911</v>
      </c>
      <c r="K142" s="17">
        <v>53224</v>
      </c>
    </row>
    <row r="143" spans="1:11" x14ac:dyDescent="0.2">
      <c r="A143" s="18">
        <v>38168</v>
      </c>
      <c r="B143" s="17">
        <v>162210</v>
      </c>
      <c r="C143" s="17">
        <v>548688.79</v>
      </c>
      <c r="D143" s="17">
        <f>SARB!G141-'Embargoed data'!B143</f>
        <v>115199</v>
      </c>
      <c r="E143" s="17">
        <v>369395.83</v>
      </c>
      <c r="F143" s="17">
        <v>195647.43</v>
      </c>
      <c r="G143" s="17">
        <v>1980</v>
      </c>
      <c r="H143" s="17">
        <v>840</v>
      </c>
      <c r="I143" s="17">
        <v>304</v>
      </c>
      <c r="J143" s="17">
        <v>2556</v>
      </c>
      <c r="K143" s="17">
        <v>65316</v>
      </c>
    </row>
    <row r="144" spans="1:11" x14ac:dyDescent="0.2">
      <c r="A144" s="18">
        <v>38260</v>
      </c>
      <c r="B144" s="17">
        <v>164288</v>
      </c>
      <c r="C144" s="17">
        <v>558167.43999999994</v>
      </c>
      <c r="D144" s="17">
        <f>SARB!G142-'Embargoed data'!B144</f>
        <v>118460</v>
      </c>
      <c r="E144" s="17">
        <v>387488.65</v>
      </c>
      <c r="F144" s="17">
        <v>200479.95</v>
      </c>
      <c r="G144" s="17">
        <v>2044</v>
      </c>
      <c r="H144" s="17">
        <v>1080</v>
      </c>
      <c r="I144" s="17">
        <v>388</v>
      </c>
      <c r="J144" s="17">
        <v>2203</v>
      </c>
      <c r="K144" s="17">
        <v>53944</v>
      </c>
    </row>
    <row r="145" spans="1:11" x14ac:dyDescent="0.2">
      <c r="A145" s="18">
        <v>38352</v>
      </c>
      <c r="B145" s="17">
        <v>175980</v>
      </c>
      <c r="C145" s="17">
        <v>559036.63</v>
      </c>
      <c r="D145" s="17">
        <f>SARB!G143-'Embargoed data'!B145</f>
        <v>119224</v>
      </c>
      <c r="E145" s="17">
        <v>378898.84</v>
      </c>
      <c r="F145" s="17">
        <v>203875.99</v>
      </c>
      <c r="G145" s="17">
        <v>1916</v>
      </c>
      <c r="H145" s="17">
        <v>1596</v>
      </c>
      <c r="I145" s="17">
        <v>424</v>
      </c>
      <c r="J145" s="17">
        <v>2898</v>
      </c>
      <c r="K145" s="17">
        <v>62192</v>
      </c>
    </row>
    <row r="146" spans="1:11" x14ac:dyDescent="0.2">
      <c r="A146" s="18">
        <v>38442</v>
      </c>
      <c r="B146" s="17">
        <v>174177.51</v>
      </c>
      <c r="C146" s="17">
        <v>599597.03</v>
      </c>
      <c r="D146" s="17">
        <f>SARB!G144-'Embargoed data'!B146</f>
        <v>116175.48999999999</v>
      </c>
      <c r="E146" s="17">
        <v>411350.45</v>
      </c>
      <c r="F146" s="17">
        <v>208088.73</v>
      </c>
      <c r="G146" s="17">
        <v>2132</v>
      </c>
      <c r="H146" s="17">
        <v>3032</v>
      </c>
      <c r="I146" s="17">
        <v>1032</v>
      </c>
      <c r="J146" s="17">
        <v>3993</v>
      </c>
      <c r="K146" s="17">
        <v>64588</v>
      </c>
    </row>
    <row r="147" spans="1:11" x14ac:dyDescent="0.2">
      <c r="A147" s="18">
        <v>38533</v>
      </c>
      <c r="B147" s="17">
        <v>176697.12</v>
      </c>
      <c r="C147" s="17">
        <v>614340.32999999996</v>
      </c>
      <c r="D147" s="17">
        <f>SARB!G145-'Embargoed data'!B147</f>
        <v>121585.88</v>
      </c>
      <c r="E147" s="17">
        <v>415201.98</v>
      </c>
      <c r="F147" s="17">
        <v>211541.78</v>
      </c>
      <c r="G147" s="17">
        <v>2300</v>
      </c>
      <c r="H147" s="17">
        <v>3972</v>
      </c>
      <c r="I147" s="17">
        <v>1045</v>
      </c>
      <c r="J147" s="17">
        <v>2308</v>
      </c>
      <c r="K147" s="17">
        <v>62292</v>
      </c>
    </row>
    <row r="148" spans="1:11" x14ac:dyDescent="0.2">
      <c r="A148" s="18">
        <v>38625</v>
      </c>
      <c r="B148" s="17">
        <v>177176.85</v>
      </c>
      <c r="C148" s="17">
        <v>611359.14</v>
      </c>
      <c r="D148" s="17">
        <f>SARB!G146-'Embargoed data'!B148</f>
        <v>119095.15</v>
      </c>
      <c r="E148" s="17">
        <v>411227.68</v>
      </c>
      <c r="F148" s="17">
        <v>222022.68</v>
      </c>
      <c r="G148" s="17">
        <v>2388</v>
      </c>
      <c r="H148" s="17">
        <v>3560</v>
      </c>
      <c r="I148" s="17">
        <v>1122</v>
      </c>
      <c r="J148" s="17">
        <v>3022</v>
      </c>
      <c r="K148" s="17">
        <v>76824</v>
      </c>
    </row>
    <row r="149" spans="1:11" x14ac:dyDescent="0.2">
      <c r="A149" s="18">
        <v>38717</v>
      </c>
      <c r="B149" s="17">
        <v>182207.8</v>
      </c>
      <c r="C149" s="17">
        <v>630111.54</v>
      </c>
      <c r="D149" s="17">
        <f>SARB!G147-'Embargoed data'!B149</f>
        <v>119506.20000000001</v>
      </c>
      <c r="E149" s="17">
        <v>428967.57</v>
      </c>
      <c r="F149" s="17">
        <v>228333.74</v>
      </c>
      <c r="G149" s="17">
        <v>2544</v>
      </c>
      <c r="H149" s="17">
        <v>3828</v>
      </c>
      <c r="I149" s="17">
        <v>1229</v>
      </c>
      <c r="J149" s="17">
        <v>3173</v>
      </c>
      <c r="K149" s="17">
        <v>75928</v>
      </c>
    </row>
    <row r="150" spans="1:11" x14ac:dyDescent="0.2">
      <c r="A150" s="18">
        <v>38807</v>
      </c>
      <c r="B150" s="17">
        <v>186479.76</v>
      </c>
      <c r="C150" s="17">
        <v>634359.25</v>
      </c>
      <c r="D150" s="17">
        <f>SARB!G148-'Embargoed data'!B150</f>
        <v>127694.23999999999</v>
      </c>
      <c r="E150" s="17">
        <v>421302.64</v>
      </c>
      <c r="F150" s="17">
        <v>236342.25</v>
      </c>
      <c r="G150" s="17">
        <v>2584</v>
      </c>
      <c r="H150" s="17">
        <v>3508</v>
      </c>
      <c r="I150" s="17">
        <v>1623</v>
      </c>
      <c r="J150" s="17">
        <v>3757</v>
      </c>
      <c r="K150" s="17">
        <v>73340</v>
      </c>
    </row>
    <row r="151" spans="1:11" x14ac:dyDescent="0.2">
      <c r="A151" s="18">
        <v>38898</v>
      </c>
      <c r="B151" s="17">
        <v>196412.66</v>
      </c>
      <c r="C151" s="17">
        <v>665660.52</v>
      </c>
      <c r="D151" s="17">
        <f>SARB!G149-'Embargoed data'!B151</f>
        <v>129834.34</v>
      </c>
      <c r="E151" s="17">
        <v>394075.46</v>
      </c>
      <c r="F151" s="17">
        <v>243366.48</v>
      </c>
      <c r="G151" s="17">
        <v>2720</v>
      </c>
      <c r="H151" s="17">
        <v>4808</v>
      </c>
      <c r="I151" s="17">
        <v>1375</v>
      </c>
      <c r="J151" s="17">
        <v>3757</v>
      </c>
      <c r="K151" s="17">
        <v>93584</v>
      </c>
    </row>
    <row r="152" spans="1:11" x14ac:dyDescent="0.2">
      <c r="A152" s="18">
        <v>38990</v>
      </c>
      <c r="B152" s="17">
        <v>194982.25</v>
      </c>
      <c r="C152" s="17">
        <v>698366.99</v>
      </c>
      <c r="D152" s="17">
        <f>SARB!G150-'Embargoed data'!B152</f>
        <v>134738.75</v>
      </c>
      <c r="E152" s="17">
        <v>438495.8</v>
      </c>
      <c r="F152" s="17">
        <v>260492.93</v>
      </c>
      <c r="G152" s="17">
        <v>2904</v>
      </c>
      <c r="H152" s="17">
        <v>5320</v>
      </c>
      <c r="I152" s="17">
        <v>1343</v>
      </c>
      <c r="J152" s="17">
        <v>3555</v>
      </c>
      <c r="K152" s="17">
        <v>84196</v>
      </c>
    </row>
    <row r="153" spans="1:11" x14ac:dyDescent="0.2">
      <c r="A153" s="18">
        <v>39082</v>
      </c>
      <c r="B153" s="17">
        <v>199140.56</v>
      </c>
      <c r="C153" s="17">
        <v>712996.26</v>
      </c>
      <c r="D153" s="17">
        <f>SARB!G151-'Embargoed data'!B153</f>
        <v>136115.44</v>
      </c>
      <c r="E153" s="17">
        <v>466264.94</v>
      </c>
      <c r="F153" s="17">
        <v>272535.88</v>
      </c>
      <c r="G153" s="17">
        <v>3060</v>
      </c>
      <c r="H153" s="17">
        <v>6152</v>
      </c>
      <c r="I153" s="17">
        <v>1715</v>
      </c>
      <c r="J153" s="17">
        <v>3359</v>
      </c>
      <c r="K153" s="17">
        <v>85736</v>
      </c>
    </row>
    <row r="154" spans="1:11" x14ac:dyDescent="0.2">
      <c r="A154" s="18">
        <v>39172</v>
      </c>
      <c r="B154" s="17">
        <v>211255.91</v>
      </c>
      <c r="C154" s="17">
        <v>774569.66</v>
      </c>
      <c r="D154" s="17">
        <f>SARB!G152-'Embargoed data'!B154</f>
        <v>147431.09</v>
      </c>
      <c r="E154" s="17">
        <v>494122.94</v>
      </c>
      <c r="F154" s="17">
        <v>280547.90000000002</v>
      </c>
      <c r="G154" s="17">
        <v>3156</v>
      </c>
      <c r="H154" s="17">
        <v>5872</v>
      </c>
      <c r="I154" s="17">
        <v>2009</v>
      </c>
      <c r="J154" s="17">
        <v>4651</v>
      </c>
      <c r="K154" s="17">
        <v>72256</v>
      </c>
    </row>
    <row r="155" spans="1:11" x14ac:dyDescent="0.2">
      <c r="A155" s="18">
        <v>39263</v>
      </c>
      <c r="B155" s="17">
        <v>209910.06</v>
      </c>
      <c r="C155" s="17">
        <v>760945.76</v>
      </c>
      <c r="D155" s="17">
        <f>SARB!G153-'Embargoed data'!B155</f>
        <v>149693.94</v>
      </c>
      <c r="E155" s="17">
        <v>469313.41</v>
      </c>
      <c r="F155" s="17">
        <v>290093.67</v>
      </c>
      <c r="G155" s="17">
        <v>3208</v>
      </c>
      <c r="H155" s="17">
        <v>5944</v>
      </c>
      <c r="I155" s="17">
        <v>1986</v>
      </c>
      <c r="J155" s="17">
        <v>4056</v>
      </c>
      <c r="K155" s="17">
        <v>99432</v>
      </c>
    </row>
    <row r="156" spans="1:11" x14ac:dyDescent="0.2">
      <c r="A156" s="18">
        <v>39355</v>
      </c>
      <c r="B156" s="17">
        <v>220653.77</v>
      </c>
      <c r="C156" s="17">
        <v>767969.91</v>
      </c>
      <c r="D156" s="17">
        <f>SARB!G154-'Embargoed data'!B156</f>
        <v>156795.23000000001</v>
      </c>
      <c r="E156" s="17">
        <v>505904.42</v>
      </c>
      <c r="F156" s="17">
        <v>301931.95</v>
      </c>
      <c r="G156" s="17">
        <v>3304</v>
      </c>
      <c r="H156" s="17">
        <v>6652</v>
      </c>
      <c r="I156" s="17">
        <v>1851</v>
      </c>
      <c r="J156" s="17">
        <v>4983</v>
      </c>
      <c r="K156" s="17">
        <v>101500</v>
      </c>
    </row>
    <row r="157" spans="1:11" x14ac:dyDescent="0.2">
      <c r="A157" s="18">
        <v>39447</v>
      </c>
      <c r="B157" s="17">
        <v>230454.17</v>
      </c>
      <c r="C157" s="17">
        <v>796093.47</v>
      </c>
      <c r="D157" s="17">
        <f>SARB!G155-'Embargoed data'!B157</f>
        <v>165007.82999999999</v>
      </c>
      <c r="E157" s="17">
        <v>508543.76</v>
      </c>
      <c r="F157" s="17">
        <v>311840.77</v>
      </c>
      <c r="G157" s="17">
        <v>3028</v>
      </c>
      <c r="H157" s="17">
        <v>7860</v>
      </c>
      <c r="I157" s="17">
        <v>2246</v>
      </c>
      <c r="J157" s="17">
        <v>5042</v>
      </c>
      <c r="K157" s="17">
        <v>96692</v>
      </c>
    </row>
    <row r="158" spans="1:11" x14ac:dyDescent="0.2">
      <c r="A158" s="18">
        <v>39538</v>
      </c>
      <c r="B158" s="17">
        <v>245408.92</v>
      </c>
      <c r="C158" s="17">
        <v>829369.45</v>
      </c>
      <c r="D158" s="17">
        <f>SARB!G156-'Embargoed data'!B158</f>
        <v>174043.08</v>
      </c>
      <c r="E158" s="17">
        <v>508940.14</v>
      </c>
      <c r="F158" s="17">
        <v>327445.84999999998</v>
      </c>
      <c r="G158" s="17">
        <v>3100</v>
      </c>
      <c r="H158" s="17">
        <v>7752</v>
      </c>
      <c r="I158" s="17">
        <v>2848</v>
      </c>
      <c r="J158" s="17">
        <v>4204</v>
      </c>
      <c r="K158" s="17">
        <v>98548</v>
      </c>
    </row>
    <row r="159" spans="1:11" x14ac:dyDescent="0.2">
      <c r="A159" s="18">
        <v>39629</v>
      </c>
      <c r="B159" s="17">
        <v>248713.41</v>
      </c>
      <c r="C159" s="17">
        <v>827425.31</v>
      </c>
      <c r="D159" s="17">
        <f>SARB!G157-'Embargoed data'!B159</f>
        <v>183079.59</v>
      </c>
      <c r="E159" s="17">
        <v>519418.65</v>
      </c>
      <c r="F159" s="17">
        <v>351359.74</v>
      </c>
      <c r="G159" s="17">
        <v>3160</v>
      </c>
      <c r="H159" s="17">
        <v>8904</v>
      </c>
      <c r="I159" s="17">
        <v>3206</v>
      </c>
      <c r="J159" s="17">
        <v>5458</v>
      </c>
      <c r="K159" s="17">
        <v>103554</v>
      </c>
    </row>
    <row r="160" spans="1:11" x14ac:dyDescent="0.2">
      <c r="A160" s="18">
        <v>39721</v>
      </c>
      <c r="B160" s="17">
        <v>261241.06</v>
      </c>
      <c r="C160" s="17">
        <v>837179.37</v>
      </c>
      <c r="D160" s="17">
        <f>SARB!G158-'Embargoed data'!B160</f>
        <v>201504.94</v>
      </c>
      <c r="E160" s="17">
        <v>544900.94999999995</v>
      </c>
      <c r="F160" s="17">
        <v>372718.33</v>
      </c>
      <c r="G160" s="17">
        <v>3084</v>
      </c>
      <c r="H160" s="17">
        <v>9860</v>
      </c>
      <c r="I160" s="17">
        <v>3966</v>
      </c>
      <c r="J160" s="17">
        <v>6770</v>
      </c>
      <c r="K160" s="17">
        <v>114735</v>
      </c>
    </row>
    <row r="161" spans="1:11" x14ac:dyDescent="0.2">
      <c r="A161" s="18">
        <v>39813</v>
      </c>
      <c r="B161" s="17">
        <v>268418.88</v>
      </c>
      <c r="C161" s="17">
        <v>813182.56</v>
      </c>
      <c r="D161" s="17">
        <f>SARB!G159-'Embargoed data'!B161</f>
        <v>201068.12</v>
      </c>
      <c r="E161" s="17">
        <v>548598.68000000005</v>
      </c>
      <c r="F161" s="17">
        <v>381369.51</v>
      </c>
      <c r="G161" s="17">
        <v>2976</v>
      </c>
      <c r="H161" s="17">
        <v>10980</v>
      </c>
      <c r="I161" s="17">
        <v>3568</v>
      </c>
      <c r="J161" s="17">
        <v>4684</v>
      </c>
      <c r="K161" s="17">
        <v>122847</v>
      </c>
    </row>
    <row r="162" spans="1:11" x14ac:dyDescent="0.2">
      <c r="A162" s="18">
        <v>39903</v>
      </c>
      <c r="B162" s="17">
        <v>285760.96000000002</v>
      </c>
      <c r="C162" s="17">
        <v>879772.14</v>
      </c>
      <c r="D162" s="17">
        <f>SARB!G160-'Embargoed data'!B162</f>
        <v>194130.03999999998</v>
      </c>
      <c r="E162" s="17">
        <v>612146.92000000004</v>
      </c>
      <c r="F162" s="17">
        <v>380378.72</v>
      </c>
      <c r="G162" s="17">
        <v>2908</v>
      </c>
      <c r="H162" s="17">
        <v>9108</v>
      </c>
      <c r="I162" s="17">
        <v>3888</v>
      </c>
      <c r="J162" s="17">
        <v>4732</v>
      </c>
      <c r="K162" s="17">
        <v>104292</v>
      </c>
    </row>
    <row r="163" spans="1:11" x14ac:dyDescent="0.2">
      <c r="A163" s="18">
        <v>39994</v>
      </c>
      <c r="B163" s="17">
        <v>297124.23</v>
      </c>
      <c r="C163" s="17">
        <v>893181.67</v>
      </c>
      <c r="D163" s="17">
        <f>SARB!G161-'Embargoed data'!B163</f>
        <v>199771.77000000002</v>
      </c>
      <c r="E163" s="17">
        <v>514977.56</v>
      </c>
      <c r="F163" s="17">
        <v>383561.9</v>
      </c>
      <c r="G163" s="17">
        <v>2736</v>
      </c>
      <c r="H163" s="17">
        <v>10032</v>
      </c>
      <c r="I163" s="17">
        <v>4760</v>
      </c>
      <c r="J163" s="17">
        <v>5341</v>
      </c>
      <c r="K163" s="17">
        <v>126903</v>
      </c>
    </row>
    <row r="164" spans="1:11" x14ac:dyDescent="0.2">
      <c r="A164" s="18">
        <v>40086</v>
      </c>
      <c r="B164" s="17">
        <v>294227.98</v>
      </c>
      <c r="C164" s="17">
        <v>875562.94</v>
      </c>
      <c r="D164" s="17">
        <f>SARB!G162-'Embargoed data'!B164</f>
        <v>197569.02000000002</v>
      </c>
      <c r="E164" s="17">
        <v>518589.26</v>
      </c>
      <c r="F164" s="17">
        <v>386301.3</v>
      </c>
      <c r="G164" s="17">
        <v>2564</v>
      </c>
      <c r="H164" s="17">
        <v>8036</v>
      </c>
      <c r="I164" s="17">
        <v>5648</v>
      </c>
      <c r="J164" s="17">
        <v>6991</v>
      </c>
      <c r="K164" s="17">
        <v>142975</v>
      </c>
    </row>
    <row r="165" spans="1:11" x14ac:dyDescent="0.2">
      <c r="A165" s="18">
        <v>40178</v>
      </c>
      <c r="B165" s="17">
        <v>322936.51</v>
      </c>
      <c r="C165" s="17">
        <v>891090.75</v>
      </c>
      <c r="D165" s="17">
        <f>SARB!G163-'Embargoed data'!B165</f>
        <v>197258.49</v>
      </c>
      <c r="E165" s="17">
        <v>515510.47</v>
      </c>
      <c r="F165" s="17">
        <v>389484.96</v>
      </c>
      <c r="G165" s="17">
        <v>2492</v>
      </c>
      <c r="H165" s="17">
        <v>8792</v>
      </c>
      <c r="I165" s="17">
        <v>6504</v>
      </c>
      <c r="J165" s="17">
        <v>4420</v>
      </c>
      <c r="K165" s="17">
        <v>134550</v>
      </c>
    </row>
    <row r="166" spans="1:11" x14ac:dyDescent="0.2">
      <c r="A166" s="18">
        <v>40268</v>
      </c>
      <c r="B166" s="17">
        <v>346483.33</v>
      </c>
      <c r="C166" s="17">
        <v>936611.16</v>
      </c>
      <c r="D166" s="17">
        <f>SARB!G164-'Embargoed data'!B166</f>
        <v>198936.66999999998</v>
      </c>
      <c r="E166" s="17">
        <v>577808.06000000006</v>
      </c>
      <c r="F166" s="17">
        <v>392953.03</v>
      </c>
      <c r="G166" s="17">
        <v>2748</v>
      </c>
      <c r="H166" s="17">
        <v>9183</v>
      </c>
      <c r="I166" s="17">
        <v>7015</v>
      </c>
      <c r="J166" s="17">
        <v>4924</v>
      </c>
      <c r="K166" s="17">
        <v>119927</v>
      </c>
    </row>
    <row r="167" spans="1:11" x14ac:dyDescent="0.2">
      <c r="A167" s="18">
        <v>40359</v>
      </c>
      <c r="B167" s="17">
        <v>335670.8</v>
      </c>
      <c r="C167" s="17">
        <v>982891.19</v>
      </c>
      <c r="D167" s="17">
        <f>SARB!G165-'Embargoed data'!B167</f>
        <v>200700.2</v>
      </c>
      <c r="E167" s="17">
        <v>572276.26</v>
      </c>
      <c r="F167" s="17">
        <v>397267.53</v>
      </c>
      <c r="G167" s="17">
        <v>2928</v>
      </c>
      <c r="H167" s="17">
        <v>8557</v>
      </c>
      <c r="I167" s="17">
        <v>5401</v>
      </c>
      <c r="J167" s="17">
        <v>5242</v>
      </c>
      <c r="K167" s="17">
        <v>135374</v>
      </c>
    </row>
    <row r="168" spans="1:11" x14ac:dyDescent="0.2">
      <c r="A168" s="18">
        <v>40451</v>
      </c>
      <c r="B168" s="17">
        <v>346175.2</v>
      </c>
      <c r="C168" s="17">
        <v>954049.73</v>
      </c>
      <c r="D168" s="17">
        <f>SARB!G166-'Embargoed data'!B168</f>
        <v>203732.8</v>
      </c>
      <c r="E168" s="17">
        <v>593050.12</v>
      </c>
      <c r="F168" s="17">
        <v>397448.46</v>
      </c>
      <c r="G168" s="17">
        <v>3092</v>
      </c>
      <c r="H168" s="17">
        <v>8244</v>
      </c>
      <c r="I168" s="17">
        <v>5883</v>
      </c>
      <c r="J168" s="17">
        <v>4917</v>
      </c>
      <c r="K168" s="17">
        <v>125258</v>
      </c>
    </row>
    <row r="169" spans="1:11" x14ac:dyDescent="0.2">
      <c r="A169" s="18">
        <v>40543</v>
      </c>
      <c r="B169" s="17">
        <v>361441.92</v>
      </c>
      <c r="C169" s="17">
        <v>982714.59</v>
      </c>
      <c r="D169" s="17">
        <f>SARB!G167-'Embargoed data'!B169</f>
        <v>206419.08000000002</v>
      </c>
      <c r="E169" s="17">
        <v>611687.39</v>
      </c>
      <c r="F169" s="17">
        <v>400564.78</v>
      </c>
      <c r="G169" s="17">
        <v>2972</v>
      </c>
      <c r="H169" s="17">
        <v>9824</v>
      </c>
      <c r="I169" s="17">
        <v>6913</v>
      </c>
      <c r="J169" s="17">
        <v>6441</v>
      </c>
      <c r="K169" s="17">
        <v>132505</v>
      </c>
    </row>
    <row r="170" spans="1:11" x14ac:dyDescent="0.2">
      <c r="A170" s="18">
        <v>40633</v>
      </c>
      <c r="B170" s="17">
        <v>371610.24</v>
      </c>
      <c r="C170" s="17">
        <v>995846.84</v>
      </c>
      <c r="D170" s="17">
        <f>SARB!G168-'Embargoed data'!B170</f>
        <v>200173.76</v>
      </c>
      <c r="E170" s="17">
        <v>628617.4</v>
      </c>
      <c r="F170" s="17">
        <v>407262.68</v>
      </c>
      <c r="G170" s="17">
        <v>3120</v>
      </c>
      <c r="H170" s="17">
        <v>10132</v>
      </c>
      <c r="I170" s="17">
        <v>6175</v>
      </c>
      <c r="J170" s="17">
        <v>8066</v>
      </c>
      <c r="K170" s="17">
        <v>131978</v>
      </c>
    </row>
    <row r="171" spans="1:11" x14ac:dyDescent="0.2">
      <c r="A171" s="18">
        <v>40724</v>
      </c>
      <c r="B171" s="17">
        <v>388758.48</v>
      </c>
      <c r="C171" s="17">
        <v>1025226.61</v>
      </c>
      <c r="D171" s="17">
        <f>SARB!G169-'Embargoed data'!B171</f>
        <v>216251.52000000002</v>
      </c>
      <c r="E171" s="17">
        <v>648596.72</v>
      </c>
      <c r="F171" s="17">
        <v>411919.75</v>
      </c>
      <c r="G171" s="17">
        <v>3300</v>
      </c>
      <c r="H171" s="17">
        <v>9084</v>
      </c>
      <c r="I171" s="17">
        <v>6709</v>
      </c>
      <c r="J171" s="17">
        <v>5812</v>
      </c>
      <c r="K171" s="17">
        <v>131288</v>
      </c>
    </row>
    <row r="172" spans="1:11" x14ac:dyDescent="0.2">
      <c r="A172" s="18">
        <v>40816</v>
      </c>
      <c r="B172" s="17">
        <v>395677.97</v>
      </c>
      <c r="C172" s="17">
        <v>1034897.64</v>
      </c>
      <c r="D172" s="17">
        <f>SARB!G170-'Embargoed data'!B172</f>
        <v>222409.03000000003</v>
      </c>
      <c r="E172" s="17">
        <v>617021.93999999994</v>
      </c>
      <c r="F172" s="17">
        <v>417868.1</v>
      </c>
      <c r="G172" s="17">
        <v>3420</v>
      </c>
      <c r="H172" s="17">
        <v>11272</v>
      </c>
      <c r="I172" s="17">
        <v>7525</v>
      </c>
      <c r="J172" s="17">
        <v>5647</v>
      </c>
      <c r="K172" s="17">
        <v>151476</v>
      </c>
    </row>
    <row r="173" spans="1:11" x14ac:dyDescent="0.2">
      <c r="A173" s="18">
        <v>40908</v>
      </c>
      <c r="B173" s="17">
        <v>394904.04</v>
      </c>
      <c r="C173" s="17">
        <v>1046022.97</v>
      </c>
      <c r="D173" s="17">
        <f>SARB!G171-'Embargoed data'!B173</f>
        <v>231658.96000000002</v>
      </c>
      <c r="E173" s="17">
        <v>633875.79</v>
      </c>
      <c r="F173" s="17">
        <v>432967.08</v>
      </c>
      <c r="G173" s="17">
        <v>3460</v>
      </c>
      <c r="H173" s="17">
        <v>12112</v>
      </c>
      <c r="I173" s="17">
        <v>8015</v>
      </c>
      <c r="J173" s="17">
        <v>6311</v>
      </c>
      <c r="K173" s="17">
        <v>156714</v>
      </c>
    </row>
    <row r="174" spans="1:11" x14ac:dyDescent="0.2">
      <c r="A174" s="18">
        <v>40999</v>
      </c>
      <c r="B174" s="17">
        <v>405597.95</v>
      </c>
      <c r="C174" s="17">
        <v>1025460.71</v>
      </c>
      <c r="D174" s="17">
        <f>SARB!G172-'Embargoed data'!B174</f>
        <v>238934.05</v>
      </c>
      <c r="E174" s="17">
        <v>671511.96</v>
      </c>
      <c r="F174" s="17">
        <v>443106.34</v>
      </c>
      <c r="G174" s="17">
        <v>3540</v>
      </c>
      <c r="H174" s="17">
        <v>12248</v>
      </c>
      <c r="I174" s="17">
        <v>11164</v>
      </c>
      <c r="J174" s="17">
        <v>6794</v>
      </c>
      <c r="K174" s="17">
        <v>161929</v>
      </c>
    </row>
    <row r="175" spans="1:11" x14ac:dyDescent="0.2">
      <c r="A175" s="18">
        <v>41090</v>
      </c>
      <c r="B175" s="17">
        <v>412861.17</v>
      </c>
      <c r="C175" s="17">
        <v>1050124</v>
      </c>
      <c r="D175" s="17">
        <f>SARB!G173-'Embargoed data'!B175</f>
        <v>249416.83000000002</v>
      </c>
      <c r="E175" s="17">
        <v>691975.89</v>
      </c>
      <c r="F175" s="17">
        <v>453419.2</v>
      </c>
      <c r="G175" s="17">
        <v>3740</v>
      </c>
      <c r="H175" s="17">
        <v>14280</v>
      </c>
      <c r="I175" s="17">
        <v>10966</v>
      </c>
      <c r="J175" s="17">
        <v>6863</v>
      </c>
      <c r="K175" s="17">
        <v>154591</v>
      </c>
    </row>
    <row r="176" spans="1:11" x14ac:dyDescent="0.2">
      <c r="A176" s="18">
        <v>41182</v>
      </c>
      <c r="B176" s="17">
        <v>424618.63</v>
      </c>
      <c r="C176" s="17">
        <v>1030836.98</v>
      </c>
      <c r="D176" s="17">
        <f>SARB!G174-'Embargoed data'!B176</f>
        <v>256639.37</v>
      </c>
      <c r="E176" s="17">
        <v>680527.77</v>
      </c>
      <c r="F176" s="17">
        <v>458428.14</v>
      </c>
      <c r="G176" s="17">
        <v>3800</v>
      </c>
      <c r="H176" s="17">
        <v>13500</v>
      </c>
      <c r="I176" s="17">
        <v>11254</v>
      </c>
      <c r="J176" s="17">
        <v>6743</v>
      </c>
      <c r="K176" s="17">
        <v>157716</v>
      </c>
    </row>
    <row r="177" spans="1:11" x14ac:dyDescent="0.2">
      <c r="A177" s="18">
        <v>41274</v>
      </c>
      <c r="B177" s="17">
        <v>433194.78</v>
      </c>
      <c r="C177" s="17">
        <v>1049675.3600000001</v>
      </c>
      <c r="D177" s="17">
        <f>SARB!G175-'Embargoed data'!B177</f>
        <v>263589.21999999997</v>
      </c>
      <c r="E177" s="17">
        <v>700550.12</v>
      </c>
      <c r="F177" s="17">
        <v>470548.2</v>
      </c>
      <c r="G177" s="17">
        <v>3920</v>
      </c>
      <c r="H177" s="17">
        <v>15688</v>
      </c>
      <c r="I177" s="17">
        <v>11204</v>
      </c>
      <c r="J177" s="17">
        <v>7828</v>
      </c>
      <c r="K177" s="17">
        <v>155804</v>
      </c>
    </row>
    <row r="178" spans="1:11" x14ac:dyDescent="0.2">
      <c r="A178" s="18">
        <v>41364</v>
      </c>
      <c r="B178" s="17">
        <v>443290.33</v>
      </c>
      <c r="C178" s="17">
        <v>1063652.2</v>
      </c>
      <c r="D178" s="17">
        <f>SARB!G176-'Embargoed data'!B178</f>
        <v>274825.67</v>
      </c>
      <c r="E178" s="17">
        <v>731327.83</v>
      </c>
      <c r="F178" s="17">
        <v>485964.67</v>
      </c>
      <c r="G178" s="17">
        <v>4120</v>
      </c>
      <c r="H178" s="17">
        <v>19011</v>
      </c>
      <c r="I178" s="17">
        <v>14567</v>
      </c>
      <c r="J178" s="17">
        <v>7365</v>
      </c>
      <c r="K178" s="17">
        <v>160194</v>
      </c>
    </row>
    <row r="179" spans="1:11" x14ac:dyDescent="0.2">
      <c r="A179" s="18">
        <v>41455</v>
      </c>
      <c r="B179" s="17">
        <v>455763.42</v>
      </c>
      <c r="C179" s="17">
        <v>1069427</v>
      </c>
      <c r="D179" s="17">
        <f>SARB!G177-'Embargoed data'!B179</f>
        <v>276761.58</v>
      </c>
      <c r="E179" s="17">
        <v>710211</v>
      </c>
      <c r="F179" s="17">
        <v>496791.79</v>
      </c>
      <c r="G179" s="17">
        <v>4320</v>
      </c>
      <c r="H179" s="17">
        <v>18652</v>
      </c>
      <c r="I179" s="17">
        <v>11559</v>
      </c>
      <c r="J179" s="17">
        <v>7345</v>
      </c>
      <c r="K179" s="17">
        <v>174372</v>
      </c>
    </row>
    <row r="180" spans="1:11" x14ac:dyDescent="0.2">
      <c r="A180" s="18">
        <v>41547</v>
      </c>
      <c r="B180" s="17">
        <v>465769.31</v>
      </c>
      <c r="C180" s="17">
        <v>1088579.05</v>
      </c>
      <c r="D180" s="17">
        <f>SARB!G178-'Embargoed data'!B180</f>
        <v>278372.69</v>
      </c>
      <c r="E180" s="17">
        <v>696290.79</v>
      </c>
      <c r="F180" s="17">
        <v>508840.83</v>
      </c>
      <c r="G180" s="17">
        <v>4500</v>
      </c>
      <c r="H180" s="17">
        <v>27449</v>
      </c>
      <c r="I180" s="17">
        <v>18552</v>
      </c>
      <c r="J180" s="17">
        <v>9896</v>
      </c>
      <c r="K180" s="17">
        <v>170277</v>
      </c>
    </row>
    <row r="181" spans="1:11" x14ac:dyDescent="0.2">
      <c r="A181" s="18">
        <v>41639</v>
      </c>
      <c r="B181" s="17">
        <v>479844.03</v>
      </c>
      <c r="C181" s="17">
        <v>1101495.76</v>
      </c>
      <c r="D181" s="17">
        <f>SARB!G179-'Embargoed data'!B181</f>
        <v>278124.96999999997</v>
      </c>
      <c r="E181" s="17">
        <v>664262.14</v>
      </c>
      <c r="F181" s="17">
        <v>520058.68</v>
      </c>
      <c r="G181" s="17">
        <v>4380</v>
      </c>
      <c r="H181" s="17">
        <v>29692</v>
      </c>
      <c r="I181" s="17">
        <v>18666</v>
      </c>
      <c r="J181" s="17">
        <v>9218</v>
      </c>
      <c r="K181" s="17">
        <v>185097</v>
      </c>
    </row>
    <row r="182" spans="1:11" x14ac:dyDescent="0.2">
      <c r="A182" s="18">
        <v>41729</v>
      </c>
      <c r="B182" s="17">
        <v>494861.46</v>
      </c>
      <c r="C182" s="17">
        <v>1123905.52</v>
      </c>
      <c r="D182" s="17">
        <f>SARB!G180-'Embargoed data'!B182</f>
        <v>287098.53999999998</v>
      </c>
      <c r="E182" s="17">
        <v>727844.37</v>
      </c>
      <c r="F182" s="17">
        <v>536805.55000000005</v>
      </c>
      <c r="G182" s="17">
        <v>4600</v>
      </c>
      <c r="H182" s="17">
        <v>23188</v>
      </c>
      <c r="I182" s="17">
        <v>10302</v>
      </c>
      <c r="J182" s="17">
        <v>8910</v>
      </c>
      <c r="K182" s="17">
        <v>184439</v>
      </c>
    </row>
    <row r="183" spans="1:11" x14ac:dyDescent="0.2">
      <c r="A183" s="18">
        <v>41820</v>
      </c>
      <c r="B183" s="17">
        <v>504129.59</v>
      </c>
      <c r="C183" s="17">
        <v>1108475.0900000001</v>
      </c>
      <c r="D183" s="17">
        <f>SARB!G181-'Embargoed data'!B183</f>
        <v>287753.40999999997</v>
      </c>
      <c r="E183" s="17">
        <v>761923.66</v>
      </c>
      <c r="F183" s="17">
        <v>545968.69999999995</v>
      </c>
      <c r="G183" s="17">
        <v>4840</v>
      </c>
      <c r="H183" s="17">
        <v>22868</v>
      </c>
      <c r="I183" s="17">
        <v>11284</v>
      </c>
      <c r="J183" s="17">
        <v>11905</v>
      </c>
      <c r="K183" s="17">
        <v>184169</v>
      </c>
    </row>
    <row r="184" spans="1:11" x14ac:dyDescent="0.2">
      <c r="A184" s="18">
        <v>41912</v>
      </c>
      <c r="B184" s="17">
        <v>508328.87</v>
      </c>
      <c r="C184" s="17">
        <v>1111893.74</v>
      </c>
      <c r="D184" s="17">
        <f>SARB!G182-'Embargoed data'!B184</f>
        <v>296471.13</v>
      </c>
      <c r="E184" s="17">
        <v>730607</v>
      </c>
      <c r="F184" s="17">
        <v>553515.02</v>
      </c>
      <c r="G184" s="17">
        <v>4920</v>
      </c>
      <c r="H184" s="17">
        <v>23792</v>
      </c>
      <c r="I184" s="17">
        <v>10807</v>
      </c>
      <c r="J184" s="17">
        <v>7972</v>
      </c>
      <c r="K184" s="17">
        <v>182571</v>
      </c>
    </row>
    <row r="185" spans="1:11" x14ac:dyDescent="0.2">
      <c r="A185" s="18">
        <v>42004</v>
      </c>
      <c r="B185" s="17">
        <v>513364.09</v>
      </c>
      <c r="C185" s="17">
        <v>1109878.29</v>
      </c>
      <c r="D185" s="17">
        <f>SARB!G183-'Embargoed data'!B185</f>
        <v>301666.90999999997</v>
      </c>
      <c r="E185" s="17">
        <v>741106.78</v>
      </c>
      <c r="F185" s="17">
        <v>559427.29</v>
      </c>
      <c r="G185" s="17">
        <v>4900</v>
      </c>
      <c r="H185" s="17">
        <v>31536</v>
      </c>
      <c r="I185" s="17">
        <v>19879</v>
      </c>
      <c r="J185" s="17">
        <v>8589</v>
      </c>
      <c r="K185" s="17">
        <v>187477</v>
      </c>
    </row>
    <row r="186" spans="1:11" x14ac:dyDescent="0.2">
      <c r="A186" s="18">
        <v>42094</v>
      </c>
      <c r="B186" s="17">
        <v>528811.80000000005</v>
      </c>
      <c r="C186" s="17">
        <v>1146949.5900000001</v>
      </c>
      <c r="D186" s="17">
        <f>SARB!G184-'Embargoed data'!B186</f>
        <v>286761.19999999995</v>
      </c>
      <c r="E186" s="17">
        <v>803552.23</v>
      </c>
      <c r="F186" s="17">
        <v>566024.54</v>
      </c>
      <c r="G186" s="17">
        <v>5180</v>
      </c>
      <c r="H186" s="17">
        <v>29440</v>
      </c>
      <c r="I186" s="17">
        <v>18012</v>
      </c>
      <c r="J186" s="17">
        <v>10405</v>
      </c>
      <c r="K186" s="17">
        <v>198189</v>
      </c>
    </row>
    <row r="187" spans="1:11" x14ac:dyDescent="0.2">
      <c r="A187" s="18">
        <v>42185</v>
      </c>
      <c r="B187" s="17">
        <v>536028.26</v>
      </c>
      <c r="C187" s="17">
        <v>1139099.75</v>
      </c>
      <c r="D187" s="17">
        <f>SARB!G185-'Embargoed data'!B187</f>
        <v>290497.74</v>
      </c>
      <c r="E187" s="17">
        <v>792008.02</v>
      </c>
      <c r="F187" s="17">
        <v>575372.6</v>
      </c>
      <c r="G187" s="17">
        <v>5300</v>
      </c>
      <c r="H187" s="17">
        <v>23548</v>
      </c>
      <c r="I187" s="17">
        <v>11976</v>
      </c>
      <c r="J187" s="17">
        <v>10943</v>
      </c>
      <c r="K187" s="17">
        <v>207656</v>
      </c>
    </row>
    <row r="188" spans="1:11" x14ac:dyDescent="0.2">
      <c r="A188" s="18">
        <v>42277</v>
      </c>
      <c r="B188" s="17">
        <v>553492.59</v>
      </c>
      <c r="C188" s="17">
        <v>1149204.3400000001</v>
      </c>
      <c r="D188" s="17">
        <f>SARB!G186-'Embargoed data'!B188</f>
        <v>295299.41000000003</v>
      </c>
      <c r="E188" s="17">
        <v>820052.72</v>
      </c>
      <c r="F188" s="17">
        <v>586065.44999999995</v>
      </c>
      <c r="G188" s="17">
        <v>5420</v>
      </c>
      <c r="H188" s="17">
        <v>28512</v>
      </c>
      <c r="I188" s="17">
        <v>13613</v>
      </c>
      <c r="J188" s="17">
        <v>9352</v>
      </c>
      <c r="K188" s="17">
        <v>200148</v>
      </c>
    </row>
    <row r="189" spans="1:11" x14ac:dyDescent="0.2">
      <c r="A189" s="18">
        <v>42369</v>
      </c>
      <c r="B189" s="17">
        <v>562867.66</v>
      </c>
      <c r="C189" s="17">
        <v>1154227.24</v>
      </c>
      <c r="D189" s="17">
        <f>SARB!G187-'Embargoed data'!B189</f>
        <v>303403.33999999997</v>
      </c>
      <c r="E189" s="17">
        <v>770318.35</v>
      </c>
      <c r="F189" s="17">
        <v>601738.80000000005</v>
      </c>
      <c r="G189" s="17">
        <v>5560</v>
      </c>
      <c r="H189" s="17">
        <v>31508</v>
      </c>
      <c r="I189" s="17">
        <v>15615</v>
      </c>
      <c r="J189" s="17">
        <v>9716</v>
      </c>
      <c r="K189" s="17">
        <v>212175</v>
      </c>
    </row>
    <row r="190" spans="1:11" x14ac:dyDescent="0.2">
      <c r="A190" s="18">
        <v>42460</v>
      </c>
      <c r="B190" s="17">
        <v>579488.57999999996</v>
      </c>
      <c r="C190" s="17">
        <v>1202073.3</v>
      </c>
      <c r="D190" s="17">
        <f>SARB!G188-'Embargoed data'!B190</f>
        <v>311081.42000000004</v>
      </c>
      <c r="E190" s="17">
        <v>839694.43</v>
      </c>
      <c r="F190" s="17">
        <v>622350.18999999994</v>
      </c>
      <c r="G190" s="17">
        <v>5700</v>
      </c>
      <c r="H190" s="17">
        <v>35488</v>
      </c>
      <c r="I190" s="17">
        <v>22274</v>
      </c>
      <c r="J190" s="17">
        <v>7075</v>
      </c>
      <c r="K190" s="17">
        <v>213324</v>
      </c>
    </row>
    <row r="191" spans="1:11" x14ac:dyDescent="0.2">
      <c r="A191" s="18">
        <v>42551</v>
      </c>
      <c r="B191" s="17">
        <v>590973.87</v>
      </c>
      <c r="C191" s="17">
        <v>1229801.04</v>
      </c>
      <c r="D191" s="17">
        <f>SARB!G189-'Embargoed data'!B191</f>
        <v>326831.13</v>
      </c>
      <c r="E191" s="17">
        <v>848333.32</v>
      </c>
      <c r="F191" s="17">
        <v>637483.56999999995</v>
      </c>
      <c r="G191" s="17">
        <v>5860</v>
      </c>
      <c r="H191" s="17">
        <v>32544</v>
      </c>
      <c r="I191" s="17">
        <v>18876</v>
      </c>
      <c r="J191" s="17">
        <v>10802</v>
      </c>
      <c r="K191" s="17">
        <v>219068</v>
      </c>
    </row>
    <row r="192" spans="1:11" x14ac:dyDescent="0.2">
      <c r="A192" s="18">
        <v>42643</v>
      </c>
      <c r="B192" s="17">
        <v>595260.09</v>
      </c>
      <c r="C192" s="17">
        <v>1255048.79</v>
      </c>
      <c r="D192" s="17">
        <f>SARB!G190-'Embargoed data'!B192</f>
        <v>333037.91000000003</v>
      </c>
      <c r="E192" s="17">
        <v>854826.71</v>
      </c>
      <c r="F192" s="17">
        <v>636942.36</v>
      </c>
      <c r="G192" s="17">
        <v>5940</v>
      </c>
      <c r="H192" s="17">
        <v>30296</v>
      </c>
      <c r="I192" s="17">
        <v>18557</v>
      </c>
      <c r="J192" s="17">
        <v>9910</v>
      </c>
      <c r="K192" s="17">
        <v>220740</v>
      </c>
    </row>
    <row r="193" spans="1:11" x14ac:dyDescent="0.2">
      <c r="A193" s="18">
        <v>42735</v>
      </c>
      <c r="B193" s="17">
        <v>605312.51</v>
      </c>
      <c r="C193" s="17">
        <v>1260814.96</v>
      </c>
      <c r="D193" s="17">
        <f>SARB!G191-'Embargoed data'!B193</f>
        <v>333829.49</v>
      </c>
      <c r="E193" s="17">
        <v>845536.59</v>
      </c>
      <c r="F193" s="17">
        <v>637180.73</v>
      </c>
      <c r="G193" s="17">
        <v>6000</v>
      </c>
      <c r="H193" s="17">
        <v>35972</v>
      </c>
      <c r="I193" s="17">
        <v>22401</v>
      </c>
      <c r="J193" s="17">
        <v>10077</v>
      </c>
      <c r="K193" s="17">
        <v>229692</v>
      </c>
    </row>
    <row r="194" spans="1:11" x14ac:dyDescent="0.2">
      <c r="A194" s="18">
        <v>42825</v>
      </c>
      <c r="B194" s="17">
        <v>618279.99</v>
      </c>
      <c r="C194" s="17">
        <v>1314593.67</v>
      </c>
      <c r="D194" s="17">
        <f>SARB!G192-'Embargoed data'!B194</f>
        <v>335879.01</v>
      </c>
      <c r="E194" s="17">
        <v>917238.07</v>
      </c>
      <c r="F194" s="17">
        <v>644090.17000000004</v>
      </c>
      <c r="G194" s="17">
        <v>6100</v>
      </c>
      <c r="H194" s="17">
        <v>31708</v>
      </c>
      <c r="I194" s="17">
        <v>21253</v>
      </c>
      <c r="J194" s="17">
        <v>10104</v>
      </c>
      <c r="K194" s="17">
        <v>235667</v>
      </c>
    </row>
    <row r="195" spans="1:11" x14ac:dyDescent="0.2">
      <c r="A195" s="18">
        <v>42916</v>
      </c>
      <c r="B195" s="17">
        <v>636283.14</v>
      </c>
      <c r="C195" s="17">
        <v>1338788.3999999999</v>
      </c>
      <c r="D195" s="17">
        <f>SARB!G193-'Embargoed data'!B195</f>
        <v>335225.86</v>
      </c>
      <c r="E195" s="17">
        <v>917094.05</v>
      </c>
      <c r="F195" s="17">
        <v>648604.87</v>
      </c>
      <c r="G195" s="17">
        <v>6180</v>
      </c>
      <c r="H195" s="17">
        <v>38572</v>
      </c>
      <c r="I195" s="17">
        <v>25862</v>
      </c>
      <c r="J195" s="17">
        <v>10200</v>
      </c>
      <c r="K195" s="17">
        <v>252179</v>
      </c>
    </row>
    <row r="196" spans="1:11" x14ac:dyDescent="0.2">
      <c r="A196" s="18">
        <v>43008</v>
      </c>
      <c r="B196" s="17">
        <v>646573.27</v>
      </c>
      <c r="C196" s="17">
        <v>1374974.44</v>
      </c>
      <c r="D196" s="17">
        <f>SARB!G194-'Embargoed data'!B196</f>
        <v>337443.73</v>
      </c>
      <c r="E196" s="17">
        <v>884706.46</v>
      </c>
      <c r="F196" s="17">
        <v>655319.12</v>
      </c>
      <c r="G196" s="17">
        <v>6300</v>
      </c>
      <c r="H196" s="17">
        <v>35648</v>
      </c>
      <c r="I196" s="17">
        <v>20196</v>
      </c>
      <c r="J196" s="17">
        <v>9675</v>
      </c>
      <c r="K196" s="17">
        <v>262975</v>
      </c>
    </row>
    <row r="197" spans="1:11" x14ac:dyDescent="0.2">
      <c r="A197" s="18">
        <v>43100</v>
      </c>
      <c r="B197" s="17">
        <v>656027.56999999995</v>
      </c>
      <c r="C197" s="17">
        <v>1375256.97</v>
      </c>
      <c r="D197" s="17">
        <f>SARB!G195-'Embargoed data'!B197</f>
        <v>341665.43000000005</v>
      </c>
      <c r="E197" s="17">
        <v>880329.05</v>
      </c>
      <c r="F197" s="17">
        <v>670280.11</v>
      </c>
      <c r="G197" s="17">
        <v>6360</v>
      </c>
      <c r="H197" s="17">
        <v>39096</v>
      </c>
      <c r="I197" s="17">
        <v>25217</v>
      </c>
      <c r="J197" s="17">
        <v>10725</v>
      </c>
      <c r="K197" s="17">
        <v>269627</v>
      </c>
    </row>
    <row r="198" spans="1:11" x14ac:dyDescent="0.2">
      <c r="A198" s="18">
        <v>43190</v>
      </c>
      <c r="B198" s="17">
        <v>657842.67000000004</v>
      </c>
      <c r="C198" s="17">
        <v>1382822.35</v>
      </c>
      <c r="D198" s="17">
        <f>SARB!G196-'Embargoed data'!B198</f>
        <v>346779.32999999996</v>
      </c>
      <c r="E198" s="17">
        <v>979696.15</v>
      </c>
      <c r="F198" s="17">
        <v>671454.51</v>
      </c>
      <c r="G198" s="17">
        <v>6460</v>
      </c>
      <c r="H198" s="17">
        <v>35381</v>
      </c>
      <c r="I198" s="17">
        <v>25202</v>
      </c>
      <c r="J198" s="17">
        <v>10101</v>
      </c>
      <c r="K198" s="17">
        <v>273911</v>
      </c>
    </row>
    <row r="199" spans="1:11" x14ac:dyDescent="0.2">
      <c r="A199" s="18">
        <v>43281</v>
      </c>
      <c r="B199" s="17">
        <v>679637.03</v>
      </c>
      <c r="C199" s="17">
        <v>1402888.32</v>
      </c>
      <c r="D199" s="17">
        <f>SARB!G197-'Embargoed data'!B199</f>
        <v>354349.97</v>
      </c>
      <c r="E199" s="17">
        <v>1012327.95</v>
      </c>
      <c r="F199" s="17">
        <v>671775.13</v>
      </c>
      <c r="G199" s="17">
        <v>6500</v>
      </c>
      <c r="H199" s="17">
        <v>35468</v>
      </c>
      <c r="I199" s="17">
        <v>20571</v>
      </c>
      <c r="J199" s="17">
        <v>11246</v>
      </c>
      <c r="K199" s="17">
        <v>295044</v>
      </c>
    </row>
    <row r="200" spans="1:11" x14ac:dyDescent="0.2">
      <c r="A200" s="18">
        <v>43373</v>
      </c>
      <c r="B200" s="17">
        <v>691985.49</v>
      </c>
      <c r="C200" s="17">
        <v>1439343.65</v>
      </c>
      <c r="D200" s="17">
        <f>SARB!G198-'Embargoed data'!B200</f>
        <v>355688.51</v>
      </c>
      <c r="E200" s="17">
        <v>992787.2</v>
      </c>
      <c r="F200" s="17">
        <v>693448.4</v>
      </c>
      <c r="G200" s="17">
        <v>6660</v>
      </c>
      <c r="H200" s="17">
        <v>40792</v>
      </c>
      <c r="I200" s="17">
        <v>21790</v>
      </c>
      <c r="J200" s="17">
        <v>11569</v>
      </c>
      <c r="K200" s="17">
        <v>301885</v>
      </c>
    </row>
    <row r="201" spans="1:11" x14ac:dyDescent="0.2">
      <c r="A201" s="18">
        <v>43465</v>
      </c>
      <c r="B201" s="17">
        <v>702982.98</v>
      </c>
      <c r="C201" s="17">
        <v>1438171.75</v>
      </c>
      <c r="D201" s="17">
        <f>SARB!G199-'Embargoed data'!B201</f>
        <v>362321.02</v>
      </c>
      <c r="E201" s="17">
        <v>958954.6</v>
      </c>
      <c r="F201" s="17">
        <v>709350.7</v>
      </c>
      <c r="G201" s="17">
        <v>6820</v>
      </c>
      <c r="H201" s="17">
        <v>40567</v>
      </c>
      <c r="I201" s="17">
        <v>26037</v>
      </c>
      <c r="J201" s="17">
        <v>12316</v>
      </c>
      <c r="K201" s="17">
        <v>306040</v>
      </c>
    </row>
    <row r="202" spans="1:11" x14ac:dyDescent="0.2">
      <c r="A202" s="18">
        <v>43555</v>
      </c>
      <c r="B202" s="17">
        <v>707275.25</v>
      </c>
      <c r="C202" s="17">
        <v>1420135.36</v>
      </c>
      <c r="D202" s="17">
        <f>SARB!G200-'Embargoed data'!B202</f>
        <v>366874.75</v>
      </c>
      <c r="E202" s="17">
        <v>1004246.81</v>
      </c>
      <c r="F202" s="17">
        <v>711310</v>
      </c>
      <c r="G202" s="17">
        <v>6680</v>
      </c>
      <c r="H202" s="17">
        <v>41980</v>
      </c>
      <c r="I202" s="17">
        <v>29504</v>
      </c>
      <c r="J202" s="17">
        <v>15048</v>
      </c>
      <c r="K202" s="17">
        <v>307443</v>
      </c>
    </row>
    <row r="203" spans="1:11" x14ac:dyDescent="0.2">
      <c r="A203" s="18">
        <v>43646</v>
      </c>
      <c r="B203" s="17">
        <v>725442.16</v>
      </c>
      <c r="C203" s="17">
        <v>1471740.63</v>
      </c>
      <c r="D203" s="17">
        <f>SARB!G201-'Embargoed data'!B203</f>
        <v>366113.83999999997</v>
      </c>
      <c r="E203" s="17">
        <v>1036831.77</v>
      </c>
      <c r="F203" s="17">
        <v>717941.37</v>
      </c>
      <c r="G203" s="17">
        <v>6580</v>
      </c>
      <c r="H203" s="17">
        <v>44976</v>
      </c>
      <c r="I203" s="17">
        <v>30444</v>
      </c>
      <c r="J203" s="17">
        <v>12143</v>
      </c>
      <c r="K203" s="17">
        <v>313666</v>
      </c>
    </row>
    <row r="204" spans="1:11" x14ac:dyDescent="0.2">
      <c r="A204" s="18">
        <v>43738</v>
      </c>
      <c r="B204" s="17">
        <v>736671.22</v>
      </c>
      <c r="C204" s="17">
        <v>1516912.09</v>
      </c>
      <c r="D204" s="17">
        <f>SARB!G202-'Embargoed data'!B204</f>
        <v>377491.78</v>
      </c>
      <c r="E204" s="17">
        <v>1051594.79</v>
      </c>
      <c r="F204" s="17">
        <v>725505.59</v>
      </c>
      <c r="G204" s="17">
        <v>6780</v>
      </c>
      <c r="H204" s="17">
        <v>44952</v>
      </c>
      <c r="I204" s="17">
        <v>29642</v>
      </c>
      <c r="J204" s="17">
        <v>12326</v>
      </c>
      <c r="K204" s="17">
        <v>320995</v>
      </c>
    </row>
    <row r="205" spans="1:11" x14ac:dyDescent="0.2">
      <c r="A205" s="18">
        <v>43830</v>
      </c>
      <c r="B205" s="17">
        <v>747313.06</v>
      </c>
      <c r="C205" s="17">
        <v>1541267.14</v>
      </c>
      <c r="D205" s="17">
        <f>SARB!G203-'Embargoed data'!B205</f>
        <v>378496.93999999994</v>
      </c>
      <c r="E205" s="17">
        <v>1076022.06</v>
      </c>
      <c r="F205" s="17">
        <v>731811.36</v>
      </c>
      <c r="G205" s="17">
        <v>6640</v>
      </c>
      <c r="H205" s="17">
        <v>47408</v>
      </c>
      <c r="I205" s="17">
        <v>31686</v>
      </c>
      <c r="J205" s="17">
        <v>11371</v>
      </c>
      <c r="K205" s="17">
        <v>328508</v>
      </c>
    </row>
    <row r="206" spans="1:11" x14ac:dyDescent="0.2">
      <c r="A206" s="18">
        <v>43921</v>
      </c>
      <c r="B206" s="17">
        <v>762907.48</v>
      </c>
      <c r="C206" s="17">
        <v>1603289.32</v>
      </c>
      <c r="D206" s="17">
        <f>SARB!G204-'Embargoed data'!B206</f>
        <v>381174.52</v>
      </c>
      <c r="E206" s="17">
        <v>1035298</v>
      </c>
      <c r="F206" s="17">
        <v>733340.69</v>
      </c>
      <c r="G206" s="17">
        <v>7500</v>
      </c>
      <c r="H206" s="17">
        <v>51668</v>
      </c>
      <c r="I206" s="17">
        <v>35162</v>
      </c>
      <c r="J206" s="17">
        <v>11863</v>
      </c>
      <c r="K206" s="17">
        <v>436551</v>
      </c>
    </row>
    <row r="207" spans="1:11" x14ac:dyDescent="0.2">
      <c r="A207" s="18">
        <v>44012</v>
      </c>
      <c r="B207" s="17">
        <v>752036.99</v>
      </c>
      <c r="C207" s="17">
        <v>1130146.1399999999</v>
      </c>
      <c r="D207" s="17">
        <f>SARB!G205-'Embargoed data'!B207</f>
        <v>371573.01</v>
      </c>
      <c r="E207" s="17">
        <v>619291.49</v>
      </c>
      <c r="F207" s="17">
        <v>738940.18</v>
      </c>
      <c r="G207" s="17">
        <v>9020</v>
      </c>
      <c r="H207" s="17">
        <v>56000</v>
      </c>
      <c r="I207" s="17">
        <v>26092</v>
      </c>
      <c r="J207" s="17">
        <v>12014</v>
      </c>
      <c r="K207" s="17">
        <v>340922</v>
      </c>
    </row>
    <row r="208" spans="1:11" x14ac:dyDescent="0.2">
      <c r="A208" s="18">
        <v>44104</v>
      </c>
      <c r="B208" s="17">
        <v>763900.88</v>
      </c>
      <c r="C208" s="17">
        <v>1566359.77</v>
      </c>
      <c r="D208" s="17">
        <f>SARB!G206-'Embargoed data'!B208</f>
        <v>386400.12</v>
      </c>
      <c r="E208" s="17">
        <v>899027.54</v>
      </c>
      <c r="F208" s="17">
        <v>756724.37</v>
      </c>
      <c r="G208" s="17">
        <v>10480</v>
      </c>
      <c r="H208" s="17">
        <v>57920</v>
      </c>
      <c r="I208" s="17">
        <v>42911</v>
      </c>
      <c r="J208" s="17">
        <v>10995</v>
      </c>
      <c r="K208" s="17">
        <v>459806</v>
      </c>
    </row>
    <row r="209" spans="1:11" x14ac:dyDescent="0.2">
      <c r="A209" s="18">
        <v>44196</v>
      </c>
      <c r="B209" s="17">
        <v>777106.08</v>
      </c>
      <c r="C209" s="17">
        <v>1729724.93</v>
      </c>
      <c r="D209" s="17">
        <f>SARB!G207-'Embargoed data'!B209</f>
        <v>387319.92000000004</v>
      </c>
      <c r="E209" s="17">
        <v>1014126.64</v>
      </c>
      <c r="F209" s="17">
        <v>755230.51</v>
      </c>
      <c r="G209" s="17">
        <v>9580</v>
      </c>
      <c r="H209" s="17">
        <v>63476</v>
      </c>
      <c r="I209" s="17">
        <v>58391</v>
      </c>
      <c r="J209" s="17">
        <v>11500</v>
      </c>
      <c r="K209" s="17">
        <v>449541</v>
      </c>
    </row>
    <row r="210" spans="1:11" x14ac:dyDescent="0.2">
      <c r="A210" s="18">
        <v>44286</v>
      </c>
      <c r="B210" s="17">
        <v>788321.52</v>
      </c>
      <c r="C210" s="17">
        <v>1780368.56</v>
      </c>
      <c r="D210" s="17">
        <f>SARB!G208-'Embargoed data'!B210</f>
        <v>385145.48</v>
      </c>
      <c r="E210" s="17">
        <v>1025962.73</v>
      </c>
      <c r="F210" s="17">
        <v>763429.14</v>
      </c>
      <c r="G210" s="17">
        <v>8580</v>
      </c>
      <c r="H210" s="17">
        <v>42848</v>
      </c>
      <c r="I210" s="17">
        <v>34944</v>
      </c>
      <c r="J210" s="17">
        <v>11156</v>
      </c>
      <c r="K210" s="17">
        <v>460088</v>
      </c>
    </row>
    <row r="211" spans="1:11" x14ac:dyDescent="0.2">
      <c r="A211" s="18">
        <v>44377</v>
      </c>
      <c r="B211" s="17">
        <v>777845.36</v>
      </c>
      <c r="C211" s="17">
        <v>1930934.85</v>
      </c>
      <c r="D211" s="17">
        <f>SARB!G209-'Embargoed data'!B211</f>
        <v>399273.64</v>
      </c>
      <c r="E211" s="17">
        <v>1194433.55</v>
      </c>
      <c r="F211" s="17">
        <v>776086.17</v>
      </c>
      <c r="G211" s="17">
        <v>9140</v>
      </c>
      <c r="H211" s="17">
        <v>43132</v>
      </c>
      <c r="I211" s="17">
        <v>34843</v>
      </c>
      <c r="J211" s="17">
        <v>11158</v>
      </c>
      <c r="K211" s="17">
        <v>379111</v>
      </c>
    </row>
    <row r="212" spans="1:11" x14ac:dyDescent="0.2">
      <c r="A212" s="18">
        <v>44469</v>
      </c>
      <c r="B212" s="17">
        <v>795543.28</v>
      </c>
      <c r="C212" s="17">
        <v>1776472.23</v>
      </c>
      <c r="D212" s="17">
        <f>SARB!G210-'Embargoed data'!B212</f>
        <v>413840.72</v>
      </c>
      <c r="E212" s="17">
        <v>1157061.28</v>
      </c>
      <c r="F212" s="17">
        <v>792226.06</v>
      </c>
      <c r="G212" s="17">
        <v>8468</v>
      </c>
      <c r="H212" s="17">
        <v>65968</v>
      </c>
      <c r="I212" s="17">
        <v>51377</v>
      </c>
      <c r="J212" s="17">
        <v>8453</v>
      </c>
      <c r="K212" s="17">
        <v>347697</v>
      </c>
    </row>
    <row r="213" spans="1:11" x14ac:dyDescent="0.2">
      <c r="A213" s="18">
        <v>44561</v>
      </c>
      <c r="B213" s="17">
        <v>825320.12</v>
      </c>
      <c r="C213" s="17">
        <v>1816126.21</v>
      </c>
      <c r="D213" s="17">
        <f>SARB!G211-'Embargoed data'!B213</f>
        <v>420638.88</v>
      </c>
      <c r="E213" s="17">
        <v>1217950.02</v>
      </c>
      <c r="F213" s="17">
        <v>812246.43</v>
      </c>
      <c r="G213" s="17">
        <v>9048</v>
      </c>
      <c r="H213" s="17">
        <v>67828</v>
      </c>
      <c r="I213" s="17">
        <v>45912</v>
      </c>
      <c r="J213" s="17">
        <v>8781</v>
      </c>
      <c r="K213" s="17">
        <v>412168</v>
      </c>
    </row>
    <row r="214" spans="1:11" x14ac:dyDescent="0.2">
      <c r="A214" s="18">
        <v>44651</v>
      </c>
      <c r="B214" s="17">
        <v>824753.08</v>
      </c>
      <c r="C214" s="17">
        <v>1834088.68</v>
      </c>
      <c r="D214" s="17">
        <f>SARB!G212-'Embargoed data'!B214</f>
        <v>428918.92000000004</v>
      </c>
      <c r="E214" s="17">
        <v>1284648.42</v>
      </c>
      <c r="F214" s="17">
        <v>835511.82</v>
      </c>
      <c r="G214" s="17">
        <v>9292</v>
      </c>
      <c r="H214" s="17">
        <v>54796</v>
      </c>
      <c r="I214" s="17">
        <v>46103</v>
      </c>
      <c r="J214" s="17">
        <v>8535</v>
      </c>
      <c r="K214" s="17">
        <v>393378</v>
      </c>
    </row>
    <row r="215" spans="1:11" x14ac:dyDescent="0.2">
      <c r="A215" s="18">
        <v>44742</v>
      </c>
      <c r="B215" s="17">
        <v>817470.38</v>
      </c>
      <c r="C215" s="17">
        <v>1999546.82</v>
      </c>
      <c r="D215" s="17">
        <f>SARB!G213-'Embargoed data'!B215</f>
        <v>435285.62</v>
      </c>
      <c r="E215" s="17">
        <v>1388875.34</v>
      </c>
      <c r="F215" s="17">
        <v>857487.33</v>
      </c>
      <c r="G215" s="17">
        <v>9188</v>
      </c>
      <c r="H215" s="17">
        <v>73684</v>
      </c>
      <c r="I215" s="17">
        <v>58043</v>
      </c>
      <c r="J215" s="17">
        <v>18658</v>
      </c>
      <c r="K215" s="17">
        <v>361664</v>
      </c>
    </row>
    <row r="216" spans="1:11" x14ac:dyDescent="0.2">
      <c r="A216" s="18">
        <v>44834</v>
      </c>
      <c r="B216" s="17">
        <v>819069.33</v>
      </c>
      <c r="C216" s="17">
        <v>2036974.74</v>
      </c>
      <c r="D216" s="17">
        <f>SARB!G214-'Embargoed data'!B216</f>
        <v>462731.67000000004</v>
      </c>
      <c r="E216" s="17">
        <v>1363019.8</v>
      </c>
      <c r="F216" s="17">
        <v>876439.58</v>
      </c>
      <c r="G216" s="17">
        <v>9088</v>
      </c>
      <c r="H216" s="17">
        <v>68480</v>
      </c>
      <c r="I216" s="17">
        <v>44889</v>
      </c>
      <c r="J216" s="17">
        <v>9579</v>
      </c>
      <c r="K216" s="17">
        <v>463533</v>
      </c>
    </row>
    <row r="217" spans="1:11" x14ac:dyDescent="0.2">
      <c r="A217" s="18">
        <v>44926</v>
      </c>
      <c r="B217" s="17">
        <v>833066.27</v>
      </c>
      <c r="C217" s="17">
        <v>1982386.13</v>
      </c>
      <c r="D217" s="17">
        <f>SARB!G215-'Embargoed data'!B217</f>
        <v>455344.73</v>
      </c>
      <c r="E217" s="17">
        <v>1523263.94</v>
      </c>
      <c r="F217" s="17">
        <v>891045.01</v>
      </c>
      <c r="G217" s="17">
        <v>8664</v>
      </c>
      <c r="H217" s="17">
        <v>73016</v>
      </c>
      <c r="I217" s="17">
        <v>46921</v>
      </c>
      <c r="J217" s="17">
        <v>9108</v>
      </c>
      <c r="K217" s="17">
        <v>426377</v>
      </c>
    </row>
    <row r="218" spans="1:11" x14ac:dyDescent="0.2">
      <c r="A218" s="18">
        <v>45016</v>
      </c>
      <c r="B218" s="17">
        <v>864433.07</v>
      </c>
      <c r="C218" s="17">
        <v>1965041.42</v>
      </c>
      <c r="D218" s="17">
        <f>SARB!G216-'Embargoed data'!B218</f>
        <v>474806.93000000005</v>
      </c>
      <c r="E218" s="17">
        <v>1466066.69</v>
      </c>
      <c r="F218" s="17">
        <v>927811.46</v>
      </c>
      <c r="G218" s="17">
        <v>8872</v>
      </c>
      <c r="H218" s="17">
        <v>65508</v>
      </c>
      <c r="I218" s="17">
        <v>43548</v>
      </c>
      <c r="J218" s="17">
        <v>11555.86</v>
      </c>
      <c r="K218" s="17">
        <v>417103.96</v>
      </c>
    </row>
    <row r="219" spans="1:11" x14ac:dyDescent="0.2">
      <c r="A219" s="18">
        <v>45107</v>
      </c>
      <c r="B219" s="17">
        <v>866376.2</v>
      </c>
      <c r="C219" s="17">
        <v>2040564.04</v>
      </c>
      <c r="D219" s="17">
        <f>SARB!G217-'Embargoed data'!B219</f>
        <v>491921.80000000005</v>
      </c>
      <c r="E219" s="17">
        <v>1434945.11</v>
      </c>
      <c r="F219" s="17">
        <v>945481.33</v>
      </c>
      <c r="G219" s="17">
        <v>8760</v>
      </c>
      <c r="H219" s="17">
        <v>81556</v>
      </c>
      <c r="I219" s="17">
        <v>40587</v>
      </c>
      <c r="J219" s="17">
        <v>14127.05</v>
      </c>
      <c r="K219" s="17">
        <v>491977.83</v>
      </c>
    </row>
    <row r="220" spans="1:11" x14ac:dyDescent="0.2">
      <c r="A220" s="1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58FB-43A5-4130-93E2-465412BC923F}">
  <dimension ref="A1:T220"/>
  <sheetViews>
    <sheetView workbookViewId="0">
      <pane xSplit="1" ySplit="5" topLeftCell="B85" activePane="bottomRight" state="frozen"/>
      <selection pane="topRight" activeCell="B1" sqref="B1"/>
      <selection pane="bottomLeft" activeCell="A6" sqref="A6"/>
      <selection pane="bottomRight" activeCell="C194" sqref="C194"/>
    </sheetView>
  </sheetViews>
  <sheetFormatPr defaultRowHeight="12" x14ac:dyDescent="0.2"/>
  <cols>
    <col min="1" max="1" width="11.85546875" bestFit="1" customWidth="1"/>
    <col min="2" max="2" width="21.85546875" bestFit="1" customWidth="1"/>
    <col min="3" max="3" width="16.5703125" bestFit="1" customWidth="1"/>
    <col min="4" max="5" width="19.5703125" bestFit="1" customWidth="1"/>
    <col min="6" max="8" width="13.5703125" bestFit="1" customWidth="1"/>
    <col min="9" max="9" width="17.42578125" customWidth="1"/>
    <col min="10" max="10" width="16.5703125" customWidth="1"/>
    <col min="11" max="11" width="18.28515625" customWidth="1"/>
    <col min="12" max="12" width="17.42578125" customWidth="1"/>
    <col min="13" max="13" width="23" customWidth="1"/>
    <col min="14" max="14" width="16.140625" customWidth="1"/>
    <col min="15" max="15" width="20" customWidth="1"/>
    <col min="16" max="16" width="14.28515625" customWidth="1"/>
    <col min="17" max="17" width="25" customWidth="1"/>
    <col min="18" max="18" width="26.85546875" customWidth="1"/>
    <col min="19" max="19" width="25" customWidth="1"/>
    <col min="20" max="20" width="26.85546875" customWidth="1"/>
  </cols>
  <sheetData>
    <row r="1" spans="1:20" x14ac:dyDescent="0.2">
      <c r="A1" s="15"/>
      <c r="B1" s="16"/>
      <c r="N1" s="16"/>
      <c r="O1" s="16"/>
      <c r="P1" s="16"/>
    </row>
    <row r="2" spans="1:20" x14ac:dyDescent="0.2">
      <c r="A2" s="13" t="s">
        <v>146</v>
      </c>
      <c r="B2" s="16" t="s">
        <v>308</v>
      </c>
      <c r="C2" s="16" t="s">
        <v>327</v>
      </c>
      <c r="D2" s="16" t="s">
        <v>308</v>
      </c>
      <c r="E2" s="16" t="s">
        <v>308</v>
      </c>
      <c r="F2" s="16" t="s">
        <v>352</v>
      </c>
      <c r="G2" s="16" t="s">
        <v>354</v>
      </c>
      <c r="H2" s="16" t="s">
        <v>356</v>
      </c>
      <c r="I2" s="16" t="s">
        <v>499</v>
      </c>
      <c r="J2" s="16" t="s">
        <v>379</v>
      </c>
      <c r="K2" s="16" t="s">
        <v>385</v>
      </c>
      <c r="L2" s="16" t="s">
        <v>498</v>
      </c>
      <c r="M2" s="16" t="s">
        <v>383</v>
      </c>
      <c r="N2" s="16" t="s">
        <v>478</v>
      </c>
      <c r="O2" s="16" t="s">
        <v>479</v>
      </c>
      <c r="P2" s="16" t="s">
        <v>190</v>
      </c>
      <c r="Q2" s="16" t="s">
        <v>504</v>
      </c>
      <c r="R2" s="16" t="s">
        <v>505</v>
      </c>
      <c r="S2" s="16" t="s">
        <v>504</v>
      </c>
      <c r="T2" s="16" t="s">
        <v>505</v>
      </c>
    </row>
    <row r="3" spans="1:20" x14ac:dyDescent="0.2">
      <c r="A3" s="13" t="s">
        <v>147</v>
      </c>
      <c r="B3" s="13" t="s">
        <v>316</v>
      </c>
      <c r="C3" s="13" t="s">
        <v>325</v>
      </c>
      <c r="D3" s="13" t="s">
        <v>350</v>
      </c>
      <c r="E3" s="13" t="s">
        <v>351</v>
      </c>
      <c r="F3" s="13" t="s">
        <v>348</v>
      </c>
      <c r="G3" s="13" t="s">
        <v>355</v>
      </c>
      <c r="H3" s="13" t="s">
        <v>357</v>
      </c>
      <c r="I3" s="13" t="s">
        <v>375</v>
      </c>
      <c r="J3" s="13" t="s">
        <v>376</v>
      </c>
      <c r="K3" s="13" t="s">
        <v>380</v>
      </c>
      <c r="L3" s="13" t="s">
        <v>308</v>
      </c>
      <c r="M3" s="13" t="s">
        <v>384</v>
      </c>
      <c r="N3" s="13" t="s">
        <v>191</v>
      </c>
      <c r="O3" s="13" t="s">
        <v>191</v>
      </c>
      <c r="P3" s="13" t="s">
        <v>191</v>
      </c>
      <c r="Q3" s="13"/>
      <c r="R3" s="13"/>
      <c r="S3" s="13" t="s">
        <v>375</v>
      </c>
      <c r="T3" s="13" t="s">
        <v>308</v>
      </c>
    </row>
    <row r="4" spans="1:20" x14ac:dyDescent="0.2">
      <c r="A4" s="14" t="s">
        <v>46</v>
      </c>
      <c r="B4" s="14" t="s">
        <v>70</v>
      </c>
      <c r="C4" s="14" t="s">
        <v>326</v>
      </c>
      <c r="D4" s="14" t="s">
        <v>346</v>
      </c>
      <c r="E4" s="14" t="s">
        <v>70</v>
      </c>
      <c r="F4" s="14" t="s">
        <v>70</v>
      </c>
      <c r="G4" s="14" t="s">
        <v>70</v>
      </c>
      <c r="H4" s="14" t="s">
        <v>70</v>
      </c>
      <c r="I4" s="14" t="s">
        <v>377</v>
      </c>
      <c r="J4" s="14" t="s">
        <v>378</v>
      </c>
      <c r="K4" s="14" t="s">
        <v>70</v>
      </c>
      <c r="L4" s="14" t="s">
        <v>500</v>
      </c>
      <c r="M4" s="14" t="s">
        <v>70</v>
      </c>
      <c r="N4" s="14" t="s">
        <v>486</v>
      </c>
      <c r="O4" s="14" t="s">
        <v>70</v>
      </c>
      <c r="P4" s="14" t="s">
        <v>70</v>
      </c>
      <c r="Q4" s="14" t="s">
        <v>70</v>
      </c>
      <c r="R4" s="14" t="s">
        <v>70</v>
      </c>
      <c r="S4" s="14" t="s">
        <v>70</v>
      </c>
      <c r="T4" s="14" t="s">
        <v>70</v>
      </c>
    </row>
    <row r="5" spans="1:20" ht="22.5" x14ac:dyDescent="0.2">
      <c r="A5" s="14" t="s">
        <v>81</v>
      </c>
      <c r="B5" s="14" t="s">
        <v>317</v>
      </c>
      <c r="C5" s="14" t="s">
        <v>467</v>
      </c>
      <c r="D5" s="14" t="s">
        <v>347</v>
      </c>
      <c r="E5" s="14"/>
      <c r="F5" s="14"/>
      <c r="G5" s="14" t="s">
        <v>353</v>
      </c>
      <c r="H5" s="14" t="s">
        <v>358</v>
      </c>
      <c r="I5" s="14" t="s">
        <v>468</v>
      </c>
      <c r="J5" s="14" t="s">
        <v>469</v>
      </c>
      <c r="K5" s="14" t="s">
        <v>381</v>
      </c>
      <c r="L5" s="14" t="s">
        <v>501</v>
      </c>
      <c r="M5" s="14" t="s">
        <v>382</v>
      </c>
      <c r="N5" s="14" t="s">
        <v>487</v>
      </c>
      <c r="O5" s="14" t="s">
        <v>481</v>
      </c>
      <c r="P5" s="14" t="s">
        <v>480</v>
      </c>
      <c r="Q5" s="91" t="s">
        <v>488</v>
      </c>
      <c r="R5" s="91" t="s">
        <v>488</v>
      </c>
      <c r="S5" s="14" t="s">
        <v>502</v>
      </c>
      <c r="T5" s="14" t="s">
        <v>503</v>
      </c>
    </row>
    <row r="6" spans="1:20" x14ac:dyDescent="0.2">
      <c r="A6" s="18">
        <v>25658</v>
      </c>
      <c r="B6" s="34">
        <v>4</v>
      </c>
      <c r="C6" s="17">
        <v>8159</v>
      </c>
      <c r="D6" s="17" t="e">
        <v>#N/A</v>
      </c>
      <c r="E6" s="17"/>
      <c r="G6" s="17" t="e">
        <v>#N/A</v>
      </c>
      <c r="H6" s="17" t="e">
        <v>#N/A</v>
      </c>
      <c r="I6" s="79">
        <v>5139.6666666666697</v>
      </c>
      <c r="J6" s="79">
        <v>0.66666666666666696</v>
      </c>
      <c r="K6" s="79">
        <f>I6+J6</f>
        <v>5140.3333333333367</v>
      </c>
      <c r="L6" s="79">
        <v>5139.6666666666697</v>
      </c>
      <c r="M6" s="79">
        <f>(SARB!E4/SARB!D4)*100</f>
        <v>1.2946027398935098</v>
      </c>
      <c r="N6" s="35" t="e">
        <v>#N/A</v>
      </c>
      <c r="O6" s="136">
        <v>5.5</v>
      </c>
      <c r="P6" s="35">
        <f>O6</f>
        <v>5.5</v>
      </c>
      <c r="Q6" s="17">
        <v>5195.4355442965898</v>
      </c>
      <c r="R6" s="17">
        <v>5216.2984169255797</v>
      </c>
      <c r="S6" s="17">
        <f>(Q6/M6)*100</f>
        <v>401315.04315555142</v>
      </c>
      <c r="T6" s="17">
        <f>(R6/M6)*100</f>
        <v>402926.57015036576</v>
      </c>
    </row>
    <row r="7" spans="1:20" x14ac:dyDescent="0.2">
      <c r="A7" s="18">
        <v>25749</v>
      </c>
      <c r="B7" s="34">
        <v>4</v>
      </c>
      <c r="C7" s="17">
        <v>8481</v>
      </c>
      <c r="D7" s="17" t="e">
        <v>#N/A</v>
      </c>
      <c r="E7" s="17"/>
      <c r="G7" s="17" t="e">
        <v>#N/A</v>
      </c>
      <c r="H7" s="17" t="e">
        <v>#N/A</v>
      </c>
      <c r="I7" s="79">
        <v>5242.6666666666697</v>
      </c>
      <c r="J7" s="79">
        <v>2</v>
      </c>
      <c r="K7" s="79">
        <f t="shared" ref="K7:K70" si="0">I7+J7</f>
        <v>5244.6666666666697</v>
      </c>
      <c r="L7" s="79">
        <v>5242.6666666666697</v>
      </c>
      <c r="M7" s="79">
        <f>(SARB!E5/SARB!D5)*100</f>
        <v>1.2902799206524134</v>
      </c>
      <c r="N7" s="35" t="e">
        <v>#N/A</v>
      </c>
      <c r="O7" s="136">
        <v>5.5</v>
      </c>
      <c r="P7" s="35">
        <f t="shared" ref="P7:P70" si="1">O7</f>
        <v>5.5</v>
      </c>
      <c r="Q7" s="17">
        <v>5227.7370336855302</v>
      </c>
      <c r="R7" s="17">
        <v>5240.0667143943801</v>
      </c>
      <c r="S7" s="17">
        <f t="shared" ref="S7:S70" si="2">(Q7/M7)*100</f>
        <v>405163.01540538523</v>
      </c>
      <c r="T7" s="17">
        <f t="shared" ref="T7:T70" si="3">(R7/M7)*100</f>
        <v>406118.597253285</v>
      </c>
    </row>
    <row r="8" spans="1:20" x14ac:dyDescent="0.2">
      <c r="A8" s="18">
        <v>25841</v>
      </c>
      <c r="B8" s="34">
        <v>4</v>
      </c>
      <c r="C8" s="17">
        <v>8759</v>
      </c>
      <c r="D8" s="17" t="e">
        <v>#N/A</v>
      </c>
      <c r="E8" s="17"/>
      <c r="G8" s="17" t="e">
        <v>#N/A</v>
      </c>
      <c r="H8" s="17" t="e">
        <v>#N/A</v>
      </c>
      <c r="I8" s="79">
        <v>5358.6666666666697</v>
      </c>
      <c r="J8" s="79">
        <v>2</v>
      </c>
      <c r="K8" s="79">
        <f t="shared" si="0"/>
        <v>5360.6666666666697</v>
      </c>
      <c r="L8" s="79">
        <v>5358.6666666666697</v>
      </c>
      <c r="M8" s="79">
        <f>(SARB!E6/SARB!D6)*100</f>
        <v>1.3074978548411136</v>
      </c>
      <c r="N8" s="35" t="e">
        <v>#N/A</v>
      </c>
      <c r="O8" s="136">
        <v>5.5</v>
      </c>
      <c r="P8" s="35">
        <f t="shared" si="1"/>
        <v>5.5</v>
      </c>
      <c r="Q8" s="17">
        <v>5295.8721864625804</v>
      </c>
      <c r="R8" s="17">
        <v>5296.1602704339102</v>
      </c>
      <c r="S8" s="17">
        <f t="shared" si="2"/>
        <v>405038.69026279449</v>
      </c>
      <c r="T8" s="17">
        <f t="shared" si="3"/>
        <v>405060.72348986735</v>
      </c>
    </row>
    <row r="9" spans="1:20" x14ac:dyDescent="0.2">
      <c r="A9" s="18">
        <v>25933</v>
      </c>
      <c r="B9" s="34">
        <v>4</v>
      </c>
      <c r="C9" s="17">
        <v>9161</v>
      </c>
      <c r="D9" s="17" t="e">
        <v>#N/A</v>
      </c>
      <c r="E9" s="80">
        <v>7.8771756299999902</v>
      </c>
      <c r="F9" s="79">
        <f>E9</f>
        <v>7.8771756299999902</v>
      </c>
      <c r="G9" s="79">
        <f t="shared" ref="G9:G70" si="4">C9/F9</f>
        <v>1162.9802901830196</v>
      </c>
      <c r="H9" s="79" t="e">
        <v>#N/A</v>
      </c>
      <c r="I9" s="79">
        <v>5359</v>
      </c>
      <c r="J9" s="79">
        <v>2</v>
      </c>
      <c r="K9" s="79">
        <f t="shared" si="0"/>
        <v>5361</v>
      </c>
      <c r="L9" s="79">
        <v>5359</v>
      </c>
      <c r="M9" s="79">
        <f>(SARB!E7/SARB!D7)*100</f>
        <v>1.2996090001575458</v>
      </c>
      <c r="N9" s="35" t="e">
        <v>#N/A</v>
      </c>
      <c r="O9" s="136">
        <v>5.5</v>
      </c>
      <c r="P9" s="35">
        <f t="shared" si="1"/>
        <v>5.5</v>
      </c>
      <c r="Q9" s="17">
        <v>5382.9929470115203</v>
      </c>
      <c r="R9" s="17">
        <v>5346.0662403066499</v>
      </c>
      <c r="S9" s="17">
        <f t="shared" si="2"/>
        <v>414200.95939309167</v>
      </c>
      <c r="T9" s="17">
        <f t="shared" si="3"/>
        <v>411359.58889624261</v>
      </c>
    </row>
    <row r="10" spans="1:20" x14ac:dyDescent="0.2">
      <c r="A10" s="18">
        <v>26023</v>
      </c>
      <c r="B10" s="34">
        <v>4</v>
      </c>
      <c r="C10" s="17">
        <v>9335</v>
      </c>
      <c r="D10" s="17" t="e">
        <v>#N/A</v>
      </c>
      <c r="E10" s="80">
        <v>7.9271920953740507</v>
      </c>
      <c r="F10" s="79">
        <f t="shared" ref="F10:F73" si="5">E10</f>
        <v>7.9271920953740507</v>
      </c>
      <c r="G10" s="79">
        <f t="shared" si="4"/>
        <v>1177.5922530560956</v>
      </c>
      <c r="H10" s="79" t="e">
        <v>#N/A</v>
      </c>
      <c r="I10" s="79">
        <v>5394.6666666666697</v>
      </c>
      <c r="J10" s="79">
        <v>2</v>
      </c>
      <c r="K10" s="79">
        <f t="shared" si="0"/>
        <v>5396.6666666666697</v>
      </c>
      <c r="L10" s="79">
        <v>5394.6666666666697</v>
      </c>
      <c r="M10" s="79">
        <f>(SARB!E8/SARB!D8)*100</f>
        <v>1.3537586144034406</v>
      </c>
      <c r="N10" s="35" t="e">
        <v>#N/A</v>
      </c>
      <c r="O10" s="136">
        <v>5.8333329999999997</v>
      </c>
      <c r="P10" s="35">
        <f t="shared" si="1"/>
        <v>5.8333329999999997</v>
      </c>
      <c r="Q10" s="17">
        <v>5449.5096623920999</v>
      </c>
      <c r="R10" s="17">
        <v>5476.9437538011798</v>
      </c>
      <c r="S10" s="17">
        <f t="shared" si="2"/>
        <v>402546.62865384831</v>
      </c>
      <c r="T10" s="17">
        <f t="shared" si="3"/>
        <v>404573.1414395984</v>
      </c>
    </row>
    <row r="11" spans="1:20" x14ac:dyDescent="0.2">
      <c r="A11" s="18">
        <v>26114</v>
      </c>
      <c r="B11" s="34">
        <v>4</v>
      </c>
      <c r="C11" s="17">
        <v>9535</v>
      </c>
      <c r="D11" s="17" t="e">
        <v>#N/A</v>
      </c>
      <c r="E11" s="80">
        <v>7.9758334745984802</v>
      </c>
      <c r="F11" s="79">
        <f t="shared" si="5"/>
        <v>7.9758334745984802</v>
      </c>
      <c r="G11" s="79">
        <f t="shared" si="4"/>
        <v>1195.4863438870896</v>
      </c>
      <c r="H11" s="79" t="e">
        <v>#N/A</v>
      </c>
      <c r="I11" s="79">
        <v>5545.6666666666697</v>
      </c>
      <c r="J11" s="79">
        <v>2</v>
      </c>
      <c r="K11" s="79">
        <f t="shared" si="0"/>
        <v>5547.6666666666697</v>
      </c>
      <c r="L11" s="79">
        <v>5545.6666666666697</v>
      </c>
      <c r="M11" s="79">
        <f>(SARB!E9/SARB!D9)*100</f>
        <v>1.3801933276525793</v>
      </c>
      <c r="N11" s="35" t="e">
        <v>#N/A</v>
      </c>
      <c r="O11" s="136">
        <v>6.5</v>
      </c>
      <c r="P11" s="35">
        <f t="shared" si="1"/>
        <v>6.5</v>
      </c>
      <c r="Q11" s="17">
        <v>5528.69674374238</v>
      </c>
      <c r="R11" s="17">
        <v>5536.6326427860204</v>
      </c>
      <c r="S11" s="17">
        <f t="shared" si="2"/>
        <v>400574.08139666484</v>
      </c>
      <c r="T11" s="17">
        <f t="shared" si="3"/>
        <v>401149.06599372398</v>
      </c>
    </row>
    <row r="12" spans="1:20" x14ac:dyDescent="0.2">
      <c r="A12" s="18">
        <v>26206</v>
      </c>
      <c r="B12" s="34">
        <v>4</v>
      </c>
      <c r="C12" s="17">
        <v>9847</v>
      </c>
      <c r="D12" s="17" t="e">
        <v>#N/A</v>
      </c>
      <c r="E12" s="80">
        <v>8.0217246815236702</v>
      </c>
      <c r="F12" s="79">
        <f t="shared" si="5"/>
        <v>8.0217246815236702</v>
      </c>
      <c r="G12" s="79">
        <f t="shared" si="4"/>
        <v>1227.5415064643719</v>
      </c>
      <c r="H12" s="79" t="e">
        <v>#N/A</v>
      </c>
      <c r="I12" s="79">
        <v>5755.6666666666697</v>
      </c>
      <c r="J12" s="79">
        <v>2</v>
      </c>
      <c r="K12" s="79">
        <f t="shared" si="0"/>
        <v>5757.6666666666697</v>
      </c>
      <c r="L12" s="79">
        <v>5755.6666666666697</v>
      </c>
      <c r="M12" s="79">
        <f>(SARB!E10/SARB!D10)*100</f>
        <v>1.4052382333043394</v>
      </c>
      <c r="N12" s="35" t="e">
        <v>#N/A</v>
      </c>
      <c r="O12" s="136">
        <v>6.5</v>
      </c>
      <c r="P12" s="35">
        <f t="shared" si="1"/>
        <v>6.5</v>
      </c>
      <c r="Q12" s="17">
        <v>5691.4369018875605</v>
      </c>
      <c r="R12" s="17">
        <v>5695.1654965903599</v>
      </c>
      <c r="S12" s="17">
        <f t="shared" si="2"/>
        <v>405015.80208961893</v>
      </c>
      <c r="T12" s="17">
        <f t="shared" si="3"/>
        <v>405281.137504955</v>
      </c>
    </row>
    <row r="13" spans="1:20" x14ac:dyDescent="0.2">
      <c r="A13" s="18">
        <v>26298</v>
      </c>
      <c r="B13" s="34">
        <v>4</v>
      </c>
      <c r="C13" s="17">
        <v>10201</v>
      </c>
      <c r="D13" s="17" t="e">
        <v>#N/A</v>
      </c>
      <c r="E13" s="80">
        <v>8.0634906300000004</v>
      </c>
      <c r="F13" s="79">
        <f t="shared" si="5"/>
        <v>8.0634906300000004</v>
      </c>
      <c r="G13" s="79">
        <f t="shared" si="4"/>
        <v>1265.0848705705012</v>
      </c>
      <c r="H13" s="79" t="e">
        <v>#N/A</v>
      </c>
      <c r="I13" s="79">
        <v>5932</v>
      </c>
      <c r="J13" s="79">
        <v>2</v>
      </c>
      <c r="K13" s="79">
        <f t="shared" si="0"/>
        <v>5934</v>
      </c>
      <c r="L13" s="79">
        <v>5932</v>
      </c>
      <c r="M13" s="79">
        <f>(SARB!E11/SARB!D11)*100</f>
        <v>1.4147544505080663</v>
      </c>
      <c r="N13" s="35" t="e">
        <v>#N/A</v>
      </c>
      <c r="O13" s="136">
        <v>6.5</v>
      </c>
      <c r="P13" s="35">
        <f t="shared" si="1"/>
        <v>6.5</v>
      </c>
      <c r="Q13" s="17">
        <v>5963.1640191293</v>
      </c>
      <c r="R13" s="17">
        <v>5916.7631393247102</v>
      </c>
      <c r="S13" s="17">
        <f t="shared" si="2"/>
        <v>421498.16294889967</v>
      </c>
      <c r="T13" s="17">
        <f t="shared" si="3"/>
        <v>418218.37967711524</v>
      </c>
    </row>
    <row r="14" spans="1:20" x14ac:dyDescent="0.2">
      <c r="A14" s="18">
        <v>26389</v>
      </c>
      <c r="B14" s="34">
        <v>4</v>
      </c>
      <c r="C14" s="17">
        <v>10541</v>
      </c>
      <c r="D14" s="17" t="e">
        <v>#N/A</v>
      </c>
      <c r="E14" s="80">
        <v>8.1043111994640107</v>
      </c>
      <c r="F14" s="79">
        <f t="shared" si="5"/>
        <v>8.1043111994640107</v>
      </c>
      <c r="G14" s="79">
        <f t="shared" si="4"/>
        <v>1300.6657494466824</v>
      </c>
      <c r="H14" s="79" t="e">
        <v>#N/A</v>
      </c>
      <c r="I14" s="79">
        <v>6104.6666666666697</v>
      </c>
      <c r="J14" s="79">
        <v>16.3333333333333</v>
      </c>
      <c r="K14" s="79">
        <f t="shared" si="0"/>
        <v>6121.0000000000027</v>
      </c>
      <c r="L14" s="79">
        <v>6104.6666666666697</v>
      </c>
      <c r="M14" s="79">
        <f>(SARB!E12/SARB!D12)*100</f>
        <v>1.4629265902399675</v>
      </c>
      <c r="N14" s="35" t="e">
        <v>#N/A</v>
      </c>
      <c r="O14" s="136">
        <v>6.5</v>
      </c>
      <c r="P14" s="35">
        <f t="shared" si="1"/>
        <v>6.5</v>
      </c>
      <c r="Q14" s="17">
        <v>6156.1398013887301</v>
      </c>
      <c r="R14" s="17">
        <v>6199.6838368845802</v>
      </c>
      <c r="S14" s="17">
        <f t="shared" si="2"/>
        <v>420809.89179224113</v>
      </c>
      <c r="T14" s="17">
        <f t="shared" si="3"/>
        <v>423786.39353787602</v>
      </c>
    </row>
    <row r="15" spans="1:20" x14ac:dyDescent="0.2">
      <c r="A15" s="18">
        <v>26480</v>
      </c>
      <c r="B15" s="34">
        <v>4</v>
      </c>
      <c r="C15" s="17">
        <v>10800</v>
      </c>
      <c r="D15" s="17" t="e">
        <v>#N/A</v>
      </c>
      <c r="E15" s="80">
        <v>8.1448875033030212</v>
      </c>
      <c r="F15" s="79">
        <f t="shared" si="5"/>
        <v>8.1448875033030212</v>
      </c>
      <c r="G15" s="79">
        <f t="shared" si="4"/>
        <v>1325.9851650032297</v>
      </c>
      <c r="H15" s="79" t="e">
        <v>#N/A</v>
      </c>
      <c r="I15" s="79">
        <v>6540.6666666666697</v>
      </c>
      <c r="J15" s="79">
        <v>45</v>
      </c>
      <c r="K15" s="79">
        <f t="shared" si="0"/>
        <v>6585.6666666666697</v>
      </c>
      <c r="L15" s="79">
        <v>6540.6666666666697</v>
      </c>
      <c r="M15" s="79">
        <f>(SARB!E13/SARB!D13)*100</f>
        <v>1.4650284840187371</v>
      </c>
      <c r="N15" s="35" t="e">
        <v>#N/A</v>
      </c>
      <c r="O15" s="136">
        <v>6.5</v>
      </c>
      <c r="P15" s="35">
        <f t="shared" si="1"/>
        <v>6.5</v>
      </c>
      <c r="Q15" s="17">
        <v>6520.7008294331099</v>
      </c>
      <c r="R15" s="17">
        <v>6518.3542560414699</v>
      </c>
      <c r="S15" s="17">
        <f t="shared" si="2"/>
        <v>445090.37882636231</v>
      </c>
      <c r="T15" s="17">
        <f t="shared" si="3"/>
        <v>444930.20628246723</v>
      </c>
    </row>
    <row r="16" spans="1:20" x14ac:dyDescent="0.2">
      <c r="A16" s="18">
        <v>26572</v>
      </c>
      <c r="B16" s="34">
        <v>4</v>
      </c>
      <c r="C16" s="17">
        <v>11027</v>
      </c>
      <c r="D16" s="17" t="e">
        <v>#N/A</v>
      </c>
      <c r="E16" s="80">
        <v>8.1904756204905222</v>
      </c>
      <c r="F16" s="79">
        <f t="shared" si="5"/>
        <v>8.1904756204905222</v>
      </c>
      <c r="G16" s="79">
        <f t="shared" si="4"/>
        <v>1346.319861133974</v>
      </c>
      <c r="H16" s="79" t="e">
        <v>#N/A</v>
      </c>
      <c r="I16" s="79">
        <v>6873.3333333333303</v>
      </c>
      <c r="J16" s="79">
        <v>45</v>
      </c>
      <c r="K16" s="79">
        <f t="shared" si="0"/>
        <v>6918.3333333333303</v>
      </c>
      <c r="L16" s="79">
        <v>6873.3333333333303</v>
      </c>
      <c r="M16" s="79">
        <f>(SARB!E14/SARB!D14)*100</f>
        <v>1.5111317415029686</v>
      </c>
      <c r="N16" s="35" t="e">
        <v>#N/A</v>
      </c>
      <c r="O16" s="136">
        <v>6.1666670000000003</v>
      </c>
      <c r="P16" s="35">
        <f t="shared" si="1"/>
        <v>6.1666670000000003</v>
      </c>
      <c r="Q16" s="17">
        <v>6807.6987405423397</v>
      </c>
      <c r="R16" s="17">
        <v>6815.6523011449399</v>
      </c>
      <c r="S16" s="17">
        <f t="shared" si="2"/>
        <v>450503.32499609969</v>
      </c>
      <c r="T16" s="17">
        <f t="shared" si="3"/>
        <v>451029.65637966857</v>
      </c>
    </row>
    <row r="17" spans="1:20" x14ac:dyDescent="0.2">
      <c r="A17" s="18">
        <v>26664</v>
      </c>
      <c r="B17" s="34">
        <v>4</v>
      </c>
      <c r="C17" s="17">
        <v>11371</v>
      </c>
      <c r="D17" s="17" t="e">
        <v>#N/A</v>
      </c>
      <c r="E17" s="80">
        <v>8.246331630000002</v>
      </c>
      <c r="F17" s="79">
        <f t="shared" si="5"/>
        <v>8.246331630000002</v>
      </c>
      <c r="G17" s="79">
        <f t="shared" si="4"/>
        <v>1378.9161666300822</v>
      </c>
      <c r="H17" s="79" t="e">
        <v>#N/A</v>
      </c>
      <c r="I17" s="79">
        <v>6969.3333333333303</v>
      </c>
      <c r="J17" s="79">
        <v>45</v>
      </c>
      <c r="K17" s="79">
        <f t="shared" si="0"/>
        <v>7014.3333333333303</v>
      </c>
      <c r="L17" s="79">
        <v>6969.3333333333303</v>
      </c>
      <c r="M17" s="79">
        <f>(SARB!E15/SARB!D15)*100</f>
        <v>1.5390243161616042</v>
      </c>
      <c r="N17" s="35" t="e">
        <v>#N/A</v>
      </c>
      <c r="O17" s="136">
        <v>6</v>
      </c>
      <c r="P17" s="35">
        <f t="shared" si="1"/>
        <v>6</v>
      </c>
      <c r="Q17" s="17">
        <v>7005.7740496640199</v>
      </c>
      <c r="R17" s="17">
        <v>6944.1048153049196</v>
      </c>
      <c r="S17" s="17">
        <f t="shared" si="2"/>
        <v>455208.79534488032</v>
      </c>
      <c r="T17" s="17">
        <f t="shared" si="3"/>
        <v>451201.76090679504</v>
      </c>
    </row>
    <row r="18" spans="1:20" x14ac:dyDescent="0.2">
      <c r="A18" s="18">
        <v>26754</v>
      </c>
      <c r="B18" s="34">
        <v>4</v>
      </c>
      <c r="C18" s="17">
        <v>11999</v>
      </c>
      <c r="D18" s="17" t="e">
        <v>#N/A</v>
      </c>
      <c r="E18" s="80">
        <v>8.3165819936084322</v>
      </c>
      <c r="F18" s="79">
        <f t="shared" si="5"/>
        <v>8.3165819936084322</v>
      </c>
      <c r="G18" s="79">
        <f t="shared" si="4"/>
        <v>1442.7802201940206</v>
      </c>
      <c r="H18" s="79" t="e">
        <v>#N/A</v>
      </c>
      <c r="I18" s="79">
        <v>7153.6666666666697</v>
      </c>
      <c r="J18" s="79">
        <v>35.6666666666667</v>
      </c>
      <c r="K18" s="79">
        <f t="shared" si="0"/>
        <v>7189.3333333333367</v>
      </c>
      <c r="L18" s="79">
        <v>6422</v>
      </c>
      <c r="M18" s="79">
        <f>(SARB!E16/SARB!D16)*100</f>
        <v>1.5728565613227969</v>
      </c>
      <c r="N18" s="35" t="e">
        <v>#N/A</v>
      </c>
      <c r="O18" s="136">
        <v>5.8333329999999997</v>
      </c>
      <c r="P18" s="35">
        <f t="shared" si="1"/>
        <v>5.8333329999999997</v>
      </c>
      <c r="Q18" s="17">
        <v>7199.2720038882799</v>
      </c>
      <c r="R18" s="17">
        <v>6528.11521093591</v>
      </c>
      <c r="S18" s="17">
        <f t="shared" si="2"/>
        <v>457719.55186006153</v>
      </c>
      <c r="T18" s="17">
        <f t="shared" si="3"/>
        <v>415048.35033689678</v>
      </c>
    </row>
    <row r="19" spans="1:20" x14ac:dyDescent="0.2">
      <c r="A19" s="18">
        <v>26845</v>
      </c>
      <c r="B19" s="34">
        <v>4</v>
      </c>
      <c r="C19" s="17">
        <v>12426</v>
      </c>
      <c r="D19" s="17" t="e">
        <v>#N/A</v>
      </c>
      <c r="E19" s="80">
        <v>8.3976899002916721</v>
      </c>
      <c r="F19" s="79">
        <f t="shared" si="5"/>
        <v>8.3976899002916721</v>
      </c>
      <c r="G19" s="79">
        <f t="shared" si="4"/>
        <v>1479.692647327739</v>
      </c>
      <c r="H19" s="79" t="e">
        <v>#N/A</v>
      </c>
      <c r="I19" s="79">
        <v>7452.6666666666697</v>
      </c>
      <c r="J19" s="79">
        <v>17</v>
      </c>
      <c r="K19" s="79">
        <f t="shared" si="0"/>
        <v>7469.6666666666697</v>
      </c>
      <c r="L19" s="79">
        <v>6609.3333333333303</v>
      </c>
      <c r="M19" s="79">
        <f>(SARB!E17/SARB!D17)*100</f>
        <v>1.6135451874782829</v>
      </c>
      <c r="N19" s="35" t="e">
        <v>#N/A</v>
      </c>
      <c r="O19" s="136">
        <v>5.5</v>
      </c>
      <c r="P19" s="35">
        <f t="shared" si="1"/>
        <v>5.5</v>
      </c>
      <c r="Q19" s="17">
        <v>7430.8332667807899</v>
      </c>
      <c r="R19" s="17">
        <v>6573.1285537699596</v>
      </c>
      <c r="S19" s="17">
        <f t="shared" si="2"/>
        <v>460528.3647738439</v>
      </c>
      <c r="T19" s="17">
        <f t="shared" si="3"/>
        <v>407371.82973119733</v>
      </c>
    </row>
    <row r="20" spans="1:20" x14ac:dyDescent="0.2">
      <c r="A20" s="18">
        <v>26937</v>
      </c>
      <c r="B20" s="34">
        <v>4</v>
      </c>
      <c r="C20" s="17">
        <v>12911</v>
      </c>
      <c r="D20" s="17" t="e">
        <v>#N/A</v>
      </c>
      <c r="E20" s="80">
        <v>8.4849889218290819</v>
      </c>
      <c r="F20" s="79">
        <f t="shared" si="5"/>
        <v>8.4849889218290819</v>
      </c>
      <c r="G20" s="79">
        <f t="shared" si="4"/>
        <v>1521.6283861943825</v>
      </c>
      <c r="H20" s="79" t="e">
        <v>#N/A</v>
      </c>
      <c r="I20" s="79">
        <v>7730.6666666666697</v>
      </c>
      <c r="J20" s="79">
        <v>17</v>
      </c>
      <c r="K20" s="79">
        <f t="shared" si="0"/>
        <v>7747.6666666666697</v>
      </c>
      <c r="L20" s="79">
        <v>6592.3333333333303</v>
      </c>
      <c r="M20" s="79">
        <f>(SARB!E18/SARB!D18)*100</f>
        <v>1.6320068241020738</v>
      </c>
      <c r="N20" s="35" t="e">
        <v>#N/A</v>
      </c>
      <c r="O20" s="136">
        <v>4.7166670000000002</v>
      </c>
      <c r="P20" s="35">
        <f t="shared" si="1"/>
        <v>4.7166670000000002</v>
      </c>
      <c r="Q20" s="17">
        <v>7678.0260221919798</v>
      </c>
      <c r="R20" s="17">
        <v>6550.9827718707202</v>
      </c>
      <c r="S20" s="17">
        <f t="shared" si="2"/>
        <v>470465.31355139468</v>
      </c>
      <c r="T20" s="17">
        <f t="shared" si="3"/>
        <v>401406.57962475467</v>
      </c>
    </row>
    <row r="21" spans="1:20" x14ac:dyDescent="0.2">
      <c r="A21" s="18">
        <v>27029</v>
      </c>
      <c r="B21" s="34">
        <v>4</v>
      </c>
      <c r="C21" s="17">
        <v>13299</v>
      </c>
      <c r="D21" s="17" t="e">
        <v>#N/A</v>
      </c>
      <c r="E21" s="80">
        <v>8.5738126299999919</v>
      </c>
      <c r="F21" s="79">
        <f t="shared" si="5"/>
        <v>8.5738126299999919</v>
      </c>
      <c r="G21" s="79">
        <f t="shared" si="4"/>
        <v>1551.1185716219707</v>
      </c>
      <c r="H21" s="79" t="e">
        <v>#N/A</v>
      </c>
      <c r="I21" s="79">
        <v>7544</v>
      </c>
      <c r="J21" s="79">
        <v>17</v>
      </c>
      <c r="K21" s="79">
        <f t="shared" si="0"/>
        <v>7561</v>
      </c>
      <c r="L21" s="79">
        <v>6658.3333333333303</v>
      </c>
      <c r="M21" s="79">
        <f>(SARB!E19/SARB!D19)*100</f>
        <v>1.6786142133941337</v>
      </c>
      <c r="N21" s="35" t="e">
        <v>#N/A</v>
      </c>
      <c r="O21" s="136">
        <v>3.4066670000000001</v>
      </c>
      <c r="P21" s="35">
        <f t="shared" si="1"/>
        <v>3.4066670000000001</v>
      </c>
      <c r="Q21" s="17">
        <v>7574.3974863650201</v>
      </c>
      <c r="R21" s="17">
        <v>6627.9767679401002</v>
      </c>
      <c r="S21" s="17">
        <f t="shared" si="2"/>
        <v>451229.20001074561</v>
      </c>
      <c r="T21" s="17">
        <f t="shared" si="3"/>
        <v>394848.12621349288</v>
      </c>
    </row>
    <row r="22" spans="1:20" x14ac:dyDescent="0.2">
      <c r="A22" s="18">
        <v>27119</v>
      </c>
      <c r="B22" s="34">
        <v>4</v>
      </c>
      <c r="C22" s="17">
        <v>13954</v>
      </c>
      <c r="D22" s="17" t="e">
        <v>#N/A</v>
      </c>
      <c r="E22" s="80">
        <v>8.655523699755193</v>
      </c>
      <c r="F22" s="79">
        <f t="shared" si="5"/>
        <v>8.655523699755193</v>
      </c>
      <c r="G22" s="79">
        <f t="shared" si="4"/>
        <v>1612.1497074053029</v>
      </c>
      <c r="H22" s="79" t="e">
        <v>#N/A</v>
      </c>
      <c r="I22" s="79">
        <v>7627.6666666666697</v>
      </c>
      <c r="J22" s="79">
        <v>11.3333333333333</v>
      </c>
      <c r="K22" s="79">
        <f t="shared" si="0"/>
        <v>7639.0000000000027</v>
      </c>
      <c r="L22" s="79">
        <v>6636</v>
      </c>
      <c r="M22" s="79">
        <f>(SARB!E20/SARB!D20)*100</f>
        <v>1.7352459970709528</v>
      </c>
      <c r="N22" s="35" t="e">
        <v>#N/A</v>
      </c>
      <c r="O22" s="136">
        <v>5.22</v>
      </c>
      <c r="P22" s="35">
        <f t="shared" si="1"/>
        <v>5.22</v>
      </c>
      <c r="Q22" s="17">
        <v>7658.8186061681099</v>
      </c>
      <c r="R22" s="17">
        <v>6749.9506804013899</v>
      </c>
      <c r="S22" s="17">
        <f t="shared" si="2"/>
        <v>441367.88784391282</v>
      </c>
      <c r="T22" s="17">
        <f t="shared" si="3"/>
        <v>388990.99561647861</v>
      </c>
    </row>
    <row r="23" spans="1:20" x14ac:dyDescent="0.2">
      <c r="A23" s="18">
        <v>27210</v>
      </c>
      <c r="B23" s="34">
        <v>4</v>
      </c>
      <c r="C23" s="17">
        <v>14535</v>
      </c>
      <c r="D23" s="17" t="e">
        <v>#N/A</v>
      </c>
      <c r="E23" s="80">
        <v>8.7335239449734523</v>
      </c>
      <c r="F23" s="79">
        <f t="shared" si="5"/>
        <v>8.7335239449734523</v>
      </c>
      <c r="G23" s="79">
        <f t="shared" si="4"/>
        <v>1664.276652995904</v>
      </c>
      <c r="H23" s="79" t="e">
        <v>#N/A</v>
      </c>
      <c r="I23" s="79">
        <v>7683.6666666666697</v>
      </c>
      <c r="J23" s="79">
        <v>0</v>
      </c>
      <c r="K23" s="79">
        <f t="shared" si="0"/>
        <v>7683.6666666666697</v>
      </c>
      <c r="L23" s="79">
        <v>7007</v>
      </c>
      <c r="M23" s="79">
        <f>(SARB!E21/SARB!D21)*100</f>
        <v>1.7730521615318753</v>
      </c>
      <c r="N23" s="35" t="e">
        <v>#N/A</v>
      </c>
      <c r="O23" s="136">
        <v>5.6033330000000001</v>
      </c>
      <c r="P23" s="35">
        <f t="shared" si="1"/>
        <v>5.6033330000000001</v>
      </c>
      <c r="Q23" s="17">
        <v>7670.4377284058701</v>
      </c>
      <c r="R23" s="17">
        <v>6957.1076922684797</v>
      </c>
      <c r="S23" s="17">
        <f t="shared" si="2"/>
        <v>432612.07396057615</v>
      </c>
      <c r="T23" s="17">
        <f t="shared" si="3"/>
        <v>392380.31701547361</v>
      </c>
    </row>
    <row r="24" spans="1:20" x14ac:dyDescent="0.2">
      <c r="A24" s="18">
        <v>27302</v>
      </c>
      <c r="B24" s="34">
        <v>4</v>
      </c>
      <c r="C24" s="17">
        <v>15448</v>
      </c>
      <c r="D24" s="17" t="e">
        <v>#N/A</v>
      </c>
      <c r="E24" s="80">
        <v>8.8072442827049819</v>
      </c>
      <c r="F24" s="79">
        <f t="shared" si="5"/>
        <v>8.8072442827049819</v>
      </c>
      <c r="G24" s="79">
        <f t="shared" si="4"/>
        <v>1754.0106194551281</v>
      </c>
      <c r="H24" s="79" t="e">
        <v>#N/A</v>
      </c>
      <c r="I24" s="79">
        <v>7683</v>
      </c>
      <c r="J24" s="79">
        <v>0</v>
      </c>
      <c r="K24" s="79">
        <f t="shared" si="0"/>
        <v>7683</v>
      </c>
      <c r="L24" s="79">
        <v>6829</v>
      </c>
      <c r="M24" s="79">
        <f>(SARB!E22/SARB!D22)*100</f>
        <v>1.8309697822084767</v>
      </c>
      <c r="N24" s="35" t="e">
        <v>#N/A</v>
      </c>
      <c r="O24" s="136">
        <v>6.6266670000000003</v>
      </c>
      <c r="P24" s="35">
        <f t="shared" si="1"/>
        <v>6.6266670000000003</v>
      </c>
      <c r="Q24" s="17">
        <v>7650.7404548691402</v>
      </c>
      <c r="R24" s="17">
        <v>6800.9491669480303</v>
      </c>
      <c r="S24" s="17">
        <f t="shared" si="2"/>
        <v>417851.81433420384</v>
      </c>
      <c r="T24" s="17">
        <f t="shared" si="3"/>
        <v>371439.72735283867</v>
      </c>
    </row>
    <row r="25" spans="1:20" x14ac:dyDescent="0.2">
      <c r="A25" s="18">
        <v>27394</v>
      </c>
      <c r="B25" s="34">
        <v>4</v>
      </c>
      <c r="C25" s="17">
        <v>16192</v>
      </c>
      <c r="D25" s="17" t="e">
        <v>#N/A</v>
      </c>
      <c r="E25" s="80">
        <v>8.876115630000001</v>
      </c>
      <c r="F25" s="79">
        <f t="shared" si="5"/>
        <v>8.876115630000001</v>
      </c>
      <c r="G25" s="79">
        <f t="shared" si="4"/>
        <v>1824.2213908608126</v>
      </c>
      <c r="H25" s="79" t="e">
        <v>#N/A</v>
      </c>
      <c r="I25" s="79">
        <v>7814.6666666666697</v>
      </c>
      <c r="J25" s="79">
        <v>0</v>
      </c>
      <c r="K25" s="79">
        <f t="shared" si="0"/>
        <v>7814.6666666666697</v>
      </c>
      <c r="L25" s="79">
        <v>7109.3333333333303</v>
      </c>
      <c r="M25" s="79">
        <f>(SARB!E23/SARB!D23)*100</f>
        <v>1.87580296795576</v>
      </c>
      <c r="N25" s="35" t="e">
        <v>#N/A</v>
      </c>
      <c r="O25" s="136">
        <v>6.54</v>
      </c>
      <c r="P25" s="35">
        <f t="shared" si="1"/>
        <v>6.54</v>
      </c>
      <c r="Q25" s="17">
        <v>7826.6637218984997</v>
      </c>
      <c r="R25" s="17">
        <v>7068.1217375563801</v>
      </c>
      <c r="S25" s="17">
        <f t="shared" si="2"/>
        <v>417243.38086680579</v>
      </c>
      <c r="T25" s="17">
        <f t="shared" si="3"/>
        <v>376805.12603406218</v>
      </c>
    </row>
    <row r="26" spans="1:20" x14ac:dyDescent="0.2">
      <c r="A26" s="18">
        <v>27484</v>
      </c>
      <c r="B26" s="34">
        <v>4</v>
      </c>
      <c r="C26" s="17">
        <v>16586</v>
      </c>
      <c r="D26" s="17" t="e">
        <v>#N/A</v>
      </c>
      <c r="E26" s="80">
        <v>8.9411588639302018</v>
      </c>
      <c r="F26" s="79">
        <f t="shared" si="5"/>
        <v>8.9411588639302018</v>
      </c>
      <c r="G26" s="79">
        <f t="shared" si="4"/>
        <v>1855.0168107302156</v>
      </c>
      <c r="H26" s="79" t="e">
        <v>#N/A</v>
      </c>
      <c r="I26" s="79">
        <v>8388.6666666666697</v>
      </c>
      <c r="J26" s="79">
        <v>0</v>
      </c>
      <c r="K26" s="79">
        <f t="shared" si="0"/>
        <v>8388.6666666666697</v>
      </c>
      <c r="L26" s="79">
        <v>7419</v>
      </c>
      <c r="M26" s="79">
        <f>(SARB!E24/SARB!D24)*100</f>
        <v>2.0066176321649811</v>
      </c>
      <c r="N26" s="35" t="e">
        <v>#N/A</v>
      </c>
      <c r="O26" s="136">
        <v>6.4233330000000004</v>
      </c>
      <c r="P26" s="35">
        <f t="shared" si="1"/>
        <v>6.4233330000000004</v>
      </c>
      <c r="Q26" s="17">
        <v>8413.5813948605901</v>
      </c>
      <c r="R26" s="17">
        <v>7549.7874650322601</v>
      </c>
      <c r="S26" s="17">
        <f t="shared" si="2"/>
        <v>419291.71058778168</v>
      </c>
      <c r="T26" s="17">
        <f t="shared" si="3"/>
        <v>376244.44956594141</v>
      </c>
    </row>
    <row r="27" spans="1:20" x14ac:dyDescent="0.2">
      <c r="A27" s="18">
        <v>27575</v>
      </c>
      <c r="B27" s="34">
        <v>4</v>
      </c>
      <c r="C27" s="17">
        <v>17358</v>
      </c>
      <c r="D27" s="17" t="e">
        <v>#N/A</v>
      </c>
      <c r="E27" s="80">
        <v>9.0026796749337912</v>
      </c>
      <c r="F27" s="79">
        <f t="shared" si="5"/>
        <v>9.0026796749337912</v>
      </c>
      <c r="G27" s="79">
        <f t="shared" si="4"/>
        <v>1928.0925931786701</v>
      </c>
      <c r="H27" s="79" t="e">
        <v>#N/A</v>
      </c>
      <c r="I27" s="79">
        <v>8769.3333333333303</v>
      </c>
      <c r="J27" s="79">
        <v>0</v>
      </c>
      <c r="K27" s="79">
        <f t="shared" si="0"/>
        <v>8769.3333333333303</v>
      </c>
      <c r="L27" s="79">
        <v>8129.6666666666697</v>
      </c>
      <c r="M27" s="79">
        <f>(SARB!E25/SARB!D25)*100</f>
        <v>2.0883685844633866</v>
      </c>
      <c r="N27" s="35" t="e">
        <v>#N/A</v>
      </c>
      <c r="O27" s="136">
        <v>6.14</v>
      </c>
      <c r="P27" s="35">
        <f t="shared" si="1"/>
        <v>6.14</v>
      </c>
      <c r="Q27" s="17">
        <v>8765.1006077195798</v>
      </c>
      <c r="R27" s="17">
        <v>8064.1489434236501</v>
      </c>
      <c r="S27" s="17">
        <f t="shared" si="2"/>
        <v>419710.42242870183</v>
      </c>
      <c r="T27" s="17">
        <f t="shared" si="3"/>
        <v>386145.8654098534</v>
      </c>
    </row>
    <row r="28" spans="1:20" x14ac:dyDescent="0.2">
      <c r="A28" s="18">
        <v>27667</v>
      </c>
      <c r="B28" s="34">
        <v>4</v>
      </c>
      <c r="C28" s="17">
        <v>17957</v>
      </c>
      <c r="D28" s="17" t="e">
        <v>#N/A</v>
      </c>
      <c r="E28" s="80">
        <v>9.0625737134704902</v>
      </c>
      <c r="F28" s="79">
        <f t="shared" si="5"/>
        <v>9.0625737134704902</v>
      </c>
      <c r="G28" s="79">
        <f t="shared" si="4"/>
        <v>1981.4459520819071</v>
      </c>
      <c r="H28" s="79" t="e">
        <v>#N/A</v>
      </c>
      <c r="I28" s="79">
        <v>9289.6666666666697</v>
      </c>
      <c r="J28" s="79">
        <v>0</v>
      </c>
      <c r="K28" s="79">
        <f t="shared" si="0"/>
        <v>9289.6666666666697</v>
      </c>
      <c r="L28" s="79">
        <v>8584</v>
      </c>
      <c r="M28" s="79">
        <f>(SARB!E26/SARB!D26)*100</f>
        <v>2.1422843910925771</v>
      </c>
      <c r="N28" s="35" t="e">
        <v>#N/A</v>
      </c>
      <c r="O28" s="136">
        <v>6.7</v>
      </c>
      <c r="P28" s="35">
        <f t="shared" si="1"/>
        <v>6.7</v>
      </c>
      <c r="Q28" s="17">
        <v>9273.1455867345794</v>
      </c>
      <c r="R28" s="17">
        <v>8561.3809519466104</v>
      </c>
      <c r="S28" s="17">
        <f t="shared" si="2"/>
        <v>432862.49133361899</v>
      </c>
      <c r="T28" s="17">
        <f t="shared" si="3"/>
        <v>399637.92797744548</v>
      </c>
    </row>
    <row r="29" spans="1:20" x14ac:dyDescent="0.2">
      <c r="A29" s="18">
        <v>27759</v>
      </c>
      <c r="B29" s="34">
        <v>4</v>
      </c>
      <c r="C29" s="17">
        <v>18186</v>
      </c>
      <c r="D29" s="17" t="e">
        <v>#N/A</v>
      </c>
      <c r="E29" s="80">
        <v>9.1227366300000003</v>
      </c>
      <c r="F29" s="79">
        <f t="shared" si="5"/>
        <v>9.1227366300000003</v>
      </c>
      <c r="G29" s="79">
        <f t="shared" si="4"/>
        <v>1993.4807654312388</v>
      </c>
      <c r="H29" s="79" t="e">
        <v>#N/A</v>
      </c>
      <c r="I29" s="79">
        <v>9930.3333333333303</v>
      </c>
      <c r="J29" s="79">
        <v>0</v>
      </c>
      <c r="K29" s="79">
        <f t="shared" si="0"/>
        <v>9930.3333333333303</v>
      </c>
      <c r="L29" s="79">
        <v>9120</v>
      </c>
      <c r="M29" s="79">
        <f>(SARB!E27/SARB!D27)*100</f>
        <v>2.1861297271818976</v>
      </c>
      <c r="N29" s="35" t="e">
        <v>#N/A</v>
      </c>
      <c r="O29" s="136">
        <v>7.3666669999999996</v>
      </c>
      <c r="P29" s="35">
        <f t="shared" si="1"/>
        <v>7.3666669999999996</v>
      </c>
      <c r="Q29" s="17">
        <v>9913.2248184910404</v>
      </c>
      <c r="R29" s="17">
        <v>9060.5988815291003</v>
      </c>
      <c r="S29" s="17">
        <f t="shared" si="2"/>
        <v>453460.0438039882</v>
      </c>
      <c r="T29" s="17">
        <f t="shared" si="3"/>
        <v>414458.42709476181</v>
      </c>
    </row>
    <row r="30" spans="1:20" x14ac:dyDescent="0.2">
      <c r="A30" s="18">
        <v>27850</v>
      </c>
      <c r="B30" s="34">
        <v>4</v>
      </c>
      <c r="C30" s="17">
        <v>19175</v>
      </c>
      <c r="D30" s="17" t="e">
        <v>#N/A</v>
      </c>
      <c r="E30" s="80">
        <v>9.1837307566130395</v>
      </c>
      <c r="F30" s="79">
        <f t="shared" si="5"/>
        <v>9.1837307566130395</v>
      </c>
      <c r="G30" s="79">
        <f t="shared" si="4"/>
        <v>2087.9314200487015</v>
      </c>
      <c r="H30" s="79" t="e">
        <v>#N/A</v>
      </c>
      <c r="I30" s="79">
        <v>10226.666666666701</v>
      </c>
      <c r="J30" s="79">
        <v>0</v>
      </c>
      <c r="K30" s="79">
        <f t="shared" si="0"/>
        <v>10226.666666666701</v>
      </c>
      <c r="L30" s="79">
        <v>9165</v>
      </c>
      <c r="M30" s="79">
        <f>(SARB!E28/SARB!D28)*100</f>
        <v>2.2406355778107256</v>
      </c>
      <c r="N30" s="35" t="e">
        <v>#N/A</v>
      </c>
      <c r="O30" s="136">
        <v>7.6466669999999999</v>
      </c>
      <c r="P30" s="35">
        <f t="shared" si="1"/>
        <v>7.6466669999999999</v>
      </c>
      <c r="Q30" s="17">
        <v>10256.741136283999</v>
      </c>
      <c r="R30" s="17">
        <v>9323.2246508598801</v>
      </c>
      <c r="S30" s="17">
        <f t="shared" si="2"/>
        <v>457760.3443352278</v>
      </c>
      <c r="T30" s="17">
        <f t="shared" si="3"/>
        <v>416097.32270561333</v>
      </c>
    </row>
    <row r="31" spans="1:20" x14ac:dyDescent="0.2">
      <c r="A31" s="18">
        <v>27941</v>
      </c>
      <c r="B31" s="34">
        <v>4</v>
      </c>
      <c r="C31" s="17">
        <v>19570</v>
      </c>
      <c r="D31" s="17" t="e">
        <v>#N/A</v>
      </c>
      <c r="E31" s="80">
        <v>9.2443292439618698</v>
      </c>
      <c r="F31" s="79">
        <f t="shared" si="5"/>
        <v>9.2443292439618698</v>
      </c>
      <c r="G31" s="79">
        <f t="shared" si="4"/>
        <v>2116.9734962417701</v>
      </c>
      <c r="H31" s="79" t="e">
        <v>#N/A</v>
      </c>
      <c r="I31" s="79">
        <v>10612.333333333299</v>
      </c>
      <c r="J31" s="79">
        <v>0</v>
      </c>
      <c r="K31" s="79">
        <f t="shared" si="0"/>
        <v>10612.333333333299</v>
      </c>
      <c r="L31" s="79">
        <v>9934</v>
      </c>
      <c r="M31" s="79">
        <f>(SARB!E29/SARB!D29)*100</f>
        <v>2.3242319213336886</v>
      </c>
      <c r="N31" s="35" t="e">
        <v>#N/A</v>
      </c>
      <c r="O31" s="136">
        <v>7.766667</v>
      </c>
      <c r="P31" s="35">
        <f t="shared" si="1"/>
        <v>7.766667</v>
      </c>
      <c r="Q31" s="17">
        <v>10620.730162628901</v>
      </c>
      <c r="R31" s="17">
        <v>9854.8433537426208</v>
      </c>
      <c r="S31" s="17">
        <f t="shared" si="2"/>
        <v>456956.55692287901</v>
      </c>
      <c r="T31" s="17">
        <f t="shared" si="3"/>
        <v>424004.30281018268</v>
      </c>
    </row>
    <row r="32" spans="1:20" x14ac:dyDescent="0.2">
      <c r="A32" s="18">
        <v>28033</v>
      </c>
      <c r="B32" s="34">
        <v>4</v>
      </c>
      <c r="C32" s="17">
        <v>20556</v>
      </c>
      <c r="D32" s="17" t="e">
        <v>#N/A</v>
      </c>
      <c r="E32" s="80">
        <v>9.30197192432977</v>
      </c>
      <c r="F32" s="79">
        <f t="shared" si="5"/>
        <v>9.30197192432977</v>
      </c>
      <c r="G32" s="79">
        <f t="shared" si="4"/>
        <v>2209.8540145272596</v>
      </c>
      <c r="H32" s="79" t="e">
        <v>#N/A</v>
      </c>
      <c r="I32" s="79">
        <v>11020</v>
      </c>
      <c r="J32" s="79">
        <v>0</v>
      </c>
      <c r="K32" s="79">
        <f t="shared" si="0"/>
        <v>11020</v>
      </c>
      <c r="L32" s="79">
        <v>10423.333333333299</v>
      </c>
      <c r="M32" s="79">
        <f>(SARB!E30/SARB!D30)*100</f>
        <v>2.3661751977012093</v>
      </c>
      <c r="N32" s="35" t="e">
        <v>#N/A</v>
      </c>
      <c r="O32" s="136">
        <v>8.2533329999999996</v>
      </c>
      <c r="P32" s="35">
        <f t="shared" si="1"/>
        <v>8.2533329999999996</v>
      </c>
      <c r="Q32" s="17">
        <v>11021.2350406769</v>
      </c>
      <c r="R32" s="17">
        <v>10407.2121027988</v>
      </c>
      <c r="S32" s="17">
        <f t="shared" si="2"/>
        <v>465782.71344337775</v>
      </c>
      <c r="T32" s="17">
        <f t="shared" si="3"/>
        <v>439832.6934078944</v>
      </c>
    </row>
    <row r="33" spans="1:20" x14ac:dyDescent="0.2">
      <c r="A33" s="18">
        <v>28125</v>
      </c>
      <c r="B33" s="34">
        <v>4</v>
      </c>
      <c r="C33" s="17">
        <v>21089</v>
      </c>
      <c r="D33" s="17" t="e">
        <v>#N/A</v>
      </c>
      <c r="E33" s="80">
        <v>9.3540986300000011</v>
      </c>
      <c r="F33" s="79">
        <f t="shared" si="5"/>
        <v>9.3540986300000011</v>
      </c>
      <c r="G33" s="79">
        <f t="shared" si="4"/>
        <v>2254.5197387981784</v>
      </c>
      <c r="H33" s="79" t="e">
        <v>#N/A</v>
      </c>
      <c r="I33" s="79">
        <v>11735</v>
      </c>
      <c r="J33" s="79">
        <v>0</v>
      </c>
      <c r="K33" s="79">
        <f t="shared" si="0"/>
        <v>11735</v>
      </c>
      <c r="L33" s="79">
        <v>10839.666666666701</v>
      </c>
      <c r="M33" s="79">
        <f>(SARB!E31/SARB!D31)*100</f>
        <v>2.417554604469597</v>
      </c>
      <c r="N33" s="35" t="e">
        <v>#N/A</v>
      </c>
      <c r="O33" s="136">
        <v>8.24</v>
      </c>
      <c r="P33" s="35">
        <f t="shared" si="1"/>
        <v>8.24</v>
      </c>
      <c r="Q33" s="17">
        <v>11667.9917373276</v>
      </c>
      <c r="R33" s="17">
        <v>10756.4218316977</v>
      </c>
      <c r="S33" s="17">
        <f t="shared" si="2"/>
        <v>482636.11981113936</v>
      </c>
      <c r="T33" s="17">
        <f t="shared" si="3"/>
        <v>444929.83992217295</v>
      </c>
    </row>
    <row r="34" spans="1:20" x14ac:dyDescent="0.2">
      <c r="A34" s="18">
        <v>28215</v>
      </c>
      <c r="B34" s="34">
        <v>4</v>
      </c>
      <c r="C34" s="17">
        <v>21371</v>
      </c>
      <c r="D34" s="17" t="e">
        <v>#N/A</v>
      </c>
      <c r="E34" s="80">
        <v>9.3969653050707596</v>
      </c>
      <c r="F34" s="79">
        <f t="shared" si="5"/>
        <v>9.3969653050707596</v>
      </c>
      <c r="G34" s="79">
        <f t="shared" si="4"/>
        <v>2274.24485524788</v>
      </c>
      <c r="H34" s="79" t="e">
        <v>#N/A</v>
      </c>
      <c r="I34" s="79">
        <v>12136</v>
      </c>
      <c r="J34" s="79">
        <v>0</v>
      </c>
      <c r="K34" s="79">
        <f t="shared" si="0"/>
        <v>12136</v>
      </c>
      <c r="L34" s="79">
        <v>11089.666666666701</v>
      </c>
      <c r="M34" s="79">
        <f>(SARB!E32/SARB!D32)*100</f>
        <v>2.480761956380594</v>
      </c>
      <c r="N34" s="35" t="e">
        <v>#N/A</v>
      </c>
      <c r="O34" s="136">
        <v>8.3699999999999992</v>
      </c>
      <c r="P34" s="35">
        <f t="shared" si="1"/>
        <v>8.3699999999999992</v>
      </c>
      <c r="Q34" s="17">
        <v>12193.4032834475</v>
      </c>
      <c r="R34" s="17">
        <v>11281.9438215848</v>
      </c>
      <c r="S34" s="17">
        <f t="shared" si="2"/>
        <v>491518.47286619752</v>
      </c>
      <c r="T34" s="17">
        <f t="shared" si="3"/>
        <v>454777.36356635526</v>
      </c>
    </row>
    <row r="35" spans="1:20" x14ac:dyDescent="0.2">
      <c r="A35" s="18">
        <v>28306</v>
      </c>
      <c r="B35" s="34">
        <v>4</v>
      </c>
      <c r="C35" s="17">
        <v>21710</v>
      </c>
      <c r="D35" s="17" t="e">
        <v>#N/A</v>
      </c>
      <c r="E35" s="80">
        <v>9.4323859531474703</v>
      </c>
      <c r="F35" s="79">
        <f t="shared" si="5"/>
        <v>9.4323859531474703</v>
      </c>
      <c r="G35" s="79">
        <f t="shared" si="4"/>
        <v>2301.6445794137212</v>
      </c>
      <c r="H35" s="79" t="e">
        <v>#N/A</v>
      </c>
      <c r="I35" s="79">
        <v>12484.666666666701</v>
      </c>
      <c r="J35" s="79">
        <v>0</v>
      </c>
      <c r="K35" s="79">
        <f t="shared" si="0"/>
        <v>12484.666666666701</v>
      </c>
      <c r="L35" s="79">
        <v>11700</v>
      </c>
      <c r="M35" s="79">
        <f>(SARB!E33/SARB!D33)*100</f>
        <v>2.5666844269322344</v>
      </c>
      <c r="N35" s="35" t="e">
        <v>#N/A</v>
      </c>
      <c r="O35" s="136">
        <v>8.3466670000000001</v>
      </c>
      <c r="P35" s="35">
        <f t="shared" si="1"/>
        <v>8.3466670000000001</v>
      </c>
      <c r="Q35" s="17">
        <v>12501.147024768101</v>
      </c>
      <c r="R35" s="17">
        <v>11610.5775481561</v>
      </c>
      <c r="S35" s="17">
        <f t="shared" si="2"/>
        <v>487054.30607648898</v>
      </c>
      <c r="T35" s="17">
        <f t="shared" si="3"/>
        <v>452357.03409138432</v>
      </c>
    </row>
    <row r="36" spans="1:20" x14ac:dyDescent="0.2">
      <c r="A36" s="18">
        <v>28398</v>
      </c>
      <c r="B36" s="34">
        <v>4</v>
      </c>
      <c r="C36" s="17">
        <v>22045</v>
      </c>
      <c r="D36" s="17" t="e">
        <v>#N/A</v>
      </c>
      <c r="E36" s="80">
        <v>9.4609906896504299</v>
      </c>
      <c r="F36" s="79">
        <f t="shared" si="5"/>
        <v>9.4609906896504299</v>
      </c>
      <c r="G36" s="79">
        <f t="shared" si="4"/>
        <v>2330.0942494442443</v>
      </c>
      <c r="H36" s="79" t="e">
        <v>#N/A</v>
      </c>
      <c r="I36" s="79">
        <v>13310.333333333299</v>
      </c>
      <c r="J36" s="79">
        <v>0</v>
      </c>
      <c r="K36" s="79">
        <f t="shared" si="0"/>
        <v>13310.333333333299</v>
      </c>
      <c r="L36" s="79">
        <v>12029.333333333299</v>
      </c>
      <c r="M36" s="79">
        <f>(SARB!E34/SARB!D34)*100</f>
        <v>2.6317704389429712</v>
      </c>
      <c r="N36" s="35" t="e">
        <v>#N/A</v>
      </c>
      <c r="O36" s="136">
        <v>8.3966670000000008</v>
      </c>
      <c r="P36" s="35">
        <f t="shared" si="1"/>
        <v>8.3966670000000008</v>
      </c>
      <c r="Q36" s="17">
        <v>13322.5173092102</v>
      </c>
      <c r="R36" s="17">
        <v>12015.548283710001</v>
      </c>
      <c r="S36" s="17">
        <f t="shared" si="2"/>
        <v>506218.82182706933</v>
      </c>
      <c r="T36" s="17">
        <f t="shared" si="3"/>
        <v>456557.61254526232</v>
      </c>
    </row>
    <row r="37" spans="1:20" x14ac:dyDescent="0.2">
      <c r="A37" s="18">
        <v>28490</v>
      </c>
      <c r="B37" s="34">
        <v>4</v>
      </c>
      <c r="C37" s="17">
        <v>22656</v>
      </c>
      <c r="D37" s="17" t="e">
        <v>#N/A</v>
      </c>
      <c r="E37" s="80">
        <v>9.4834096300000006</v>
      </c>
      <c r="F37" s="79">
        <f t="shared" si="5"/>
        <v>9.4834096300000006</v>
      </c>
      <c r="G37" s="79">
        <f t="shared" si="4"/>
        <v>2389.0141714779011</v>
      </c>
      <c r="H37" s="79" t="e">
        <v>#N/A</v>
      </c>
      <c r="I37" s="79">
        <v>13868</v>
      </c>
      <c r="J37" s="79">
        <v>0</v>
      </c>
      <c r="K37" s="79">
        <f t="shared" si="0"/>
        <v>13868</v>
      </c>
      <c r="L37" s="79">
        <v>12674</v>
      </c>
      <c r="M37" s="79">
        <f>(SARB!E35/SARB!D35)*100</f>
        <v>2.6775142886361314</v>
      </c>
      <c r="N37" s="35" t="e">
        <v>#N/A</v>
      </c>
      <c r="O37" s="136">
        <v>8.41</v>
      </c>
      <c r="P37" s="35">
        <f t="shared" si="1"/>
        <v>8.41</v>
      </c>
      <c r="Q37" s="17">
        <v>13749.176678657301</v>
      </c>
      <c r="R37" s="17">
        <v>12567.8353346821</v>
      </c>
      <c r="S37" s="17">
        <f t="shared" si="2"/>
        <v>513505.2588518897</v>
      </c>
      <c r="T37" s="17">
        <f t="shared" si="3"/>
        <v>469384.43570674228</v>
      </c>
    </row>
    <row r="38" spans="1:20" x14ac:dyDescent="0.2">
      <c r="A38" s="18">
        <v>28580</v>
      </c>
      <c r="B38" s="34">
        <v>4</v>
      </c>
      <c r="C38" s="17">
        <v>23201</v>
      </c>
      <c r="D38" s="17" t="e">
        <v>#N/A</v>
      </c>
      <c r="E38" s="80">
        <v>9.5050675219499201</v>
      </c>
      <c r="F38" s="79">
        <f t="shared" si="5"/>
        <v>9.5050675219499201</v>
      </c>
      <c r="G38" s="79">
        <f t="shared" si="4"/>
        <v>2440.9084887006065</v>
      </c>
      <c r="H38" s="79" t="e">
        <v>#N/A</v>
      </c>
      <c r="I38" s="79">
        <v>14171.333333333299</v>
      </c>
      <c r="J38" s="79">
        <v>0</v>
      </c>
      <c r="K38" s="79">
        <f t="shared" si="0"/>
        <v>14171.333333333299</v>
      </c>
      <c r="L38" s="79">
        <v>12881.666666666701</v>
      </c>
      <c r="M38" s="79">
        <f>(SARB!E36/SARB!D36)*100</f>
        <v>2.7142298044936224</v>
      </c>
      <c r="N38" s="35" t="e">
        <v>#N/A</v>
      </c>
      <c r="O38" s="136">
        <v>8.4700000000000006</v>
      </c>
      <c r="P38" s="35">
        <f t="shared" si="1"/>
        <v>8.4700000000000006</v>
      </c>
      <c r="Q38" s="17">
        <v>14268.215800140801</v>
      </c>
      <c r="R38" s="17">
        <v>13107.018447369501</v>
      </c>
      <c r="S38" s="17">
        <f t="shared" si="2"/>
        <v>525681.93660384393</v>
      </c>
      <c r="T38" s="17">
        <f t="shared" si="3"/>
        <v>482900.10026674205</v>
      </c>
    </row>
    <row r="39" spans="1:20" x14ac:dyDescent="0.2">
      <c r="A39" s="18">
        <v>28671</v>
      </c>
      <c r="B39" s="34">
        <v>4</v>
      </c>
      <c r="C39" s="17">
        <v>23639</v>
      </c>
      <c r="D39" s="17" t="e">
        <v>#N/A</v>
      </c>
      <c r="E39" s="80">
        <v>9.5252808848266408</v>
      </c>
      <c r="F39" s="79">
        <f t="shared" si="5"/>
        <v>9.5252808848266408</v>
      </c>
      <c r="G39" s="79">
        <f t="shared" si="4"/>
        <v>2481.7115931621397</v>
      </c>
      <c r="H39" s="79" t="e">
        <v>#N/A</v>
      </c>
      <c r="I39" s="79">
        <v>15006.666666666701</v>
      </c>
      <c r="J39" s="79">
        <v>0</v>
      </c>
      <c r="K39" s="79">
        <f t="shared" si="0"/>
        <v>15006.666666666701</v>
      </c>
      <c r="L39" s="79">
        <v>13745.333333333299</v>
      </c>
      <c r="M39" s="79">
        <f>(SARB!E37/SARB!D37)*100</f>
        <v>2.7770856407109781</v>
      </c>
      <c r="N39" s="35" t="e">
        <v>#N/A</v>
      </c>
      <c r="O39" s="136">
        <v>8.483333</v>
      </c>
      <c r="P39" s="35">
        <f t="shared" si="1"/>
        <v>8.483333</v>
      </c>
      <c r="Q39" s="17">
        <v>15029.5357366148</v>
      </c>
      <c r="R39" s="17">
        <v>13636.8099556795</v>
      </c>
      <c r="S39" s="17">
        <f t="shared" si="2"/>
        <v>541198.13650280517</v>
      </c>
      <c r="T39" s="17">
        <f t="shared" si="3"/>
        <v>491047.51239102089</v>
      </c>
    </row>
    <row r="40" spans="1:20" x14ac:dyDescent="0.2">
      <c r="A40" s="18">
        <v>28763</v>
      </c>
      <c r="B40" s="34">
        <v>4</v>
      </c>
      <c r="C40" s="17">
        <v>24275</v>
      </c>
      <c r="D40" s="17" t="e">
        <v>#N/A</v>
      </c>
      <c r="E40" s="80">
        <v>9.5481608702900402</v>
      </c>
      <c r="F40" s="79">
        <f t="shared" si="5"/>
        <v>9.5481608702900402</v>
      </c>
      <c r="G40" s="79">
        <f t="shared" si="4"/>
        <v>2542.374424747476</v>
      </c>
      <c r="H40" s="79" t="e">
        <v>#N/A</v>
      </c>
      <c r="I40" s="79">
        <v>15650.666666666701</v>
      </c>
      <c r="J40" s="79">
        <v>0</v>
      </c>
      <c r="K40" s="79">
        <f t="shared" si="0"/>
        <v>15650.666666666701</v>
      </c>
      <c r="L40" s="79">
        <v>14271.666666666701</v>
      </c>
      <c r="M40" s="79">
        <f>(SARB!E38/SARB!D38)*100</f>
        <v>2.9000723534500268</v>
      </c>
      <c r="N40" s="35" t="e">
        <v>#N/A</v>
      </c>
      <c r="O40" s="136">
        <v>8.266667</v>
      </c>
      <c r="P40" s="35">
        <f t="shared" si="1"/>
        <v>8.266667</v>
      </c>
      <c r="Q40" s="17">
        <v>15658.8906255374</v>
      </c>
      <c r="R40" s="17">
        <v>14272.025919310299</v>
      </c>
      <c r="S40" s="17">
        <f t="shared" si="2"/>
        <v>539948.2742873308</v>
      </c>
      <c r="T40" s="17">
        <f t="shared" si="3"/>
        <v>492126.54650949663</v>
      </c>
    </row>
    <row r="41" spans="1:20" x14ac:dyDescent="0.2">
      <c r="A41" s="18">
        <v>28855</v>
      </c>
      <c r="B41" s="34">
        <v>4</v>
      </c>
      <c r="C41" s="17">
        <v>25240</v>
      </c>
      <c r="D41" s="17" t="e">
        <v>#N/A</v>
      </c>
      <c r="E41" s="80">
        <v>9.5778186300000012</v>
      </c>
      <c r="F41" s="79">
        <f t="shared" si="5"/>
        <v>9.5778186300000012</v>
      </c>
      <c r="G41" s="79">
        <f t="shared" si="4"/>
        <v>2635.2555811552256</v>
      </c>
      <c r="H41" s="79" t="e">
        <v>#N/A</v>
      </c>
      <c r="I41" s="79">
        <v>16248.666666666701</v>
      </c>
      <c r="J41" s="79">
        <v>0</v>
      </c>
      <c r="K41" s="79">
        <f t="shared" si="0"/>
        <v>16248.666666666701</v>
      </c>
      <c r="L41" s="79">
        <v>14865.666666666701</v>
      </c>
      <c r="M41" s="79">
        <f>(SARB!E39/SARB!D39)*100</f>
        <v>2.9538996876182728</v>
      </c>
      <c r="N41" s="35" t="e">
        <v>#N/A</v>
      </c>
      <c r="O41" s="136">
        <v>7.9033329999999999</v>
      </c>
      <c r="P41" s="35">
        <f t="shared" si="1"/>
        <v>7.9033329999999999</v>
      </c>
      <c r="Q41" s="17">
        <v>16084.542349004099</v>
      </c>
      <c r="R41" s="17">
        <v>14722.2389113073</v>
      </c>
      <c r="S41" s="17">
        <f t="shared" si="2"/>
        <v>544518.90889947768</v>
      </c>
      <c r="T41" s="17">
        <f t="shared" si="3"/>
        <v>498400.09709936468</v>
      </c>
    </row>
    <row r="42" spans="1:20" x14ac:dyDescent="0.2">
      <c r="A42" s="18">
        <v>28945</v>
      </c>
      <c r="B42" s="34">
        <v>4</v>
      </c>
      <c r="C42" s="17">
        <v>26476</v>
      </c>
      <c r="D42" s="17" t="e">
        <v>#N/A</v>
      </c>
      <c r="E42" s="80">
        <v>9.61880830020859</v>
      </c>
      <c r="F42" s="79">
        <f t="shared" si="5"/>
        <v>9.61880830020859</v>
      </c>
      <c r="G42" s="79">
        <f t="shared" si="4"/>
        <v>2752.5239274625997</v>
      </c>
      <c r="H42" s="79" t="e">
        <v>#N/A</v>
      </c>
      <c r="I42" s="79">
        <v>16259</v>
      </c>
      <c r="J42" s="79">
        <v>0</v>
      </c>
      <c r="K42" s="79">
        <f t="shared" si="0"/>
        <v>16259</v>
      </c>
      <c r="L42" s="79">
        <v>14865.333333333299</v>
      </c>
      <c r="M42" s="79">
        <f>(SARB!E40/SARB!D40)*100</f>
        <v>3.0298911075431398</v>
      </c>
      <c r="N42" s="35" t="e">
        <v>#N/A</v>
      </c>
      <c r="O42" s="136">
        <v>7.1866669999999999</v>
      </c>
      <c r="P42" s="35">
        <f t="shared" si="1"/>
        <v>7.1866669999999999</v>
      </c>
      <c r="Q42" s="17">
        <v>16410.618790367698</v>
      </c>
      <c r="R42" s="17">
        <v>15138.704435100401</v>
      </c>
      <c r="S42" s="17">
        <f t="shared" si="2"/>
        <v>541624.04548177461</v>
      </c>
      <c r="T42" s="17">
        <f t="shared" si="3"/>
        <v>499645.16537942464</v>
      </c>
    </row>
    <row r="43" spans="1:20" x14ac:dyDescent="0.2">
      <c r="A43" s="18">
        <v>29036</v>
      </c>
      <c r="B43" s="34">
        <v>4</v>
      </c>
      <c r="C43" s="17">
        <v>26911</v>
      </c>
      <c r="D43" s="17" t="e">
        <v>#N/A</v>
      </c>
      <c r="E43" s="80">
        <v>9.6682936726963096</v>
      </c>
      <c r="F43" s="79">
        <f t="shared" si="5"/>
        <v>9.6682936726963096</v>
      </c>
      <c r="G43" s="79">
        <f t="shared" si="4"/>
        <v>2783.4280702496512</v>
      </c>
      <c r="H43" s="79" t="e">
        <v>#N/A</v>
      </c>
      <c r="I43" s="79">
        <v>16862.333333333299</v>
      </c>
      <c r="J43" s="79">
        <v>0</v>
      </c>
      <c r="K43" s="79">
        <f t="shared" si="0"/>
        <v>16862.333333333299</v>
      </c>
      <c r="L43" s="79">
        <v>15644.666666666701</v>
      </c>
      <c r="M43" s="79">
        <f>(SARB!E41/SARB!D41)*100</f>
        <v>3.1210243429379179</v>
      </c>
      <c r="N43" s="35" t="e">
        <v>#N/A</v>
      </c>
      <c r="O43" s="136">
        <v>5.9233330000000004</v>
      </c>
      <c r="P43" s="35">
        <f t="shared" si="1"/>
        <v>5.9233330000000004</v>
      </c>
      <c r="Q43" s="17">
        <v>16873.451572821999</v>
      </c>
      <c r="R43" s="17">
        <v>15503.980372677899</v>
      </c>
      <c r="S43" s="17">
        <f t="shared" si="2"/>
        <v>540638.25586629333</v>
      </c>
      <c r="T43" s="17">
        <f t="shared" si="3"/>
        <v>496759.35427288333</v>
      </c>
    </row>
    <row r="44" spans="1:20" x14ac:dyDescent="0.2">
      <c r="A44" s="18">
        <v>29128</v>
      </c>
      <c r="B44" s="34">
        <v>4</v>
      </c>
      <c r="C44" s="17">
        <v>28166</v>
      </c>
      <c r="D44" s="17" t="e">
        <v>#N/A</v>
      </c>
      <c r="E44" s="80">
        <v>9.72388152383588</v>
      </c>
      <c r="F44" s="79">
        <f t="shared" si="5"/>
        <v>9.72388152383588</v>
      </c>
      <c r="G44" s="79">
        <f t="shared" si="4"/>
        <v>2896.5799234552032</v>
      </c>
      <c r="H44" s="79" t="e">
        <v>#N/A</v>
      </c>
      <c r="I44" s="79">
        <v>17182</v>
      </c>
      <c r="J44" s="79">
        <v>0</v>
      </c>
      <c r="K44" s="79">
        <f t="shared" si="0"/>
        <v>17182</v>
      </c>
      <c r="L44" s="79">
        <v>16011.666666666701</v>
      </c>
      <c r="M44" s="79">
        <f>(SARB!E42/SARB!D42)*100</f>
        <v>3.2851865618863094</v>
      </c>
      <c r="N44" s="35" t="e">
        <v>#N/A</v>
      </c>
      <c r="O44" s="136">
        <v>5.1033330000000001</v>
      </c>
      <c r="P44" s="35">
        <f t="shared" si="1"/>
        <v>5.1033330000000001</v>
      </c>
      <c r="Q44" s="17">
        <v>17177.356246272</v>
      </c>
      <c r="R44" s="17">
        <v>16033.862731048301</v>
      </c>
      <c r="S44" s="17">
        <f t="shared" si="2"/>
        <v>522873.08262971212</v>
      </c>
      <c r="T44" s="17">
        <f t="shared" si="3"/>
        <v>488065.51558039599</v>
      </c>
    </row>
    <row r="45" spans="1:20" x14ac:dyDescent="0.2">
      <c r="A45" s="18">
        <v>29220</v>
      </c>
      <c r="B45" s="34">
        <v>4</v>
      </c>
      <c r="C45" s="17">
        <v>29250</v>
      </c>
      <c r="D45" s="17" t="e">
        <v>#N/A</v>
      </c>
      <c r="E45" s="80">
        <v>9.7831786300000001</v>
      </c>
      <c r="F45" s="79">
        <f t="shared" si="5"/>
        <v>9.7831786300000001</v>
      </c>
      <c r="G45" s="79">
        <f t="shared" si="4"/>
        <v>2989.8258128810226</v>
      </c>
      <c r="H45" s="79" t="e">
        <v>#N/A</v>
      </c>
      <c r="I45" s="79">
        <v>18087</v>
      </c>
      <c r="J45" s="79">
        <v>0</v>
      </c>
      <c r="K45" s="79">
        <f t="shared" si="0"/>
        <v>18087</v>
      </c>
      <c r="L45" s="79">
        <v>16750</v>
      </c>
      <c r="M45" s="79">
        <f>(SARB!E43/SARB!D43)*100</f>
        <v>3.3573299963973029</v>
      </c>
      <c r="N45" s="35" t="e">
        <v>#N/A</v>
      </c>
      <c r="O45" s="136">
        <v>4.4666670000000002</v>
      </c>
      <c r="P45" s="35">
        <f t="shared" si="1"/>
        <v>4.4666670000000002</v>
      </c>
      <c r="Q45" s="17">
        <v>17904.5885383965</v>
      </c>
      <c r="R45" s="17">
        <v>16570.983071249</v>
      </c>
      <c r="S45" s="17">
        <f t="shared" si="2"/>
        <v>533298.44124973193</v>
      </c>
      <c r="T45" s="17">
        <f t="shared" si="3"/>
        <v>493576.23733833304</v>
      </c>
    </row>
    <row r="46" spans="1:20" x14ac:dyDescent="0.2">
      <c r="A46" s="18">
        <v>29311</v>
      </c>
      <c r="B46" s="34">
        <v>4</v>
      </c>
      <c r="C46" s="17">
        <v>31281</v>
      </c>
      <c r="D46" s="17" t="e">
        <v>#N/A</v>
      </c>
      <c r="E46" s="80">
        <v>9.8430469507430107</v>
      </c>
      <c r="F46" s="79">
        <f t="shared" si="5"/>
        <v>9.8430469507430107</v>
      </c>
      <c r="G46" s="79">
        <f t="shared" si="4"/>
        <v>3177.9793550246886</v>
      </c>
      <c r="H46" s="79" t="e">
        <v>#N/A</v>
      </c>
      <c r="I46" s="79">
        <v>18259.333333333299</v>
      </c>
      <c r="J46" s="79">
        <v>0</v>
      </c>
      <c r="K46" s="79">
        <f t="shared" si="0"/>
        <v>18259.333333333299</v>
      </c>
      <c r="L46" s="79">
        <v>16763</v>
      </c>
      <c r="M46" s="79">
        <f>(SARB!E44/SARB!D44)*100</f>
        <v>3.5476272730127825</v>
      </c>
      <c r="N46" s="35" t="e">
        <v>#N/A</v>
      </c>
      <c r="O46" s="136">
        <v>4.7466670000000004</v>
      </c>
      <c r="P46" s="35">
        <f t="shared" si="1"/>
        <v>4.7466670000000004</v>
      </c>
      <c r="Q46" s="17">
        <v>18461.6647760126</v>
      </c>
      <c r="R46" s="17">
        <v>17089.340237369601</v>
      </c>
      <c r="S46" s="17">
        <f t="shared" si="2"/>
        <v>520394.71329056052</v>
      </c>
      <c r="T46" s="17">
        <f t="shared" si="3"/>
        <v>481711.82940694533</v>
      </c>
    </row>
    <row r="47" spans="1:20" x14ac:dyDescent="0.2">
      <c r="A47" s="18">
        <v>29402</v>
      </c>
      <c r="B47" s="34">
        <v>4</v>
      </c>
      <c r="C47" s="17">
        <v>33174</v>
      </c>
      <c r="D47" s="17" t="e">
        <v>#N/A</v>
      </c>
      <c r="E47" s="80">
        <v>9.9051631557477204</v>
      </c>
      <c r="F47" s="79">
        <f t="shared" si="5"/>
        <v>9.9051631557477204</v>
      </c>
      <c r="G47" s="79">
        <f t="shared" si="4"/>
        <v>3349.1623992836453</v>
      </c>
      <c r="H47" s="79" t="e">
        <v>#N/A</v>
      </c>
      <c r="I47" s="79">
        <v>18606.666666666701</v>
      </c>
      <c r="J47" s="79">
        <v>0</v>
      </c>
      <c r="K47" s="79">
        <f t="shared" si="0"/>
        <v>18606.666666666701</v>
      </c>
      <c r="L47" s="79">
        <v>17546.666666666701</v>
      </c>
      <c r="M47" s="79">
        <f>(SARB!E45/SARB!D45)*100</f>
        <v>3.6768537048505725</v>
      </c>
      <c r="N47" s="35" t="e">
        <v>#N/A</v>
      </c>
      <c r="O47" s="136">
        <v>5.03</v>
      </c>
      <c r="P47" s="35">
        <f t="shared" si="1"/>
        <v>5.03</v>
      </c>
      <c r="Q47" s="17">
        <v>18596.627345458699</v>
      </c>
      <c r="R47" s="17">
        <v>17367.238840276401</v>
      </c>
      <c r="S47" s="17">
        <f t="shared" si="2"/>
        <v>505775.55807906331</v>
      </c>
      <c r="T47" s="17">
        <f t="shared" si="3"/>
        <v>472339.67501522356</v>
      </c>
    </row>
    <row r="48" spans="1:20" x14ac:dyDescent="0.2">
      <c r="A48" s="18">
        <v>29494</v>
      </c>
      <c r="B48" s="34">
        <v>4</v>
      </c>
      <c r="C48" s="17">
        <v>34554</v>
      </c>
      <c r="D48" s="17" t="e">
        <v>#N/A</v>
      </c>
      <c r="E48" s="80">
        <v>9.970459097878571</v>
      </c>
      <c r="F48" s="79">
        <f t="shared" si="5"/>
        <v>9.970459097878571</v>
      </c>
      <c r="G48" s="79">
        <f t="shared" si="4"/>
        <v>3465.6378067236747</v>
      </c>
      <c r="H48" s="79" t="e">
        <v>#N/A</v>
      </c>
      <c r="I48" s="79">
        <v>19261.666666666701</v>
      </c>
      <c r="J48" s="79">
        <v>0</v>
      </c>
      <c r="K48" s="79">
        <f t="shared" si="0"/>
        <v>19261.666666666701</v>
      </c>
      <c r="L48" s="79">
        <v>17416</v>
      </c>
      <c r="M48" s="79">
        <f>(SARB!E46/SARB!D46)*100</f>
        <v>3.780093966224646</v>
      </c>
      <c r="N48" s="35" t="e">
        <v>#N/A</v>
      </c>
      <c r="O48" s="136">
        <v>5.0466670000000002</v>
      </c>
      <c r="P48" s="35">
        <f t="shared" si="1"/>
        <v>5.0466670000000002</v>
      </c>
      <c r="Q48" s="17">
        <v>19239.946337860601</v>
      </c>
      <c r="R48" s="17">
        <v>17460.9497185621</v>
      </c>
      <c r="S48" s="17">
        <f t="shared" si="2"/>
        <v>508980.63671883853</v>
      </c>
      <c r="T48" s="17">
        <f t="shared" si="3"/>
        <v>461918.4040020348</v>
      </c>
    </row>
    <row r="49" spans="1:20" x14ac:dyDescent="0.2">
      <c r="A49" s="18">
        <v>29586</v>
      </c>
      <c r="B49" s="34">
        <v>4</v>
      </c>
      <c r="C49" s="17">
        <v>36599</v>
      </c>
      <c r="D49" s="17" t="e">
        <v>#N/A</v>
      </c>
      <c r="E49" s="80">
        <v>10.039866630000001</v>
      </c>
      <c r="F49" s="79">
        <f t="shared" si="5"/>
        <v>10.039866630000001</v>
      </c>
      <c r="G49" s="79">
        <f t="shared" si="4"/>
        <v>3645.3671496630227</v>
      </c>
      <c r="H49" s="79" t="e">
        <v>#N/A</v>
      </c>
      <c r="I49" s="79">
        <v>19717</v>
      </c>
      <c r="J49" s="79">
        <v>0</v>
      </c>
      <c r="K49" s="79">
        <f t="shared" si="0"/>
        <v>19717</v>
      </c>
      <c r="L49" s="79">
        <v>17807.666666666701</v>
      </c>
      <c r="M49" s="79">
        <f>(SARB!E47/SARB!D47)*100</f>
        <v>3.9865037534722187</v>
      </c>
      <c r="N49" s="35" t="e">
        <v>#N/A</v>
      </c>
      <c r="O49" s="136">
        <v>6.03</v>
      </c>
      <c r="P49" s="35">
        <f t="shared" si="1"/>
        <v>6.03</v>
      </c>
      <c r="Q49" s="17">
        <v>19531.370701092001</v>
      </c>
      <c r="R49" s="17">
        <v>17596.2559339033</v>
      </c>
      <c r="S49" s="17">
        <f t="shared" si="2"/>
        <v>489937.34632960788</v>
      </c>
      <c r="T49" s="17">
        <f t="shared" si="3"/>
        <v>441395.69462532364</v>
      </c>
    </row>
    <row r="50" spans="1:20" x14ac:dyDescent="0.2">
      <c r="A50" s="18">
        <v>29676</v>
      </c>
      <c r="B50" s="34">
        <v>4</v>
      </c>
      <c r="C50" s="17">
        <v>39097</v>
      </c>
      <c r="D50" s="17" t="e">
        <v>#N/A</v>
      </c>
      <c r="E50" s="80">
        <v>10.112032430322911</v>
      </c>
      <c r="F50" s="79">
        <f t="shared" si="5"/>
        <v>10.112032430322911</v>
      </c>
      <c r="G50" s="79">
        <f t="shared" si="4"/>
        <v>3866.3839608306621</v>
      </c>
      <c r="H50" s="79">
        <f xml:space="preserve"> (G50/('Historical CPI'!I5/100))</f>
        <v>94482.655092599161</v>
      </c>
      <c r="I50" s="79">
        <v>19795.666666666701</v>
      </c>
      <c r="J50" s="79">
        <v>0</v>
      </c>
      <c r="K50" s="79">
        <f t="shared" si="0"/>
        <v>19795.666666666701</v>
      </c>
      <c r="L50" s="79">
        <v>17550</v>
      </c>
      <c r="M50" s="79">
        <f>(SARB!E48/SARB!D48)*100</f>
        <v>4.1046103285394766</v>
      </c>
      <c r="N50" s="35" t="e">
        <v>#N/A</v>
      </c>
      <c r="O50" s="136">
        <v>7.8</v>
      </c>
      <c r="P50" s="35">
        <f t="shared" si="1"/>
        <v>7.8</v>
      </c>
      <c r="Q50" s="17">
        <v>20047.414120240599</v>
      </c>
      <c r="R50" s="17">
        <v>17916.450222820498</v>
      </c>
      <c r="S50" s="17">
        <f t="shared" si="2"/>
        <v>488412.11505146627</v>
      </c>
      <c r="T50" s="17">
        <f t="shared" si="3"/>
        <v>436495.76424458355</v>
      </c>
    </row>
    <row r="51" spans="1:20" x14ac:dyDescent="0.2">
      <c r="A51" s="18">
        <v>29767</v>
      </c>
      <c r="B51" s="34">
        <v>4</v>
      </c>
      <c r="C51" s="17">
        <v>41654</v>
      </c>
      <c r="D51" s="17" t="e">
        <v>#N/A</v>
      </c>
      <c r="E51" s="80">
        <v>10.18643918765866</v>
      </c>
      <c r="F51" s="79">
        <f t="shared" si="5"/>
        <v>10.18643918765866</v>
      </c>
      <c r="G51" s="79">
        <f t="shared" si="4"/>
        <v>4089.1619959274617</v>
      </c>
      <c r="H51" s="79">
        <f xml:space="preserve"> (G51/('Historical CPI'!I6/100))</f>
        <v>98268.180751217369</v>
      </c>
      <c r="I51" s="79">
        <v>20438.333333333299</v>
      </c>
      <c r="J51" s="79">
        <v>0</v>
      </c>
      <c r="K51" s="79">
        <f t="shared" si="0"/>
        <v>20438.333333333299</v>
      </c>
      <c r="L51" s="79">
        <v>18750.333333333299</v>
      </c>
      <c r="M51" s="79">
        <f>(SARB!E49/SARB!D49)*100</f>
        <v>4.244361920671829</v>
      </c>
      <c r="N51" s="35" t="e">
        <v>#N/A</v>
      </c>
      <c r="O51" s="136">
        <v>9.3733330000000006</v>
      </c>
      <c r="P51" s="35">
        <f t="shared" si="1"/>
        <v>9.3733330000000006</v>
      </c>
      <c r="Q51" s="17">
        <v>20396.090801624501</v>
      </c>
      <c r="R51" s="17">
        <v>18542.718083034601</v>
      </c>
      <c r="S51" s="17">
        <f t="shared" si="2"/>
        <v>480545.51385655766</v>
      </c>
      <c r="T51" s="17">
        <f t="shared" si="3"/>
        <v>436878.81546396308</v>
      </c>
    </row>
    <row r="52" spans="1:20" x14ac:dyDescent="0.2">
      <c r="A52" s="18">
        <v>29859</v>
      </c>
      <c r="B52" s="34">
        <v>4</v>
      </c>
      <c r="C52" s="17">
        <v>43896</v>
      </c>
      <c r="D52" s="17" t="e">
        <v>#N/A</v>
      </c>
      <c r="E52" s="80">
        <v>10.26028441616508</v>
      </c>
      <c r="F52" s="79">
        <f t="shared" si="5"/>
        <v>10.26028441616508</v>
      </c>
      <c r="G52" s="79">
        <f t="shared" si="4"/>
        <v>4278.2439764381043</v>
      </c>
      <c r="H52" s="79">
        <f xml:space="preserve"> (G52/('Historical CPI'!I7/100))</f>
        <v>98403.46958869943</v>
      </c>
      <c r="I52" s="79">
        <v>20869.666666666701</v>
      </c>
      <c r="J52" s="79">
        <v>0</v>
      </c>
      <c r="K52" s="79">
        <f t="shared" si="0"/>
        <v>20869.666666666701</v>
      </c>
      <c r="L52" s="79">
        <v>18920.333333333299</v>
      </c>
      <c r="M52" s="79">
        <f>(SARB!E50/SARB!D50)*100</f>
        <v>4.4252422825692346</v>
      </c>
      <c r="N52" s="35" t="e">
        <v>#N/A</v>
      </c>
      <c r="O52" s="136">
        <v>11.786670000000001</v>
      </c>
      <c r="P52" s="35">
        <f t="shared" si="1"/>
        <v>11.786670000000001</v>
      </c>
      <c r="Q52" s="17">
        <v>20819.847636790601</v>
      </c>
      <c r="R52" s="17">
        <v>18972.389352911301</v>
      </c>
      <c r="S52" s="17">
        <f t="shared" si="2"/>
        <v>470479.27113050374</v>
      </c>
      <c r="T52" s="17">
        <f t="shared" si="3"/>
        <v>428731.08728176105</v>
      </c>
    </row>
    <row r="53" spans="1:20" x14ac:dyDescent="0.2">
      <c r="A53" s="18">
        <v>29951</v>
      </c>
      <c r="B53" s="34">
        <v>4</v>
      </c>
      <c r="C53" s="17">
        <v>45777</v>
      </c>
      <c r="D53" s="17" t="e">
        <v>#N/A</v>
      </c>
      <c r="E53" s="80">
        <v>10.33076563</v>
      </c>
      <c r="F53" s="79">
        <f t="shared" si="5"/>
        <v>10.33076563</v>
      </c>
      <c r="G53" s="79">
        <f t="shared" si="4"/>
        <v>4431.1333389527299</v>
      </c>
      <c r="H53" s="79">
        <f xml:space="preserve"> (G53/('Historical CPI'!I8/100))</f>
        <v>98168.481419440868</v>
      </c>
      <c r="I53" s="79">
        <v>21865.333333333299</v>
      </c>
      <c r="J53" s="79">
        <v>0</v>
      </c>
      <c r="K53" s="79">
        <f t="shared" si="0"/>
        <v>21865.333333333299</v>
      </c>
      <c r="L53" s="79">
        <v>20080</v>
      </c>
      <c r="M53" s="79">
        <f>(SARB!E51/SARB!D51)*100</f>
        <v>4.5976093026280944</v>
      </c>
      <c r="N53" s="35" t="e">
        <v>#N/A</v>
      </c>
      <c r="O53" s="136">
        <v>13.276669999999999</v>
      </c>
      <c r="P53" s="35">
        <f t="shared" si="1"/>
        <v>13.276669999999999</v>
      </c>
      <c r="Q53" s="17">
        <v>21693.483052080301</v>
      </c>
      <c r="R53" s="17">
        <v>19833.301170927301</v>
      </c>
      <c r="S53" s="17">
        <f t="shared" si="2"/>
        <v>471842.68223225989</v>
      </c>
      <c r="T53" s="17">
        <f t="shared" si="3"/>
        <v>431382.91806548566</v>
      </c>
    </row>
    <row r="54" spans="1:20" x14ac:dyDescent="0.2">
      <c r="A54" s="18">
        <v>30041</v>
      </c>
      <c r="B54" s="34">
        <v>4</v>
      </c>
      <c r="C54" s="17">
        <v>47590</v>
      </c>
      <c r="D54" s="17" t="e">
        <v>#N/A</v>
      </c>
      <c r="E54" s="80">
        <v>10.391365564753499</v>
      </c>
      <c r="F54" s="79">
        <f t="shared" si="5"/>
        <v>10.391365564753499</v>
      </c>
      <c r="G54" s="79">
        <f t="shared" si="4"/>
        <v>4579.7638148176256</v>
      </c>
      <c r="H54" s="79">
        <f xml:space="preserve"> (G54/('Historical CPI'!I9/100))</f>
        <v>97891.679276448704</v>
      </c>
      <c r="I54" s="79">
        <v>21829</v>
      </c>
      <c r="J54" s="79">
        <v>58</v>
      </c>
      <c r="K54" s="79">
        <f t="shared" si="0"/>
        <v>21887</v>
      </c>
      <c r="L54" s="79">
        <v>19887.666666666701</v>
      </c>
      <c r="M54" s="79">
        <f>(SARB!E52/SARB!D52)*100</f>
        <v>4.6984780992769464</v>
      </c>
      <c r="N54" s="35" t="e">
        <v>#N/A</v>
      </c>
      <c r="O54" s="136">
        <v>15.94333</v>
      </c>
      <c r="P54" s="35">
        <f t="shared" si="1"/>
        <v>15.94333</v>
      </c>
      <c r="Q54" s="17">
        <v>22137.841439307002</v>
      </c>
      <c r="R54" s="17">
        <v>20322.187297615801</v>
      </c>
      <c r="S54" s="17">
        <f t="shared" si="2"/>
        <v>471170.47204527387</v>
      </c>
      <c r="T54" s="17">
        <f t="shared" si="3"/>
        <v>432527.01977568452</v>
      </c>
    </row>
    <row r="55" spans="1:20" x14ac:dyDescent="0.2">
      <c r="A55" s="18">
        <v>30132</v>
      </c>
      <c r="B55" s="34">
        <v>5</v>
      </c>
      <c r="C55" s="17">
        <v>50339</v>
      </c>
      <c r="D55" s="17" t="e">
        <v>#N/A</v>
      </c>
      <c r="E55" s="80">
        <v>10.44419722540013</v>
      </c>
      <c r="F55" s="79">
        <f t="shared" si="5"/>
        <v>10.44419722540013</v>
      </c>
      <c r="G55" s="79">
        <f t="shared" si="4"/>
        <v>4819.8055737186114</v>
      </c>
      <c r="H55" s="79">
        <f xml:space="preserve"> (G55/('Historical CPI'!I10/100))</f>
        <v>99397.251901956799</v>
      </c>
      <c r="I55" s="79">
        <v>23269.333333333299</v>
      </c>
      <c r="J55" s="79">
        <v>174</v>
      </c>
      <c r="K55" s="79">
        <f t="shared" si="0"/>
        <v>23443.333333333299</v>
      </c>
      <c r="L55" s="79">
        <v>21174</v>
      </c>
      <c r="M55" s="79">
        <f>(SARB!E53/SARB!D53)*100</f>
        <v>4.9221717291636677</v>
      </c>
      <c r="N55" s="35" t="e">
        <v>#N/A</v>
      </c>
      <c r="O55" s="136">
        <v>16.50667</v>
      </c>
      <c r="P55" s="35">
        <f t="shared" si="1"/>
        <v>16.50667</v>
      </c>
      <c r="Q55" s="17">
        <v>23181.123003744498</v>
      </c>
      <c r="R55" s="17">
        <v>20931.332686639002</v>
      </c>
      <c r="S55" s="17">
        <f t="shared" si="2"/>
        <v>470953.15399902209</v>
      </c>
      <c r="T55" s="17">
        <f t="shared" si="3"/>
        <v>425245.88410074578</v>
      </c>
    </row>
    <row r="56" spans="1:20" x14ac:dyDescent="0.2">
      <c r="A56" s="18">
        <v>30224</v>
      </c>
      <c r="B56" s="34">
        <v>5</v>
      </c>
      <c r="C56" s="17">
        <v>52081</v>
      </c>
      <c r="D56" s="17" t="e">
        <v>#N/A</v>
      </c>
      <c r="E56" s="80">
        <v>10.48765883834669</v>
      </c>
      <c r="F56" s="79">
        <f t="shared" si="5"/>
        <v>10.48765883834669</v>
      </c>
      <c r="G56" s="79">
        <f t="shared" si="4"/>
        <v>4965.9319398885236</v>
      </c>
      <c r="H56" s="79">
        <f xml:space="preserve"> (G56/('Historical CPI'!I11/100))</f>
        <v>100272.27607708401</v>
      </c>
      <c r="I56" s="79">
        <v>24232.333333333299</v>
      </c>
      <c r="J56" s="79">
        <v>174</v>
      </c>
      <c r="K56" s="79">
        <f t="shared" si="0"/>
        <v>24406.333333333299</v>
      </c>
      <c r="L56" s="79">
        <v>21341.666666666701</v>
      </c>
      <c r="M56" s="79">
        <f>(SARB!E54/SARB!D54)*100</f>
        <v>5.0610911287444056</v>
      </c>
      <c r="N56" s="35" t="e">
        <v>#N/A</v>
      </c>
      <c r="O56" s="136">
        <v>16.579999999999998</v>
      </c>
      <c r="P56" s="35">
        <f t="shared" si="1"/>
        <v>16.579999999999998</v>
      </c>
      <c r="Q56" s="17">
        <v>24134.647742059198</v>
      </c>
      <c r="R56" s="17">
        <v>21393.4131982404</v>
      </c>
      <c r="S56" s="17">
        <f t="shared" si="2"/>
        <v>476866.49238514522</v>
      </c>
      <c r="T56" s="17">
        <f t="shared" si="3"/>
        <v>422703.57624538254</v>
      </c>
    </row>
    <row r="57" spans="1:20" x14ac:dyDescent="0.2">
      <c r="A57" s="18">
        <v>30316</v>
      </c>
      <c r="B57" s="34">
        <v>6</v>
      </c>
      <c r="C57" s="17">
        <v>53955</v>
      </c>
      <c r="D57" s="17" t="e">
        <v>#N/A</v>
      </c>
      <c r="E57" s="80">
        <v>10.520148629999991</v>
      </c>
      <c r="F57" s="79">
        <f t="shared" si="5"/>
        <v>10.520148629999991</v>
      </c>
      <c r="G57" s="79">
        <f t="shared" si="4"/>
        <v>5128.7298209968394</v>
      </c>
      <c r="H57" s="79">
        <f xml:space="preserve"> (G57/('Historical CPI'!I12/100))</f>
        <v>99735.933577188829</v>
      </c>
      <c r="I57" s="79">
        <v>25314.333333333299</v>
      </c>
      <c r="J57" s="79">
        <v>174</v>
      </c>
      <c r="K57" s="79">
        <f t="shared" si="0"/>
        <v>25488.333333333299</v>
      </c>
      <c r="L57" s="79">
        <v>22206.666666666701</v>
      </c>
      <c r="M57" s="79">
        <f>(SARB!E55/SARB!D55)*100</f>
        <v>5.3036076763500901</v>
      </c>
      <c r="N57" s="35" t="e">
        <v>#N/A</v>
      </c>
      <c r="O57" s="136">
        <v>14.953329999999999</v>
      </c>
      <c r="P57" s="35">
        <f t="shared" si="1"/>
        <v>14.953329999999999</v>
      </c>
      <c r="Q57" s="17">
        <v>25164.403046341398</v>
      </c>
      <c r="R57" s="17">
        <v>21929.993470371501</v>
      </c>
      <c r="S57" s="17">
        <f t="shared" si="2"/>
        <v>474477.08393957571</v>
      </c>
      <c r="T57" s="17">
        <f t="shared" si="3"/>
        <v>413492.00032577803</v>
      </c>
    </row>
    <row r="58" spans="1:20" x14ac:dyDescent="0.2">
      <c r="A58" s="18">
        <v>30406</v>
      </c>
      <c r="B58" s="34">
        <v>6</v>
      </c>
      <c r="C58" s="17">
        <v>55267</v>
      </c>
      <c r="D58" s="17" t="e">
        <v>#N/A</v>
      </c>
      <c r="E58" s="80">
        <v>10.545163156046771</v>
      </c>
      <c r="F58" s="79">
        <f t="shared" si="5"/>
        <v>10.545163156046771</v>
      </c>
      <c r="G58" s="79">
        <f t="shared" si="4"/>
        <v>5240.9810243959091</v>
      </c>
      <c r="H58" s="79">
        <f xml:space="preserve"> (G58/('Historical CPI'!I13/100))</f>
        <v>98263.383303133625</v>
      </c>
      <c r="I58" s="79">
        <v>25676.333333333299</v>
      </c>
      <c r="J58" s="79">
        <v>413.33333333333297</v>
      </c>
      <c r="K58" s="79">
        <f t="shared" si="0"/>
        <v>26089.666666666631</v>
      </c>
      <c r="L58" s="79">
        <v>22143.666666666701</v>
      </c>
      <c r="M58" s="79">
        <f>(SARB!E56/SARB!D56)*100</f>
        <v>5.43722931129156</v>
      </c>
      <c r="N58" s="35" t="e">
        <v>#N/A</v>
      </c>
      <c r="O58" s="136">
        <v>11.636670000000001</v>
      </c>
      <c r="P58" s="35">
        <f t="shared" si="1"/>
        <v>11.636670000000001</v>
      </c>
      <c r="Q58" s="17">
        <v>26089.249279336698</v>
      </c>
      <c r="R58" s="17">
        <v>22652.650186619001</v>
      </c>
      <c r="S58" s="17">
        <f t="shared" si="2"/>
        <v>479826.17222262151</v>
      </c>
      <c r="T58" s="17">
        <f t="shared" si="3"/>
        <v>416621.20336870785</v>
      </c>
    </row>
    <row r="59" spans="1:20" x14ac:dyDescent="0.2">
      <c r="A59" s="18">
        <v>30497</v>
      </c>
      <c r="B59" s="34">
        <v>6</v>
      </c>
      <c r="C59" s="17">
        <v>57059</v>
      </c>
      <c r="D59" s="17" t="e">
        <v>#N/A</v>
      </c>
      <c r="E59" s="80">
        <v>10.56353003372026</v>
      </c>
      <c r="F59" s="79">
        <f t="shared" si="5"/>
        <v>10.56353003372026</v>
      </c>
      <c r="G59" s="79">
        <f t="shared" si="4"/>
        <v>5401.50875870658</v>
      </c>
      <c r="H59" s="79">
        <f xml:space="preserve"> (G59/('Historical CPI'!I14/100))</f>
        <v>98990.463349674319</v>
      </c>
      <c r="I59" s="79">
        <v>26999.666666666701</v>
      </c>
      <c r="J59" s="79">
        <v>892</v>
      </c>
      <c r="K59" s="79">
        <f t="shared" si="0"/>
        <v>27891.666666666701</v>
      </c>
      <c r="L59" s="79">
        <v>23690.666666666701</v>
      </c>
      <c r="M59" s="79">
        <f>(SARB!E57/SARB!D57)*100</f>
        <v>5.5845193784455338</v>
      </c>
      <c r="N59" s="35" t="e">
        <v>#N/A</v>
      </c>
      <c r="O59" s="136">
        <v>12.89</v>
      </c>
      <c r="P59" s="35">
        <f t="shared" si="1"/>
        <v>12.89</v>
      </c>
      <c r="Q59" s="17">
        <v>26840.354467855999</v>
      </c>
      <c r="R59" s="17">
        <v>23410.259627884501</v>
      </c>
      <c r="S59" s="17">
        <f t="shared" si="2"/>
        <v>480620.67026665207</v>
      </c>
      <c r="T59" s="17">
        <f t="shared" si="3"/>
        <v>419199.18333958421</v>
      </c>
    </row>
    <row r="60" spans="1:20" x14ac:dyDescent="0.2">
      <c r="A60" s="18">
        <v>30589</v>
      </c>
      <c r="B60" s="34">
        <v>6</v>
      </c>
      <c r="C60" s="17">
        <v>58492</v>
      </c>
      <c r="D60" s="17" t="e">
        <v>#N/A</v>
      </c>
      <c r="E60" s="80">
        <v>10.581175209533621</v>
      </c>
      <c r="F60" s="79">
        <f t="shared" si="5"/>
        <v>10.581175209533621</v>
      </c>
      <c r="G60" s="79">
        <f t="shared" si="4"/>
        <v>5527.9303897452537</v>
      </c>
      <c r="H60" s="79">
        <f xml:space="preserve"> (G60/('Historical CPI'!I15/100))</f>
        <v>99268.756821202303</v>
      </c>
      <c r="I60" s="79">
        <v>28131.333333333299</v>
      </c>
      <c r="J60" s="79">
        <v>0</v>
      </c>
      <c r="K60" s="79">
        <f t="shared" si="0"/>
        <v>28131.333333333299</v>
      </c>
      <c r="L60" s="79">
        <v>24989.666666666701</v>
      </c>
      <c r="M60" s="79">
        <f>(SARB!E58/SARB!D58)*100</f>
        <v>5.7691258105350629</v>
      </c>
      <c r="N60" s="35" t="e">
        <v>#N/A</v>
      </c>
      <c r="O60" s="136">
        <v>15.363329999999999</v>
      </c>
      <c r="P60" s="35">
        <f t="shared" si="1"/>
        <v>15.363329999999999</v>
      </c>
      <c r="Q60" s="17">
        <v>27962.532454551001</v>
      </c>
      <c r="R60" s="17">
        <v>25015.509481616798</v>
      </c>
      <c r="S60" s="17">
        <f t="shared" si="2"/>
        <v>484692.71381616115</v>
      </c>
      <c r="T60" s="17">
        <f t="shared" si="3"/>
        <v>433610.05294659565</v>
      </c>
    </row>
    <row r="61" spans="1:20" x14ac:dyDescent="0.2">
      <c r="A61" s="18">
        <v>30681</v>
      </c>
      <c r="B61" s="34">
        <v>6</v>
      </c>
      <c r="C61" s="17">
        <v>60583</v>
      </c>
      <c r="D61" s="17" t="e">
        <v>#N/A</v>
      </c>
      <c r="E61" s="80">
        <v>10.604024629999991</v>
      </c>
      <c r="F61" s="79">
        <f t="shared" si="5"/>
        <v>10.604024629999991</v>
      </c>
      <c r="G61" s="79">
        <f t="shared" si="4"/>
        <v>5713.2081557603897</v>
      </c>
      <c r="H61" s="79">
        <f xml:space="preserve"> (G61/('Historical CPI'!I16/100))</f>
        <v>99991.801502684306</v>
      </c>
      <c r="I61" s="79">
        <v>28966.333333333299</v>
      </c>
      <c r="J61" s="79">
        <v>0</v>
      </c>
      <c r="K61" s="79">
        <f t="shared" si="0"/>
        <v>28966.333333333299</v>
      </c>
      <c r="L61" s="79">
        <v>26062</v>
      </c>
      <c r="M61" s="79">
        <f>(SARB!E59/SARB!D59)*100</f>
        <v>5.9316514869232186</v>
      </c>
      <c r="N61" s="35" t="e">
        <v>#N/A</v>
      </c>
      <c r="O61" s="136">
        <v>16.85333</v>
      </c>
      <c r="P61" s="35">
        <f t="shared" si="1"/>
        <v>16.85333</v>
      </c>
      <c r="Q61" s="17">
        <v>28856.604917062199</v>
      </c>
      <c r="R61" s="17">
        <v>25766.347467304699</v>
      </c>
      <c r="S61" s="17">
        <f t="shared" si="2"/>
        <v>486485.17163691769</v>
      </c>
      <c r="T61" s="17">
        <f t="shared" si="3"/>
        <v>434387.41342286533</v>
      </c>
    </row>
    <row r="62" spans="1:20" x14ac:dyDescent="0.2">
      <c r="A62" s="18">
        <v>30772</v>
      </c>
      <c r="B62" s="34">
        <v>7</v>
      </c>
      <c r="C62" s="17">
        <v>64544</v>
      </c>
      <c r="D62" s="17" t="e">
        <v>#N/A</v>
      </c>
      <c r="E62" s="80">
        <v>10.636974186045411</v>
      </c>
      <c r="F62" s="79">
        <f t="shared" si="5"/>
        <v>10.636974186045411</v>
      </c>
      <c r="G62" s="79">
        <f t="shared" si="4"/>
        <v>6067.8910065115069</v>
      </c>
      <c r="H62" s="79">
        <f xml:space="preserve"> (G62/('Historical CPI'!I17/100))</f>
        <v>103303.24824752063</v>
      </c>
      <c r="I62" s="79">
        <v>29779.666666666701</v>
      </c>
      <c r="J62" s="79">
        <v>218.333333333333</v>
      </c>
      <c r="K62" s="79">
        <f t="shared" si="0"/>
        <v>29998.000000000033</v>
      </c>
      <c r="L62" s="79">
        <v>26507.666666666701</v>
      </c>
      <c r="M62" s="79">
        <f>(SARB!E60/SARB!D60)*100</f>
        <v>6.0168335141048734</v>
      </c>
      <c r="N62" s="35" t="e">
        <v>#N/A</v>
      </c>
      <c r="O62" s="136">
        <v>17.75</v>
      </c>
      <c r="P62" s="35">
        <f t="shared" si="1"/>
        <v>17.75</v>
      </c>
      <c r="Q62" s="17">
        <v>30320.238267157001</v>
      </c>
      <c r="R62" s="17">
        <v>27146.800718347298</v>
      </c>
      <c r="S62" s="17">
        <f t="shared" si="2"/>
        <v>503923.50388421462</v>
      </c>
      <c r="T62" s="17">
        <f t="shared" si="3"/>
        <v>451180.85209951067</v>
      </c>
    </row>
    <row r="63" spans="1:20" x14ac:dyDescent="0.2">
      <c r="A63" s="18">
        <v>30863</v>
      </c>
      <c r="B63" s="34">
        <v>7</v>
      </c>
      <c r="C63" s="17">
        <v>66728</v>
      </c>
      <c r="D63" s="17" t="e">
        <v>#N/A</v>
      </c>
      <c r="E63" s="80">
        <v>10.67602349613913</v>
      </c>
      <c r="F63" s="79">
        <f t="shared" si="5"/>
        <v>10.67602349613913</v>
      </c>
      <c r="G63" s="79">
        <f t="shared" si="4"/>
        <v>6250.2672483000306</v>
      </c>
      <c r="H63" s="79">
        <f xml:space="preserve"> (G63/('Historical CPI'!I18/100))</f>
        <v>103069.01849730573</v>
      </c>
      <c r="I63" s="79">
        <v>31873</v>
      </c>
      <c r="J63" s="79">
        <v>655</v>
      </c>
      <c r="K63" s="79">
        <f t="shared" si="0"/>
        <v>32528</v>
      </c>
      <c r="L63" s="79">
        <v>28851.666666666701</v>
      </c>
      <c r="M63" s="79">
        <f>(SARB!E61/SARB!D61)*100</f>
        <v>6.2026394944816774</v>
      </c>
      <c r="N63" s="35" t="e">
        <v>#N/A</v>
      </c>
      <c r="O63" s="136">
        <v>17.75</v>
      </c>
      <c r="P63" s="35">
        <f t="shared" si="1"/>
        <v>17.75</v>
      </c>
      <c r="Q63" s="17">
        <v>31622.083987599701</v>
      </c>
      <c r="R63" s="17">
        <v>28480.384938852701</v>
      </c>
      <c r="S63" s="17">
        <f t="shared" si="2"/>
        <v>509816.57108611625</v>
      </c>
      <c r="T63" s="17">
        <f t="shared" si="3"/>
        <v>459165.56917729852</v>
      </c>
    </row>
    <row r="64" spans="1:20" x14ac:dyDescent="0.2">
      <c r="A64" s="18">
        <v>30955</v>
      </c>
      <c r="B64" s="34">
        <v>10</v>
      </c>
      <c r="C64" s="17">
        <v>68647</v>
      </c>
      <c r="D64" s="17" t="e">
        <v>#N/A</v>
      </c>
      <c r="E64" s="80">
        <v>10.716142123163291</v>
      </c>
      <c r="F64" s="79">
        <f t="shared" si="5"/>
        <v>10.716142123163291</v>
      </c>
      <c r="G64" s="79">
        <f t="shared" si="4"/>
        <v>6405.9434086467809</v>
      </c>
      <c r="H64" s="79">
        <f xml:space="preserve"> (G64/('Historical CPI'!I19/100))</f>
        <v>103004.55612290691</v>
      </c>
      <c r="I64" s="79">
        <v>32660.666666666701</v>
      </c>
      <c r="J64" s="79">
        <v>655</v>
      </c>
      <c r="K64" s="79">
        <f t="shared" si="0"/>
        <v>33315.666666666701</v>
      </c>
      <c r="L64" s="79">
        <v>30461</v>
      </c>
      <c r="M64" s="79">
        <f>(SARB!E62/SARB!D62)*100</f>
        <v>6.4127270632845388</v>
      </c>
      <c r="N64" s="35" t="e">
        <v>#N/A</v>
      </c>
      <c r="O64" s="136">
        <v>20.75</v>
      </c>
      <c r="P64" s="35">
        <f t="shared" si="1"/>
        <v>20.75</v>
      </c>
      <c r="Q64" s="17">
        <v>32397.9075511663</v>
      </c>
      <c r="R64" s="17">
        <v>30435.118110453601</v>
      </c>
      <c r="S64" s="17">
        <f t="shared" si="2"/>
        <v>505212.63779738027</v>
      </c>
      <c r="T64" s="17">
        <f t="shared" si="3"/>
        <v>474604.91940639395</v>
      </c>
    </row>
    <row r="65" spans="1:20" x14ac:dyDescent="0.2">
      <c r="A65" s="18">
        <v>31047</v>
      </c>
      <c r="B65" s="34">
        <v>10</v>
      </c>
      <c r="C65" s="17">
        <v>71550</v>
      </c>
      <c r="D65" s="17" t="e">
        <v>#N/A</v>
      </c>
      <c r="E65" s="80">
        <v>10.752299629999991</v>
      </c>
      <c r="F65" s="79">
        <f t="shared" si="5"/>
        <v>10.752299629999991</v>
      </c>
      <c r="G65" s="79">
        <f t="shared" si="4"/>
        <v>6654.390452472916</v>
      </c>
      <c r="H65" s="79">
        <f xml:space="preserve"> (G65/('Historical CPI'!I20/100))</f>
        <v>103248.44645424411</v>
      </c>
      <c r="I65" s="79">
        <v>34011</v>
      </c>
      <c r="J65" s="79">
        <v>655</v>
      </c>
      <c r="K65" s="79">
        <f t="shared" si="0"/>
        <v>34666</v>
      </c>
      <c r="L65" s="79">
        <v>33015.666666666701</v>
      </c>
      <c r="M65" s="79">
        <f>(SARB!E63/SARB!D63)*100</f>
        <v>6.5895801681000234</v>
      </c>
      <c r="N65" s="35" t="e">
        <v>#N/A</v>
      </c>
      <c r="O65" s="136">
        <v>21.08333</v>
      </c>
      <c r="P65" s="35">
        <f t="shared" si="1"/>
        <v>21.08333</v>
      </c>
      <c r="Q65" s="17">
        <v>33944.146867758303</v>
      </c>
      <c r="R65" s="17">
        <v>32718.9189178999</v>
      </c>
      <c r="S65" s="17">
        <f t="shared" si="2"/>
        <v>515118.50530449545</v>
      </c>
      <c r="T65" s="17">
        <f t="shared" si="3"/>
        <v>496525.0908743972</v>
      </c>
    </row>
    <row r="66" spans="1:20" x14ac:dyDescent="0.2">
      <c r="A66" s="18">
        <v>31137</v>
      </c>
      <c r="B66" s="34">
        <v>10</v>
      </c>
      <c r="C66" s="17">
        <v>73347</v>
      </c>
      <c r="D66" s="17" t="e">
        <v>#N/A</v>
      </c>
      <c r="E66" s="80">
        <v>10.780820128527861</v>
      </c>
      <c r="F66" s="79">
        <f t="shared" si="5"/>
        <v>10.780820128527861</v>
      </c>
      <c r="G66" s="79">
        <f t="shared" si="4"/>
        <v>6803.4712689354237</v>
      </c>
      <c r="H66" s="79">
        <f xml:space="preserve"> (G66/('Historical CPI'!I21/100))</f>
        <v>100658.47246879777</v>
      </c>
      <c r="I66" s="79">
        <v>34429</v>
      </c>
      <c r="J66" s="79">
        <v>1114.3333333333301</v>
      </c>
      <c r="K66" s="79">
        <f t="shared" si="0"/>
        <v>35543.333333333328</v>
      </c>
      <c r="L66" s="79">
        <v>33493.333333333299</v>
      </c>
      <c r="M66" s="79">
        <f>(SARB!E64/SARB!D64)*100</f>
        <v>6.9838589373597122</v>
      </c>
      <c r="N66" s="35" t="e">
        <v>#N/A</v>
      </c>
      <c r="O66" s="136">
        <v>21.75</v>
      </c>
      <c r="P66" s="35">
        <f t="shared" si="1"/>
        <v>21.75</v>
      </c>
      <c r="Q66" s="17">
        <v>35126.927687175303</v>
      </c>
      <c r="R66" s="17">
        <v>34336.825215708697</v>
      </c>
      <c r="S66" s="17">
        <f t="shared" si="2"/>
        <v>502973.04115445429</v>
      </c>
      <c r="T66" s="17">
        <f t="shared" si="3"/>
        <v>491659.77611641062</v>
      </c>
    </row>
    <row r="67" spans="1:20" x14ac:dyDescent="0.2">
      <c r="A67" s="18">
        <v>31228</v>
      </c>
      <c r="B67" s="34">
        <v>12</v>
      </c>
      <c r="C67" s="17">
        <v>74663</v>
      </c>
      <c r="D67" s="17" t="e">
        <v>#N/A</v>
      </c>
      <c r="E67" s="80">
        <v>10.80507420472245</v>
      </c>
      <c r="F67" s="79">
        <f t="shared" si="5"/>
        <v>10.80507420472245</v>
      </c>
      <c r="G67" s="79">
        <f t="shared" si="4"/>
        <v>6909.9941921146547</v>
      </c>
      <c r="H67" s="79">
        <f xml:space="preserve"> (G67/('Historical CPI'!I22/100))</f>
        <v>98013.927418392195</v>
      </c>
      <c r="I67" s="79">
        <v>36649.333333333299</v>
      </c>
      <c r="J67" s="79">
        <v>2033</v>
      </c>
      <c r="K67" s="79">
        <f t="shared" si="0"/>
        <v>38682.333333333299</v>
      </c>
      <c r="L67" s="79">
        <v>35721.666666666701</v>
      </c>
      <c r="M67" s="79">
        <f>(SARB!E65/SARB!D65)*100</f>
        <v>7.2644242214045436</v>
      </c>
      <c r="N67" s="35" t="e">
        <v>#N/A</v>
      </c>
      <c r="O67" s="136">
        <v>20.08333</v>
      </c>
      <c r="P67" s="35">
        <f t="shared" si="1"/>
        <v>20.08333</v>
      </c>
      <c r="Q67" s="17">
        <v>36309.386648925502</v>
      </c>
      <c r="R67" s="17">
        <v>35197.090945498501</v>
      </c>
      <c r="S67" s="17">
        <f t="shared" si="2"/>
        <v>499824.7010677089</v>
      </c>
      <c r="T67" s="17">
        <f t="shared" si="3"/>
        <v>484513.1544189101</v>
      </c>
    </row>
    <row r="68" spans="1:20" x14ac:dyDescent="0.2">
      <c r="A68" s="18">
        <v>31320</v>
      </c>
      <c r="B68" s="34">
        <v>12</v>
      </c>
      <c r="C68" s="17">
        <v>76415</v>
      </c>
      <c r="D68" s="17" t="e">
        <v>#N/A</v>
      </c>
      <c r="E68" s="80">
        <v>10.82978699355581</v>
      </c>
      <c r="F68" s="79">
        <f t="shared" si="5"/>
        <v>10.82978699355581</v>
      </c>
      <c r="G68" s="79">
        <f t="shared" si="4"/>
        <v>7056.0021213224427</v>
      </c>
      <c r="H68" s="79">
        <f xml:space="preserve"> (G68/('Historical CPI'!I23/100))</f>
        <v>97530.238072074004</v>
      </c>
      <c r="I68" s="79">
        <v>37433.666666666701</v>
      </c>
      <c r="J68" s="79">
        <v>2033</v>
      </c>
      <c r="K68" s="79">
        <f t="shared" si="0"/>
        <v>39466.666666666701</v>
      </c>
      <c r="L68" s="79">
        <v>36472.666666666701</v>
      </c>
      <c r="M68" s="79">
        <f>(SARB!E66/SARB!D66)*100</f>
        <v>7.4917118819917805</v>
      </c>
      <c r="N68" s="35" t="e">
        <v>#N/A</v>
      </c>
      <c r="O68" s="136">
        <v>16.25</v>
      </c>
      <c r="P68" s="35">
        <f t="shared" si="1"/>
        <v>16.25</v>
      </c>
      <c r="Q68" s="17">
        <v>37052.148369282702</v>
      </c>
      <c r="R68" s="17">
        <v>36361.943744620301</v>
      </c>
      <c r="S68" s="17">
        <f t="shared" si="2"/>
        <v>494575.19126365351</v>
      </c>
      <c r="T68" s="17">
        <f t="shared" si="3"/>
        <v>485362.28191083274</v>
      </c>
    </row>
    <row r="69" spans="1:20" x14ac:dyDescent="0.2">
      <c r="A69" s="18">
        <v>31412</v>
      </c>
      <c r="B69" s="34">
        <v>12</v>
      </c>
      <c r="C69" s="17">
        <v>78731</v>
      </c>
      <c r="D69" s="17" t="e">
        <v>#N/A</v>
      </c>
      <c r="E69" s="80">
        <v>10.859683630000001</v>
      </c>
      <c r="F69" s="79">
        <f t="shared" si="5"/>
        <v>10.859683630000001</v>
      </c>
      <c r="G69" s="79">
        <f t="shared" si="4"/>
        <v>7249.8428759475746</v>
      </c>
      <c r="H69" s="79">
        <f xml:space="preserve"> (G69/('Historical CPI'!I24/100))</f>
        <v>95835.178179547147</v>
      </c>
      <c r="I69" s="79">
        <v>38263.666666666701</v>
      </c>
      <c r="J69" s="79">
        <v>2033</v>
      </c>
      <c r="K69" s="79">
        <f t="shared" si="0"/>
        <v>40296.666666666701</v>
      </c>
      <c r="L69" s="79">
        <v>38102.333333333299</v>
      </c>
      <c r="M69" s="79">
        <f>(SARB!E67/SARB!D67)*100</f>
        <v>7.7768724261710238</v>
      </c>
      <c r="N69" s="35" t="e">
        <v>#N/A</v>
      </c>
      <c r="O69" s="136">
        <v>13.33333</v>
      </c>
      <c r="P69" s="35">
        <f t="shared" si="1"/>
        <v>13.33333</v>
      </c>
      <c r="Q69" s="17">
        <v>38236.332182702201</v>
      </c>
      <c r="R69" s="17">
        <v>37890.338163113898</v>
      </c>
      <c r="S69" s="17">
        <f t="shared" si="2"/>
        <v>491667.21642530558</v>
      </c>
      <c r="T69" s="17">
        <f t="shared" si="3"/>
        <v>487218.20401224412</v>
      </c>
    </row>
    <row r="70" spans="1:20" x14ac:dyDescent="0.2">
      <c r="A70" s="18">
        <v>31502</v>
      </c>
      <c r="B70" s="34">
        <v>12</v>
      </c>
      <c r="C70" s="17">
        <v>82238</v>
      </c>
      <c r="D70" s="17" t="e">
        <v>#N/A</v>
      </c>
      <c r="E70" s="80">
        <v>10.9003386454562</v>
      </c>
      <c r="F70" s="79">
        <f t="shared" si="5"/>
        <v>10.9003386454562</v>
      </c>
      <c r="G70" s="79">
        <f t="shared" si="4"/>
        <v>7544.5362456037883</v>
      </c>
      <c r="H70" s="79">
        <f xml:space="preserve"> (G70/('Historical CPI'!I25/100))</f>
        <v>93897.165020833811</v>
      </c>
      <c r="I70" s="79">
        <v>39095</v>
      </c>
      <c r="J70" s="79">
        <v>1565.3333333333301</v>
      </c>
      <c r="K70" s="79">
        <f t="shared" si="0"/>
        <v>40660.333333333328</v>
      </c>
      <c r="L70" s="79">
        <v>38143.333333333299</v>
      </c>
      <c r="M70" s="79">
        <f>(SARB!E68/SARB!D68)*100</f>
        <v>8.3190070525489457</v>
      </c>
      <c r="N70" s="35" t="e">
        <v>#N/A</v>
      </c>
      <c r="O70" s="136">
        <v>12</v>
      </c>
      <c r="P70" s="35">
        <f t="shared" si="1"/>
        <v>12</v>
      </c>
      <c r="Q70" s="17">
        <v>39960.867169993799</v>
      </c>
      <c r="R70" s="17">
        <v>39141.884749139201</v>
      </c>
      <c r="S70" s="17">
        <f t="shared" si="2"/>
        <v>480356.21219662001</v>
      </c>
      <c r="T70" s="17">
        <f t="shared" si="3"/>
        <v>470511.498570567</v>
      </c>
    </row>
    <row r="71" spans="1:20" x14ac:dyDescent="0.2">
      <c r="A71" s="18">
        <v>31593</v>
      </c>
      <c r="B71" s="34">
        <v>12</v>
      </c>
      <c r="C71" s="17">
        <v>87191</v>
      </c>
      <c r="D71" s="17" t="e">
        <v>#N/A</v>
      </c>
      <c r="E71" s="80">
        <v>10.948474347763071</v>
      </c>
      <c r="F71" s="79">
        <f t="shared" si="5"/>
        <v>10.948474347763071</v>
      </c>
      <c r="G71" s="79">
        <f t="shared" ref="G71:G134" si="6">C71/F71</f>
        <v>7963.7579840349499</v>
      </c>
      <c r="H71" s="79">
        <f xml:space="preserve"> (G71/('Historical CPI'!I26/100))</f>
        <v>96220.161404369617</v>
      </c>
      <c r="I71" s="79">
        <v>42297.333333333299</v>
      </c>
      <c r="J71" s="79">
        <v>1940</v>
      </c>
      <c r="K71" s="79">
        <f t="shared" ref="K71:K134" si="7">I71+J71</f>
        <v>44237.333333333299</v>
      </c>
      <c r="L71" s="79">
        <v>41821</v>
      </c>
      <c r="M71" s="79">
        <f>(SARB!E69/SARB!D69)*100</f>
        <v>8.5968599288595637</v>
      </c>
      <c r="N71" s="35" t="e">
        <v>#N/A</v>
      </c>
      <c r="O71" s="136">
        <v>11.33333</v>
      </c>
      <c r="P71" s="35">
        <f t="shared" ref="P71:P117" si="8">O71</f>
        <v>11.33333</v>
      </c>
      <c r="Q71" s="17">
        <v>41892.904478058801</v>
      </c>
      <c r="R71" s="17">
        <v>41101.864668179398</v>
      </c>
      <c r="S71" s="17">
        <f t="shared" ref="S71:S134" si="9">(Q71/M71)*100</f>
        <v>487304.7231748511</v>
      </c>
      <c r="T71" s="17">
        <f t="shared" ref="T71:T134" si="10">(R71/M71)*100</f>
        <v>478103.22615820332</v>
      </c>
    </row>
    <row r="72" spans="1:20" x14ac:dyDescent="0.2">
      <c r="A72" s="18">
        <v>31685</v>
      </c>
      <c r="B72" s="34">
        <v>12</v>
      </c>
      <c r="C72" s="17">
        <v>88922</v>
      </c>
      <c r="D72" s="17" t="e">
        <v>#N/A</v>
      </c>
      <c r="E72" s="80">
        <v>11.001662441188401</v>
      </c>
      <c r="F72" s="79">
        <f t="shared" si="5"/>
        <v>11.001662441188401</v>
      </c>
      <c r="G72" s="79">
        <f t="shared" si="6"/>
        <v>8082.5966507653211</v>
      </c>
      <c r="H72" s="79">
        <f xml:space="preserve"> (G72/('Historical CPI'!I27/100))</f>
        <v>93815.326521110357</v>
      </c>
      <c r="I72" s="79">
        <v>44440.333333333299</v>
      </c>
      <c r="J72" s="79">
        <v>1940</v>
      </c>
      <c r="K72" s="79">
        <f t="shared" si="7"/>
        <v>46380.333333333299</v>
      </c>
      <c r="L72" s="79">
        <v>42703.333333333299</v>
      </c>
      <c r="M72" s="79">
        <f>(SARB!E70/SARB!D70)*100</f>
        <v>8.9162233575308676</v>
      </c>
      <c r="N72" s="35" t="e">
        <v>#N/A</v>
      </c>
      <c r="O72" s="136">
        <v>10.5</v>
      </c>
      <c r="P72" s="35">
        <f t="shared" si="8"/>
        <v>10.5</v>
      </c>
      <c r="Q72" s="17">
        <v>43887.6197433169</v>
      </c>
      <c r="R72" s="17">
        <v>42505.549887147397</v>
      </c>
      <c r="S72" s="17">
        <f t="shared" si="9"/>
        <v>492222.07635981112</v>
      </c>
      <c r="T72" s="17">
        <f t="shared" si="10"/>
        <v>476721.45686263154</v>
      </c>
    </row>
    <row r="73" spans="1:20" x14ac:dyDescent="0.2">
      <c r="A73" s="18">
        <v>31777</v>
      </c>
      <c r="B73" s="34">
        <v>12</v>
      </c>
      <c r="C73" s="17">
        <v>92159</v>
      </c>
      <c r="D73" s="17" t="e">
        <v>#N/A</v>
      </c>
      <c r="E73" s="80">
        <v>11.057474629999991</v>
      </c>
      <c r="F73" s="79">
        <f t="shared" si="5"/>
        <v>11.057474629999991</v>
      </c>
      <c r="G73" s="79">
        <f t="shared" si="6"/>
        <v>8334.5432012083274</v>
      </c>
      <c r="H73" s="79">
        <f xml:space="preserve"> (G73/('Historical CPI'!I28/100))</f>
        <v>92674.749211989358</v>
      </c>
      <c r="I73" s="79">
        <v>45784.666666666701</v>
      </c>
      <c r="J73" s="79">
        <v>1940</v>
      </c>
      <c r="K73" s="79">
        <f t="shared" si="7"/>
        <v>47724.666666666701</v>
      </c>
      <c r="L73" s="79">
        <v>43705.666666666701</v>
      </c>
      <c r="M73" s="79">
        <f>(SARB!E71/SARB!D71)*100</f>
        <v>9.1264075790813592</v>
      </c>
      <c r="N73" s="35" t="e">
        <v>#N/A</v>
      </c>
      <c r="O73" s="136">
        <v>9.8333329999999997</v>
      </c>
      <c r="P73" s="35">
        <f t="shared" si="8"/>
        <v>9.8333329999999997</v>
      </c>
      <c r="Q73" s="17">
        <v>45771.811297909997</v>
      </c>
      <c r="R73" s="17">
        <v>43590.520322066899</v>
      </c>
      <c r="S73" s="17">
        <f t="shared" si="9"/>
        <v>501531.52706902521</v>
      </c>
      <c r="T73" s="17">
        <f t="shared" si="10"/>
        <v>477630.65526440804</v>
      </c>
    </row>
    <row r="74" spans="1:20" x14ac:dyDescent="0.2">
      <c r="A74" s="18">
        <v>31867</v>
      </c>
      <c r="B74" s="34">
        <v>12</v>
      </c>
      <c r="C74" s="17">
        <v>95781</v>
      </c>
      <c r="D74" s="17" t="e">
        <v>#N/A</v>
      </c>
      <c r="E74" s="80">
        <v>11.1118824320237</v>
      </c>
      <c r="F74" s="79">
        <f t="shared" ref="F74:F137" si="11">E74</f>
        <v>11.1118824320237</v>
      </c>
      <c r="G74" s="79">
        <f t="shared" si="6"/>
        <v>8619.6916306426701</v>
      </c>
      <c r="H74" s="79">
        <f xml:space="preserve"> (G74/('Historical CPI'!I29/100))</f>
        <v>92009.194144252149</v>
      </c>
      <c r="I74" s="79">
        <v>46711.333333333299</v>
      </c>
      <c r="J74" s="79">
        <v>2449.6666666666702</v>
      </c>
      <c r="K74" s="79">
        <f t="shared" si="7"/>
        <v>49160.999999999971</v>
      </c>
      <c r="L74" s="79">
        <v>44385.333333333299</v>
      </c>
      <c r="M74" s="79">
        <f>(SARB!E72/SARB!D72)*100</f>
        <v>9.6089093191774602</v>
      </c>
      <c r="N74" s="35" t="e">
        <v>#N/A</v>
      </c>
      <c r="O74" s="136">
        <v>9.5</v>
      </c>
      <c r="P74" s="35">
        <f t="shared" si="8"/>
        <v>9.5</v>
      </c>
      <c r="Q74" s="17">
        <v>47818.786342269297</v>
      </c>
      <c r="R74" s="17">
        <v>45599.383164729501</v>
      </c>
      <c r="S74" s="17">
        <f t="shared" si="9"/>
        <v>497650.51114420005</v>
      </c>
      <c r="T74" s="17">
        <f t="shared" si="10"/>
        <v>474553.16363244527</v>
      </c>
    </row>
    <row r="75" spans="1:20" x14ac:dyDescent="0.2">
      <c r="A75" s="18">
        <v>31958</v>
      </c>
      <c r="B75" s="34">
        <v>12</v>
      </c>
      <c r="C75" s="17">
        <v>98470</v>
      </c>
      <c r="D75" s="17" t="e">
        <v>#N/A</v>
      </c>
      <c r="E75" s="80">
        <v>11.166631533099501</v>
      </c>
      <c r="F75" s="79">
        <f t="shared" si="11"/>
        <v>11.166631533099501</v>
      </c>
      <c r="G75" s="79">
        <f t="shared" si="6"/>
        <v>8818.2366999502719</v>
      </c>
      <c r="H75" s="79">
        <f xml:space="preserve"> (G75/('Historical CPI'!I30/100))</f>
        <v>90820.432730027285</v>
      </c>
      <c r="I75" s="79">
        <v>51357.333333333299</v>
      </c>
      <c r="J75" s="79">
        <v>3469</v>
      </c>
      <c r="K75" s="79">
        <f t="shared" si="7"/>
        <v>54826.333333333299</v>
      </c>
      <c r="L75" s="79">
        <v>49043.333333333299</v>
      </c>
      <c r="M75" s="79">
        <f>(SARB!E73/SARB!D73)*100</f>
        <v>9.9171082632886911</v>
      </c>
      <c r="N75" s="35" t="e">
        <v>#N/A</v>
      </c>
      <c r="O75" s="136">
        <v>9.5</v>
      </c>
      <c r="P75" s="35">
        <f t="shared" si="8"/>
        <v>9.5</v>
      </c>
      <c r="Q75" s="17">
        <v>50904.6625037505</v>
      </c>
      <c r="R75" s="17">
        <v>48104.068877908001</v>
      </c>
      <c r="S75" s="17">
        <f t="shared" si="9"/>
        <v>513301.47006855003</v>
      </c>
      <c r="T75" s="17">
        <f t="shared" si="10"/>
        <v>485061.44735739555</v>
      </c>
    </row>
    <row r="76" spans="1:20" x14ac:dyDescent="0.2">
      <c r="A76" s="18">
        <v>32050</v>
      </c>
      <c r="B76" s="34">
        <v>12</v>
      </c>
      <c r="C76" s="17">
        <v>104788</v>
      </c>
      <c r="D76" s="17" t="e">
        <v>#N/A</v>
      </c>
      <c r="E76" s="80">
        <v>11.221867432625601</v>
      </c>
      <c r="F76" s="79">
        <f t="shared" si="11"/>
        <v>11.221867432625601</v>
      </c>
      <c r="G76" s="79">
        <f t="shared" si="6"/>
        <v>9337.8397694618434</v>
      </c>
      <c r="H76" s="79">
        <f xml:space="preserve"> (G76/('Historical CPI'!I31/100))</f>
        <v>93414.039106652912</v>
      </c>
      <c r="I76" s="79">
        <v>53583</v>
      </c>
      <c r="J76" s="79">
        <v>3469</v>
      </c>
      <c r="K76" s="79">
        <f t="shared" si="7"/>
        <v>57052</v>
      </c>
      <c r="L76" s="79">
        <v>50482.666666666701</v>
      </c>
      <c r="M76" s="79">
        <f>(SARB!E74/SARB!D74)*100</f>
        <v>10.346191905907205</v>
      </c>
      <c r="N76" s="35" t="e">
        <v>#N/A</v>
      </c>
      <c r="O76" s="136">
        <v>9.5</v>
      </c>
      <c r="P76" s="35">
        <f t="shared" si="8"/>
        <v>9.5</v>
      </c>
      <c r="Q76" s="17">
        <v>52798.539145271898</v>
      </c>
      <c r="R76" s="17">
        <v>50144.8596485163</v>
      </c>
      <c r="S76" s="17">
        <f t="shared" si="9"/>
        <v>510318.57542799233</v>
      </c>
      <c r="T76" s="17">
        <f t="shared" si="10"/>
        <v>484669.72297204222</v>
      </c>
    </row>
    <row r="77" spans="1:20" x14ac:dyDescent="0.2">
      <c r="A77" s="18">
        <v>32142</v>
      </c>
      <c r="B77" s="34">
        <v>12</v>
      </c>
      <c r="C77" s="17">
        <v>108703</v>
      </c>
      <c r="D77" s="17" t="e">
        <v>#N/A</v>
      </c>
      <c r="E77" s="80">
        <v>11.27773563</v>
      </c>
      <c r="F77" s="79">
        <f t="shared" si="11"/>
        <v>11.27773563</v>
      </c>
      <c r="G77" s="79">
        <f t="shared" si="6"/>
        <v>9638.7256774168582</v>
      </c>
      <c r="H77" s="79">
        <f xml:space="preserve"> (G77/('Historical CPI'!I32/100))</f>
        <v>93099.162100108457</v>
      </c>
      <c r="I77" s="79">
        <v>55282.666666666701</v>
      </c>
      <c r="J77" s="79">
        <v>3469</v>
      </c>
      <c r="K77" s="79">
        <f t="shared" si="7"/>
        <v>58751.666666666701</v>
      </c>
      <c r="L77" s="79">
        <v>52835</v>
      </c>
      <c r="M77" s="79">
        <f>(SARB!E75/SARB!D75)*100</f>
        <v>10.665396228407369</v>
      </c>
      <c r="N77" s="35" t="e">
        <v>#N/A</v>
      </c>
      <c r="O77" s="136">
        <v>9.5</v>
      </c>
      <c r="P77" s="35">
        <f t="shared" si="8"/>
        <v>9.5</v>
      </c>
      <c r="Q77" s="17">
        <v>55277.341427379499</v>
      </c>
      <c r="R77" s="17">
        <v>52867.397777338498</v>
      </c>
      <c r="S77" s="17">
        <f t="shared" si="9"/>
        <v>518286.80569923745</v>
      </c>
      <c r="T77" s="17">
        <f t="shared" si="10"/>
        <v>495690.89272582071</v>
      </c>
    </row>
    <row r="78" spans="1:20" x14ac:dyDescent="0.2">
      <c r="A78" s="18">
        <v>32233</v>
      </c>
      <c r="B78" s="34">
        <v>12</v>
      </c>
      <c r="C78" s="17">
        <v>112967</v>
      </c>
      <c r="D78" s="17" t="e">
        <v>#N/A</v>
      </c>
      <c r="E78" s="80">
        <v>11.333363474013201</v>
      </c>
      <c r="F78" s="79">
        <f t="shared" si="11"/>
        <v>11.333363474013201</v>
      </c>
      <c r="G78" s="79">
        <f t="shared" si="6"/>
        <v>9967.6499619047172</v>
      </c>
      <c r="H78" s="79">
        <f xml:space="preserve"> (G78/('Historical CPI'!I33/100))</f>
        <v>93542.753736756669</v>
      </c>
      <c r="I78" s="79">
        <v>56271.666666666701</v>
      </c>
      <c r="J78" s="79">
        <v>3164</v>
      </c>
      <c r="K78" s="79">
        <f t="shared" si="7"/>
        <v>59435.666666666701</v>
      </c>
      <c r="L78" s="79">
        <v>54372.666666666701</v>
      </c>
      <c r="M78" s="79">
        <f>(SARB!E76/SARB!D76)*100</f>
        <v>11.126864878536256</v>
      </c>
      <c r="N78" s="35" t="e">
        <v>#N/A</v>
      </c>
      <c r="O78" s="136">
        <v>9.8333329999999997</v>
      </c>
      <c r="P78" s="35">
        <f t="shared" si="8"/>
        <v>9.8333329999999997</v>
      </c>
      <c r="Q78" s="17">
        <v>57634.34094735</v>
      </c>
      <c r="R78" s="17">
        <v>55852.675650749603</v>
      </c>
      <c r="S78" s="17">
        <f t="shared" si="9"/>
        <v>517974.66381142766</v>
      </c>
      <c r="T78" s="17">
        <f t="shared" si="10"/>
        <v>501962.37898502324</v>
      </c>
    </row>
    <row r="79" spans="1:20" x14ac:dyDescent="0.2">
      <c r="A79" s="18">
        <v>32324</v>
      </c>
      <c r="B79" s="34">
        <v>12</v>
      </c>
      <c r="C79" s="17">
        <v>117813</v>
      </c>
      <c r="D79" s="17" t="e">
        <v>#N/A</v>
      </c>
      <c r="E79" s="80">
        <v>11.388704999319801</v>
      </c>
      <c r="F79" s="79">
        <f t="shared" si="11"/>
        <v>11.388704999319801</v>
      </c>
      <c r="G79" s="79">
        <f t="shared" si="6"/>
        <v>10344.723127610776</v>
      </c>
      <c r="H79" s="79">
        <f xml:space="preserve"> (G79/('Historical CPI'!I34/100))</f>
        <v>94592.28616387365</v>
      </c>
      <c r="I79" s="79">
        <v>61153.666666666701</v>
      </c>
      <c r="J79" s="79">
        <v>2554</v>
      </c>
      <c r="K79" s="79">
        <f t="shared" si="7"/>
        <v>63707.666666666701</v>
      </c>
      <c r="L79" s="79">
        <v>59479.666666666701</v>
      </c>
      <c r="M79" s="79">
        <f>(SARB!E77/SARB!D77)*100</f>
        <v>11.477483569047207</v>
      </c>
      <c r="N79" s="35" t="e">
        <v>#N/A</v>
      </c>
      <c r="O79" s="136">
        <v>11.16667</v>
      </c>
      <c r="P79" s="35">
        <f t="shared" si="8"/>
        <v>11.16667</v>
      </c>
      <c r="Q79" s="17">
        <v>60716.037680328998</v>
      </c>
      <c r="R79" s="17">
        <v>58301.464651839196</v>
      </c>
      <c r="S79" s="17">
        <f t="shared" si="9"/>
        <v>529001.30342220375</v>
      </c>
      <c r="T79" s="17">
        <f t="shared" si="10"/>
        <v>507963.82587789703</v>
      </c>
    </row>
    <row r="80" spans="1:20" x14ac:dyDescent="0.2">
      <c r="A80" s="18">
        <v>32416</v>
      </c>
      <c r="B80" s="34">
        <v>12</v>
      </c>
      <c r="C80" s="17">
        <v>122012</v>
      </c>
      <c r="D80" s="17" t="e">
        <v>#N/A</v>
      </c>
      <c r="E80" s="80">
        <v>11.4426960899664</v>
      </c>
      <c r="F80" s="79">
        <f t="shared" si="11"/>
        <v>11.4426960899664</v>
      </c>
      <c r="G80" s="79">
        <f t="shared" si="6"/>
        <v>10662.871672960622</v>
      </c>
      <c r="H80" s="79">
        <f xml:space="preserve"> (G80/('Historical CPI'!I35/100))</f>
        <v>94865.388925013845</v>
      </c>
      <c r="I80" s="79">
        <v>64188</v>
      </c>
      <c r="J80" s="79">
        <v>2554</v>
      </c>
      <c r="K80" s="79">
        <f t="shared" si="7"/>
        <v>66742</v>
      </c>
      <c r="L80" s="79">
        <v>60891.666666666701</v>
      </c>
      <c r="M80" s="79">
        <f>(SARB!E78/SARB!D78)*100</f>
        <v>11.886299746059201</v>
      </c>
      <c r="N80" s="35" t="e">
        <v>#N/A</v>
      </c>
      <c r="O80" s="136">
        <v>12.5</v>
      </c>
      <c r="P80" s="35">
        <f t="shared" si="8"/>
        <v>12.5</v>
      </c>
      <c r="Q80" s="17">
        <v>63127.8041986889</v>
      </c>
      <c r="R80" s="17">
        <v>60397.5011826587</v>
      </c>
      <c r="S80" s="17">
        <f t="shared" si="9"/>
        <v>531097.19212338037</v>
      </c>
      <c r="T80" s="17">
        <f t="shared" si="10"/>
        <v>508127.02416227519</v>
      </c>
    </row>
    <row r="81" spans="1:20" x14ac:dyDescent="0.2">
      <c r="A81" s="18">
        <v>32508</v>
      </c>
      <c r="B81" s="34">
        <v>12</v>
      </c>
      <c r="C81" s="17">
        <v>126681</v>
      </c>
      <c r="D81" s="17" t="e">
        <v>#N/A</v>
      </c>
      <c r="E81" s="80">
        <v>11.494272630000001</v>
      </c>
      <c r="F81" s="79">
        <f t="shared" si="11"/>
        <v>11.494272630000001</v>
      </c>
      <c r="G81" s="79">
        <f t="shared" si="6"/>
        <v>11021.228056603002</v>
      </c>
      <c r="H81" s="79">
        <f xml:space="preserve"> (G81/('Historical CPI'!I36/100))</f>
        <v>94833.850840609026</v>
      </c>
      <c r="I81" s="79">
        <v>66029</v>
      </c>
      <c r="J81" s="79">
        <v>2554</v>
      </c>
      <c r="K81" s="79">
        <f t="shared" si="7"/>
        <v>68583</v>
      </c>
      <c r="L81" s="79">
        <v>61877.666666666701</v>
      </c>
      <c r="M81" s="79">
        <f>(SARB!E79/SARB!D79)*100</f>
        <v>12.435372530349916</v>
      </c>
      <c r="N81" s="35" t="e">
        <v>#N/A</v>
      </c>
      <c r="O81" s="136">
        <v>13.83333</v>
      </c>
      <c r="P81" s="35">
        <f t="shared" si="8"/>
        <v>13.83333</v>
      </c>
      <c r="Q81" s="17">
        <v>66027.967280036406</v>
      </c>
      <c r="R81" s="17">
        <v>62032.904555437999</v>
      </c>
      <c r="S81" s="17">
        <f t="shared" si="9"/>
        <v>530968.95262998983</v>
      </c>
      <c r="T81" s="17">
        <f t="shared" si="10"/>
        <v>498842.34995002981</v>
      </c>
    </row>
    <row r="82" spans="1:20" x14ac:dyDescent="0.2">
      <c r="A82" s="18">
        <v>32598</v>
      </c>
      <c r="B82" s="34">
        <v>12</v>
      </c>
      <c r="C82" s="17">
        <v>133433</v>
      </c>
      <c r="D82" s="17" t="e">
        <v>#N/A</v>
      </c>
      <c r="E82" s="80">
        <v>11.5422178883545</v>
      </c>
      <c r="F82" s="79">
        <f t="shared" si="11"/>
        <v>11.5422178883545</v>
      </c>
      <c r="G82" s="79">
        <f t="shared" si="6"/>
        <v>11560.429831655403</v>
      </c>
      <c r="H82" s="79">
        <f xml:space="preserve"> (G82/('Historical CPI'!I37/100))</f>
        <v>95418.036978088159</v>
      </c>
      <c r="I82" s="79">
        <v>68005</v>
      </c>
      <c r="J82" s="79">
        <v>5422</v>
      </c>
      <c r="K82" s="79">
        <f t="shared" si="7"/>
        <v>73427</v>
      </c>
      <c r="L82" s="79">
        <v>63202</v>
      </c>
      <c r="M82" s="79">
        <f>(SARB!E80/SARB!D80)*100</f>
        <v>12.731841268139815</v>
      </c>
      <c r="N82" s="35" t="e">
        <v>#N/A</v>
      </c>
      <c r="O82" s="136">
        <v>15.5</v>
      </c>
      <c r="P82" s="35">
        <f t="shared" si="8"/>
        <v>15.5</v>
      </c>
      <c r="Q82" s="17">
        <v>69633.869221498098</v>
      </c>
      <c r="R82" s="17">
        <v>64851.6769618904</v>
      </c>
      <c r="S82" s="17">
        <f t="shared" si="9"/>
        <v>546926.93503609742</v>
      </c>
      <c r="T82" s="17">
        <f t="shared" si="10"/>
        <v>509366.05001646833</v>
      </c>
    </row>
    <row r="83" spans="1:20" x14ac:dyDescent="0.2">
      <c r="A83" s="18">
        <v>32689</v>
      </c>
      <c r="B83" s="34">
        <v>13</v>
      </c>
      <c r="C83" s="17">
        <v>141302</v>
      </c>
      <c r="D83" s="17" t="e">
        <v>#N/A</v>
      </c>
      <c r="E83" s="80">
        <v>11.587267976740801</v>
      </c>
      <c r="F83" s="79">
        <f t="shared" si="11"/>
        <v>11.587267976740801</v>
      </c>
      <c r="G83" s="79">
        <f t="shared" si="6"/>
        <v>12194.59153647231</v>
      </c>
      <c r="H83" s="79">
        <f xml:space="preserve"> (G83/('Historical CPI'!I38/100))</f>
        <v>97060.366974513701</v>
      </c>
      <c r="I83" s="79">
        <v>74413</v>
      </c>
      <c r="J83" s="79">
        <v>11158</v>
      </c>
      <c r="K83" s="79">
        <f t="shared" si="7"/>
        <v>85571</v>
      </c>
      <c r="L83" s="79">
        <v>69295.666666666701</v>
      </c>
      <c r="M83" s="79">
        <f>(SARB!E81/SARB!D81)*100</f>
        <v>13.294165041867112</v>
      </c>
      <c r="N83" s="35" t="e">
        <v>#N/A</v>
      </c>
      <c r="O83" s="136">
        <v>16.66667</v>
      </c>
      <c r="P83" s="35">
        <f t="shared" si="8"/>
        <v>16.66667</v>
      </c>
      <c r="Q83" s="17">
        <v>74008.163612243894</v>
      </c>
      <c r="R83" s="17">
        <v>68014.330606548494</v>
      </c>
      <c r="S83" s="17">
        <f t="shared" si="9"/>
        <v>556696.59116741153</v>
      </c>
      <c r="T83" s="17">
        <f t="shared" si="10"/>
        <v>511610.39743640914</v>
      </c>
    </row>
    <row r="84" spans="1:20" x14ac:dyDescent="0.2">
      <c r="A84" s="18">
        <v>32781</v>
      </c>
      <c r="B84" s="34">
        <v>13</v>
      </c>
      <c r="C84" s="17">
        <v>145466</v>
      </c>
      <c r="D84" s="17" t="e">
        <v>#N/A</v>
      </c>
      <c r="E84" s="80">
        <v>11.6300063917566</v>
      </c>
      <c r="F84" s="79">
        <f t="shared" si="11"/>
        <v>11.6300063917566</v>
      </c>
      <c r="G84" s="79">
        <f t="shared" si="6"/>
        <v>12507.817717375197</v>
      </c>
      <c r="H84" s="79">
        <f xml:space="preserve"> (G84/('Historical CPI'!I39/100))</f>
        <v>96572.95522227569</v>
      </c>
      <c r="I84" s="79">
        <v>80504.666666666701</v>
      </c>
      <c r="J84" s="79">
        <v>11158</v>
      </c>
      <c r="K84" s="79">
        <f t="shared" si="7"/>
        <v>91662.666666666701</v>
      </c>
      <c r="L84" s="79">
        <v>70196.333333333299</v>
      </c>
      <c r="M84" s="79">
        <f>(SARB!E82/SARB!D82)*100</f>
        <v>13.766985093970751</v>
      </c>
      <c r="N84" s="35" t="e">
        <v>#N/A</v>
      </c>
      <c r="O84" s="136">
        <v>17</v>
      </c>
      <c r="P84" s="35">
        <f t="shared" si="8"/>
        <v>17</v>
      </c>
      <c r="Q84" s="17">
        <v>79071.702883301507</v>
      </c>
      <c r="R84" s="17">
        <v>69526.703803281198</v>
      </c>
      <c r="S84" s="17">
        <f t="shared" si="9"/>
        <v>574357.43805614312</v>
      </c>
      <c r="T84" s="17">
        <f t="shared" si="10"/>
        <v>505024.90798606595</v>
      </c>
    </row>
    <row r="85" spans="1:20" x14ac:dyDescent="0.2">
      <c r="A85" s="18">
        <v>32873</v>
      </c>
      <c r="B85" s="34">
        <v>13</v>
      </c>
      <c r="C85" s="17">
        <v>149354</v>
      </c>
      <c r="D85" s="17" t="e">
        <v>#N/A</v>
      </c>
      <c r="E85" s="80">
        <v>11.67101663</v>
      </c>
      <c r="F85" s="79">
        <f t="shared" si="11"/>
        <v>11.67101663</v>
      </c>
      <c r="G85" s="79">
        <f t="shared" si="6"/>
        <v>12797.00001592749</v>
      </c>
      <c r="H85" s="79">
        <f xml:space="preserve"> (G85/('Historical CPI'!I40/100))</f>
        <v>95796.13979692095</v>
      </c>
      <c r="I85" s="79">
        <v>81954</v>
      </c>
      <c r="J85" s="79">
        <v>10824.666666666701</v>
      </c>
      <c r="K85" s="79">
        <f t="shared" si="7"/>
        <v>92778.666666666701</v>
      </c>
      <c r="L85" s="79">
        <v>70960.333333333299</v>
      </c>
      <c r="M85" s="79">
        <f>(SARB!E83/SARB!D83)*100</f>
        <v>14.347226279995187</v>
      </c>
      <c r="N85" s="35" t="e">
        <v>#N/A</v>
      </c>
      <c r="O85" s="136">
        <v>18</v>
      </c>
      <c r="P85" s="35">
        <f t="shared" si="8"/>
        <v>18</v>
      </c>
      <c r="Q85" s="17">
        <v>81963.186361235799</v>
      </c>
      <c r="R85" s="17">
        <v>71209.701298843094</v>
      </c>
      <c r="S85" s="17">
        <f t="shared" si="9"/>
        <v>571282.45391598635</v>
      </c>
      <c r="T85" s="17">
        <f t="shared" si="10"/>
        <v>496330.78832898272</v>
      </c>
    </row>
    <row r="86" spans="1:20" x14ac:dyDescent="0.2">
      <c r="A86" s="18">
        <v>32963</v>
      </c>
      <c r="B86" s="34">
        <v>13</v>
      </c>
      <c r="C86" s="17">
        <v>156944</v>
      </c>
      <c r="D86" s="17" t="e">
        <v>#N/A</v>
      </c>
      <c r="E86" s="80">
        <v>11.7093101751171</v>
      </c>
      <c r="F86" s="79">
        <f t="shared" si="11"/>
        <v>11.7093101751171</v>
      </c>
      <c r="G86" s="79">
        <f t="shared" si="6"/>
        <v>13403.351491492151</v>
      </c>
      <c r="H86" s="79">
        <f xml:space="preserve"> (G86/('Historical CPI'!I41/100))</f>
        <v>96127.956998376758</v>
      </c>
      <c r="I86" s="79">
        <v>81607</v>
      </c>
      <c r="J86" s="79">
        <v>11485.333333333299</v>
      </c>
      <c r="K86" s="79">
        <f t="shared" si="7"/>
        <v>93092.333333333299</v>
      </c>
      <c r="L86" s="79">
        <v>69653.333333333299</v>
      </c>
      <c r="M86" s="79">
        <f>(SARB!E84/SARB!D84)*100</f>
        <v>15.09578324938887</v>
      </c>
      <c r="N86" s="35" t="e">
        <v>#N/A</v>
      </c>
      <c r="O86" s="136">
        <v>18</v>
      </c>
      <c r="P86" s="35">
        <f t="shared" si="8"/>
        <v>18</v>
      </c>
      <c r="Q86" s="17">
        <v>83528.064354445305</v>
      </c>
      <c r="R86" s="17">
        <v>71353.856969597502</v>
      </c>
      <c r="S86" s="17">
        <f t="shared" si="9"/>
        <v>553320.50662443647</v>
      </c>
      <c r="T86" s="17">
        <f t="shared" si="10"/>
        <v>472674.09574449313</v>
      </c>
    </row>
    <row r="87" spans="1:20" x14ac:dyDescent="0.2">
      <c r="A87" s="18">
        <v>33054</v>
      </c>
      <c r="B87" s="34">
        <v>13</v>
      </c>
      <c r="C87" s="17">
        <v>165212</v>
      </c>
      <c r="D87" s="17" t="e">
        <v>#N/A</v>
      </c>
      <c r="E87" s="80">
        <v>11.7445705301175</v>
      </c>
      <c r="F87" s="79">
        <f t="shared" si="11"/>
        <v>11.7445705301175</v>
      </c>
      <c r="G87" s="79">
        <f t="shared" si="6"/>
        <v>14067.095904131551</v>
      </c>
      <c r="H87" s="79">
        <f xml:space="preserve"> (G87/('Historical CPI'!I42/100))</f>
        <v>98170.196540277931</v>
      </c>
      <c r="I87" s="79">
        <v>85047.333333333299</v>
      </c>
      <c r="J87" s="79">
        <v>14140</v>
      </c>
      <c r="K87" s="79">
        <f t="shared" si="7"/>
        <v>99187.333333333299</v>
      </c>
      <c r="L87" s="79">
        <v>74790.666666666701</v>
      </c>
      <c r="M87" s="79">
        <f>(SARB!E85/SARB!D85)*100</f>
        <v>15.757902128499371</v>
      </c>
      <c r="N87" s="35" t="e">
        <v>#N/A</v>
      </c>
      <c r="O87" s="136">
        <v>18</v>
      </c>
      <c r="P87" s="35">
        <f t="shared" si="8"/>
        <v>18</v>
      </c>
      <c r="Q87" s="17">
        <v>84678.873907380897</v>
      </c>
      <c r="R87" s="17">
        <v>73549.379989718102</v>
      </c>
      <c r="S87" s="17">
        <f t="shared" si="9"/>
        <v>537374.03124387143</v>
      </c>
      <c r="T87" s="17">
        <f t="shared" si="10"/>
        <v>466746.01346011931</v>
      </c>
    </row>
    <row r="88" spans="1:20" x14ac:dyDescent="0.2">
      <c r="A88" s="18">
        <v>33146</v>
      </c>
      <c r="B88" s="34">
        <v>13</v>
      </c>
      <c r="C88" s="17">
        <v>169118</v>
      </c>
      <c r="D88" s="17" t="e">
        <v>#N/A</v>
      </c>
      <c r="E88" s="80">
        <v>11.774909185059201</v>
      </c>
      <c r="F88" s="79">
        <f t="shared" si="11"/>
        <v>11.774909185059201</v>
      </c>
      <c r="G88" s="79">
        <f t="shared" si="6"/>
        <v>14362.573616668597</v>
      </c>
      <c r="H88" s="79">
        <f xml:space="preserve"> (G88/('Historical CPI'!I43/100))</f>
        <v>97569.122009508486</v>
      </c>
      <c r="I88" s="79">
        <v>88827.333333333299</v>
      </c>
      <c r="J88" s="79">
        <v>14140</v>
      </c>
      <c r="K88" s="79">
        <f t="shared" si="7"/>
        <v>102967.3333333333</v>
      </c>
      <c r="L88" s="79">
        <v>78455</v>
      </c>
      <c r="M88" s="79">
        <f>(SARB!E86/SARB!D86)*100</f>
        <v>16.288669648763968</v>
      </c>
      <c r="N88" s="35" t="e">
        <v>#N/A</v>
      </c>
      <c r="O88" s="136">
        <v>18</v>
      </c>
      <c r="P88" s="35">
        <f t="shared" si="8"/>
        <v>18</v>
      </c>
      <c r="Q88" s="17">
        <v>87160.300474437201</v>
      </c>
      <c r="R88" s="17">
        <v>77656.593469899701</v>
      </c>
      <c r="S88" s="17">
        <f t="shared" si="9"/>
        <v>535097.7234721632</v>
      </c>
      <c r="T88" s="17">
        <f t="shared" si="10"/>
        <v>476752.21576976671</v>
      </c>
    </row>
    <row r="89" spans="1:20" x14ac:dyDescent="0.2">
      <c r="A89" s="18">
        <v>33238</v>
      </c>
      <c r="B89" s="34">
        <v>13</v>
      </c>
      <c r="C89" s="17">
        <v>174270</v>
      </c>
      <c r="D89" s="17" t="e">
        <v>#N/A</v>
      </c>
      <c r="E89" s="80">
        <v>11.79843763</v>
      </c>
      <c r="F89" s="79">
        <f t="shared" si="11"/>
        <v>11.79843763</v>
      </c>
      <c r="G89" s="79">
        <f t="shared" si="6"/>
        <v>14770.599757791828</v>
      </c>
      <c r="H89" s="79">
        <f xml:space="preserve"> (G89/('Historical CPI'!I44/100))</f>
        <v>96388.162695761654</v>
      </c>
      <c r="I89" s="79">
        <v>90626.333333333299</v>
      </c>
      <c r="J89" s="79">
        <v>13140</v>
      </c>
      <c r="K89" s="79">
        <f t="shared" si="7"/>
        <v>103766.3333333333</v>
      </c>
      <c r="L89" s="79">
        <v>80982</v>
      </c>
      <c r="M89" s="79">
        <f>(SARB!E87/SARB!D87)*100</f>
        <v>16.754736123776336</v>
      </c>
      <c r="N89" s="35" t="e">
        <v>#N/A</v>
      </c>
      <c r="O89" s="136">
        <v>18</v>
      </c>
      <c r="P89" s="35">
        <f t="shared" si="8"/>
        <v>18</v>
      </c>
      <c r="Q89" s="17">
        <v>90702.589503843206</v>
      </c>
      <c r="R89" s="17">
        <v>81259.800038329806</v>
      </c>
      <c r="S89" s="17">
        <f t="shared" si="9"/>
        <v>541354.92695184168</v>
      </c>
      <c r="T89" s="17">
        <f t="shared" si="10"/>
        <v>484996.00016389112</v>
      </c>
    </row>
    <row r="90" spans="1:20" x14ac:dyDescent="0.2">
      <c r="A90" s="18">
        <v>33328</v>
      </c>
      <c r="B90" s="34">
        <v>13</v>
      </c>
      <c r="C90" s="17">
        <v>180065</v>
      </c>
      <c r="D90" s="17" t="e">
        <v>#N/A</v>
      </c>
      <c r="E90" s="80">
        <v>11.8147718459399</v>
      </c>
      <c r="F90" s="79">
        <f t="shared" si="11"/>
        <v>11.8147718459399</v>
      </c>
      <c r="G90" s="79">
        <f t="shared" si="6"/>
        <v>15240.666713498884</v>
      </c>
      <c r="H90" s="79">
        <f xml:space="preserve"> (G90/('Historical CPI'!I45/100))</f>
        <v>95523.803444685313</v>
      </c>
      <c r="I90" s="79">
        <v>93947.333333333299</v>
      </c>
      <c r="J90" s="79">
        <v>10877</v>
      </c>
      <c r="K90" s="79">
        <f t="shared" si="7"/>
        <v>104824.3333333333</v>
      </c>
      <c r="L90" s="79">
        <v>85638.666666666701</v>
      </c>
      <c r="M90" s="79">
        <f>(SARB!E88/SARB!D88)*100</f>
        <v>17.547091334951492</v>
      </c>
      <c r="N90" s="35" t="e">
        <v>#N/A</v>
      </c>
      <c r="O90" s="136">
        <v>17.66667</v>
      </c>
      <c r="P90" s="35">
        <f t="shared" si="8"/>
        <v>17.66667</v>
      </c>
      <c r="Q90" s="17">
        <v>96095.309073138997</v>
      </c>
      <c r="R90" s="17">
        <v>87620.554060670896</v>
      </c>
      <c r="S90" s="17">
        <f t="shared" si="9"/>
        <v>547642.3826536414</v>
      </c>
      <c r="T90" s="17">
        <f t="shared" si="10"/>
        <v>499345.1757223279</v>
      </c>
    </row>
    <row r="91" spans="1:20" x14ac:dyDescent="0.2">
      <c r="A91" s="18">
        <v>33419</v>
      </c>
      <c r="B91" s="34">
        <v>13</v>
      </c>
      <c r="C91" s="17">
        <v>187783</v>
      </c>
      <c r="D91" s="17" t="e">
        <v>#N/A</v>
      </c>
      <c r="E91" s="80">
        <v>11.8251247875268</v>
      </c>
      <c r="F91" s="79">
        <f t="shared" si="11"/>
        <v>11.8251247875268</v>
      </c>
      <c r="G91" s="79">
        <f t="shared" si="6"/>
        <v>15880.001553816535</v>
      </c>
      <c r="H91" s="79">
        <f xml:space="preserve"> (G91/('Historical CPI'!I46/100))</f>
        <v>96333.398026961353</v>
      </c>
      <c r="I91" s="79">
        <v>100984.33333333299</v>
      </c>
      <c r="J91" s="79">
        <v>10351</v>
      </c>
      <c r="K91" s="79">
        <f t="shared" si="7"/>
        <v>111335.33333333299</v>
      </c>
      <c r="L91" s="79">
        <v>92899.666666666701</v>
      </c>
      <c r="M91" s="79">
        <f>(SARB!E89/SARB!D89)*100</f>
        <v>18.272748985682423</v>
      </c>
      <c r="N91" s="35" t="e">
        <v>#N/A</v>
      </c>
      <c r="O91" s="136">
        <v>17</v>
      </c>
      <c r="P91" s="35">
        <f t="shared" si="8"/>
        <v>17</v>
      </c>
      <c r="Q91" s="17">
        <v>100578.922171078</v>
      </c>
      <c r="R91" s="17">
        <v>91541.517787891004</v>
      </c>
      <c r="S91" s="17">
        <f t="shared" si="9"/>
        <v>550431.25831743446</v>
      </c>
      <c r="T91" s="17">
        <f t="shared" si="10"/>
        <v>500972.88513960422</v>
      </c>
    </row>
    <row r="92" spans="1:20" x14ac:dyDescent="0.2">
      <c r="A92" s="18">
        <v>33511</v>
      </c>
      <c r="B92" s="34">
        <v>13</v>
      </c>
      <c r="C92" s="17">
        <v>194725</v>
      </c>
      <c r="D92" s="17" t="e">
        <v>#N/A</v>
      </c>
      <c r="E92" s="80">
        <v>11.832213900350201</v>
      </c>
      <c r="F92" s="79">
        <f t="shared" si="11"/>
        <v>11.832213900350201</v>
      </c>
      <c r="G92" s="79">
        <f t="shared" si="6"/>
        <v>16457.190652565594</v>
      </c>
      <c r="H92" s="79">
        <f xml:space="preserve"> (G92/('Historical CPI'!I47/100))</f>
        <v>96856.96182700136</v>
      </c>
      <c r="I92" s="79">
        <v>105641.66666666701</v>
      </c>
      <c r="J92" s="79">
        <v>10351</v>
      </c>
      <c r="K92" s="79">
        <f t="shared" si="7"/>
        <v>115992.66666666701</v>
      </c>
      <c r="L92" s="79">
        <v>96888</v>
      </c>
      <c r="M92" s="79">
        <f>(SARB!E90/SARB!D90)*100</f>
        <v>18.90862826526261</v>
      </c>
      <c r="N92" s="35" t="e">
        <v>#N/A</v>
      </c>
      <c r="O92" s="136">
        <v>17</v>
      </c>
      <c r="P92" s="35">
        <f t="shared" si="8"/>
        <v>17</v>
      </c>
      <c r="Q92" s="17">
        <v>103619.865183264</v>
      </c>
      <c r="R92" s="17">
        <v>95808.898093712094</v>
      </c>
      <c r="S92" s="17">
        <f t="shared" si="9"/>
        <v>548003.07949163066</v>
      </c>
      <c r="T92" s="17">
        <f t="shared" si="10"/>
        <v>506694.06976350781</v>
      </c>
    </row>
    <row r="93" spans="1:20" x14ac:dyDescent="0.2">
      <c r="A93" s="18">
        <v>33603</v>
      </c>
      <c r="B93" s="34">
        <v>10</v>
      </c>
      <c r="C93" s="17">
        <v>202075</v>
      </c>
      <c r="D93" s="17" t="e">
        <v>#N/A</v>
      </c>
      <c r="E93" s="80">
        <v>11.838756630000001</v>
      </c>
      <c r="F93" s="79">
        <f t="shared" si="11"/>
        <v>11.838756630000001</v>
      </c>
      <c r="G93" s="79">
        <f t="shared" si="6"/>
        <v>17068.937753812072</v>
      </c>
      <c r="H93" s="79">
        <f xml:space="preserve"> (G93/('Historical CPI'!I48/100))</f>
        <v>95933.929077245426</v>
      </c>
      <c r="I93" s="79">
        <v>112070.33333333299</v>
      </c>
      <c r="J93" s="79">
        <v>10351</v>
      </c>
      <c r="K93" s="79">
        <f t="shared" si="7"/>
        <v>122421.33333333299</v>
      </c>
      <c r="L93" s="79">
        <v>101153.66666666701</v>
      </c>
      <c r="M93" s="79">
        <f>(SARB!E91/SARB!D91)*100</f>
        <v>19.325133466735686</v>
      </c>
      <c r="N93" s="35" t="e">
        <v>#N/A</v>
      </c>
      <c r="O93" s="136">
        <v>17</v>
      </c>
      <c r="P93" s="35">
        <f t="shared" si="8"/>
        <v>17</v>
      </c>
      <c r="Q93" s="17">
        <v>112292.178602817</v>
      </c>
      <c r="R93" s="17">
        <v>101547.960647717</v>
      </c>
      <c r="S93" s="17">
        <f t="shared" si="9"/>
        <v>581068.06245920784</v>
      </c>
      <c r="T93" s="17">
        <f t="shared" si="10"/>
        <v>525470.94084763399</v>
      </c>
    </row>
    <row r="94" spans="1:20" x14ac:dyDescent="0.2">
      <c r="A94" s="18">
        <v>33694</v>
      </c>
      <c r="B94" s="34">
        <v>10</v>
      </c>
      <c r="C94" s="17">
        <v>208222</v>
      </c>
      <c r="D94" s="17" t="e">
        <v>#N/A</v>
      </c>
      <c r="E94" s="80">
        <v>11.8484551197777</v>
      </c>
      <c r="F94" s="79">
        <f t="shared" si="11"/>
        <v>11.8484551197777</v>
      </c>
      <c r="G94" s="79">
        <f t="shared" si="6"/>
        <v>17573.767879023424</v>
      </c>
      <c r="H94" s="79">
        <f xml:space="preserve"> (G94/('Historical CPI'!I49/100))</f>
        <v>95018.013850964518</v>
      </c>
      <c r="I94" s="79">
        <v>115883.66666666701</v>
      </c>
      <c r="J94" s="79">
        <v>11070</v>
      </c>
      <c r="K94" s="79">
        <f t="shared" si="7"/>
        <v>126953.66666666701</v>
      </c>
      <c r="L94" s="79">
        <v>104071.33333333299</v>
      </c>
      <c r="M94" s="79">
        <f>(SARB!E92/SARB!D92)*100</f>
        <v>20.188037074503765</v>
      </c>
      <c r="N94" s="35" t="e">
        <v>#N/A</v>
      </c>
      <c r="O94" s="136">
        <v>16.66667</v>
      </c>
      <c r="P94" s="35">
        <f t="shared" si="8"/>
        <v>16.66667</v>
      </c>
      <c r="Q94" s="17">
        <v>118404.958051062</v>
      </c>
      <c r="R94" s="17">
        <v>106332.226052201</v>
      </c>
      <c r="S94" s="17">
        <f t="shared" si="9"/>
        <v>586510.50428572914</v>
      </c>
      <c r="T94" s="17">
        <f t="shared" si="10"/>
        <v>526709.08845561813</v>
      </c>
    </row>
    <row r="95" spans="1:20" x14ac:dyDescent="0.2">
      <c r="A95" s="18">
        <v>33785</v>
      </c>
      <c r="B95" s="34">
        <v>10</v>
      </c>
      <c r="C95" s="17">
        <v>214519</v>
      </c>
      <c r="D95" s="17" t="e">
        <v>#N/A</v>
      </c>
      <c r="E95" s="80">
        <v>11.8593982386107</v>
      </c>
      <c r="F95" s="79">
        <f t="shared" si="11"/>
        <v>11.8593982386107</v>
      </c>
      <c r="G95" s="79">
        <f t="shared" si="6"/>
        <v>18088.523185062582</v>
      </c>
      <c r="H95" s="79">
        <f xml:space="preserve"> (G95/('Historical CPI'!I50/100))</f>
        <v>95400.978863099212</v>
      </c>
      <c r="I95" s="79">
        <v>125229.33333333299</v>
      </c>
      <c r="J95" s="79">
        <v>12508</v>
      </c>
      <c r="K95" s="79">
        <f t="shared" si="7"/>
        <v>137737.33333333299</v>
      </c>
      <c r="L95" s="79">
        <v>111868.66666666701</v>
      </c>
      <c r="M95" s="79">
        <f>(SARB!E93/SARB!D93)*100</f>
        <v>20.921501812355658</v>
      </c>
      <c r="N95" s="35" t="e">
        <v>#N/A</v>
      </c>
      <c r="O95" s="136">
        <v>15.66667</v>
      </c>
      <c r="P95" s="35">
        <f t="shared" si="8"/>
        <v>15.66667</v>
      </c>
      <c r="Q95" s="17">
        <v>124696.056156776</v>
      </c>
      <c r="R95" s="17">
        <v>110381.49691804301</v>
      </c>
      <c r="S95" s="17">
        <f t="shared" si="9"/>
        <v>596018.66670553247</v>
      </c>
      <c r="T95" s="17">
        <f t="shared" si="10"/>
        <v>527598.34312111745</v>
      </c>
    </row>
    <row r="96" spans="1:20" x14ac:dyDescent="0.2">
      <c r="A96" s="18">
        <v>33877</v>
      </c>
      <c r="B96" s="34">
        <v>10</v>
      </c>
      <c r="C96" s="17">
        <v>221332</v>
      </c>
      <c r="D96" s="17" t="e">
        <v>#N/A</v>
      </c>
      <c r="E96" s="80">
        <v>11.870659553138401</v>
      </c>
      <c r="F96" s="79">
        <f t="shared" si="11"/>
        <v>11.870659553138401</v>
      </c>
      <c r="G96" s="79">
        <f t="shared" si="6"/>
        <v>18645.299278377803</v>
      </c>
      <c r="H96" s="79">
        <f xml:space="preserve"> (G96/('Historical CPI'!I51/100))</f>
        <v>96114.802266728526</v>
      </c>
      <c r="I96" s="79">
        <v>135131.33333333299</v>
      </c>
      <c r="J96" s="79">
        <v>9990</v>
      </c>
      <c r="K96" s="79">
        <f t="shared" si="7"/>
        <v>145121.33333333299</v>
      </c>
      <c r="L96" s="79">
        <v>123358</v>
      </c>
      <c r="M96" s="79">
        <f>(SARB!E94/SARB!D94)*100</f>
        <v>21.706819695969717</v>
      </c>
      <c r="N96" s="35" t="e">
        <v>#N/A</v>
      </c>
      <c r="O96" s="136">
        <v>15</v>
      </c>
      <c r="P96" s="35">
        <f t="shared" si="8"/>
        <v>15</v>
      </c>
      <c r="Q96" s="17">
        <v>132622.05742172501</v>
      </c>
      <c r="R96" s="17">
        <v>121951.50348487801</v>
      </c>
      <c r="S96" s="17">
        <f t="shared" si="9"/>
        <v>610969.54449918249</v>
      </c>
      <c r="T96" s="17">
        <f t="shared" si="10"/>
        <v>561811.9337284615</v>
      </c>
    </row>
    <row r="97" spans="1:20" x14ac:dyDescent="0.2">
      <c r="A97" s="18">
        <v>33969</v>
      </c>
      <c r="B97" s="34">
        <v>10</v>
      </c>
      <c r="C97" s="17">
        <v>225955</v>
      </c>
      <c r="D97" s="17" t="e">
        <v>#N/A</v>
      </c>
      <c r="E97" s="80">
        <v>11.88131263</v>
      </c>
      <c r="F97" s="79">
        <f t="shared" si="11"/>
        <v>11.88131263</v>
      </c>
      <c r="G97" s="79">
        <f t="shared" si="6"/>
        <v>19017.679867245442</v>
      </c>
      <c r="H97" s="79">
        <f xml:space="preserve"> (G97/('Historical CPI'!I52/100))</f>
        <v>96365.048575130655</v>
      </c>
      <c r="I97" s="79">
        <v>139040.33333333299</v>
      </c>
      <c r="J97" s="79">
        <v>8731</v>
      </c>
      <c r="K97" s="79">
        <f t="shared" si="7"/>
        <v>147771.33333333299</v>
      </c>
      <c r="L97" s="79">
        <v>131224.66666666701</v>
      </c>
      <c r="M97" s="79">
        <f>(SARB!E95/SARB!D95)*100</f>
        <v>22.058692585632407</v>
      </c>
      <c r="N97" s="35" t="e">
        <v>#N/A</v>
      </c>
      <c r="O97" s="136">
        <v>14.33333</v>
      </c>
      <c r="P97" s="35">
        <f t="shared" si="8"/>
        <v>14.33333</v>
      </c>
      <c r="Q97" s="17">
        <v>139444.90126825799</v>
      </c>
      <c r="R97" s="17">
        <v>131758.24248059301</v>
      </c>
      <c r="S97" s="17">
        <f t="shared" si="9"/>
        <v>632153.97162333771</v>
      </c>
      <c r="T97" s="17">
        <f t="shared" si="10"/>
        <v>597307.5782669537</v>
      </c>
    </row>
    <row r="98" spans="1:20" x14ac:dyDescent="0.2">
      <c r="A98" s="18">
        <v>34059</v>
      </c>
      <c r="B98" s="34">
        <v>14</v>
      </c>
      <c r="C98" s="17">
        <v>233471</v>
      </c>
      <c r="D98" s="17" t="e">
        <v>#N/A</v>
      </c>
      <c r="E98" s="80">
        <v>11.8935291230093</v>
      </c>
      <c r="F98" s="79">
        <f t="shared" si="11"/>
        <v>11.8935291230093</v>
      </c>
      <c r="G98" s="79">
        <f t="shared" si="6"/>
        <v>19630.086039670554</v>
      </c>
      <c r="H98" s="79">
        <f xml:space="preserve"> (G98/('Historical CPI'!I53/100))</f>
        <v>97030.136385317659</v>
      </c>
      <c r="I98" s="79">
        <v>142949.66666666701</v>
      </c>
      <c r="J98" s="79">
        <v>8798.6666666666697</v>
      </c>
      <c r="K98" s="79">
        <f t="shared" si="7"/>
        <v>151748.33333333366</v>
      </c>
      <c r="L98" s="79">
        <v>136270</v>
      </c>
      <c r="M98" s="79">
        <f>(SARB!E96/SARB!D96)*100</f>
        <v>22.569626086739905</v>
      </c>
      <c r="N98" s="35" t="e">
        <v>#N/A</v>
      </c>
      <c r="O98" s="136">
        <v>13.33333</v>
      </c>
      <c r="P98" s="35">
        <f t="shared" si="8"/>
        <v>13.33333</v>
      </c>
      <c r="Q98" s="17">
        <v>145819.62579578199</v>
      </c>
      <c r="R98" s="17">
        <v>139071.03138955199</v>
      </c>
      <c r="S98" s="17">
        <f t="shared" si="9"/>
        <v>646087.91140520421</v>
      </c>
      <c r="T98" s="17">
        <f t="shared" si="10"/>
        <v>616186.68760870141</v>
      </c>
    </row>
    <row r="99" spans="1:20" x14ac:dyDescent="0.2">
      <c r="A99" s="18">
        <v>34150</v>
      </c>
      <c r="B99" s="34">
        <v>14</v>
      </c>
      <c r="C99" s="17">
        <v>239543</v>
      </c>
      <c r="D99" s="17" t="e">
        <v>#N/A</v>
      </c>
      <c r="E99" s="80">
        <v>11.9077798504042</v>
      </c>
      <c r="F99" s="79">
        <f t="shared" si="11"/>
        <v>11.9077798504042</v>
      </c>
      <c r="G99" s="79">
        <f t="shared" si="6"/>
        <v>20116.512314583051</v>
      </c>
      <c r="H99" s="79">
        <f xml:space="preserve"> (G99/('Historical CPI'!I54/100))</f>
        <v>95945.410895548659</v>
      </c>
      <c r="I99" s="79">
        <v>157412.33333333299</v>
      </c>
      <c r="J99" s="79">
        <v>8934</v>
      </c>
      <c r="K99" s="79">
        <f t="shared" si="7"/>
        <v>166346.33333333299</v>
      </c>
      <c r="L99" s="79">
        <v>149204.66666666701</v>
      </c>
      <c r="M99" s="79">
        <f>(SARB!E97/SARB!D97)*100</f>
        <v>23.186167704528536</v>
      </c>
      <c r="N99" s="35" t="e">
        <v>#N/A</v>
      </c>
      <c r="O99" s="136">
        <v>13</v>
      </c>
      <c r="P99" s="35">
        <f t="shared" si="8"/>
        <v>13</v>
      </c>
      <c r="Q99" s="17">
        <v>156700.75083308</v>
      </c>
      <c r="R99" s="17">
        <v>147401.84839395399</v>
      </c>
      <c r="S99" s="17">
        <f t="shared" si="9"/>
        <v>675837.21825006243</v>
      </c>
      <c r="T99" s="17">
        <f t="shared" si="10"/>
        <v>635731.83059986518</v>
      </c>
    </row>
    <row r="100" spans="1:20" x14ac:dyDescent="0.2">
      <c r="A100" s="18">
        <v>34242</v>
      </c>
      <c r="B100" s="34">
        <v>14</v>
      </c>
      <c r="C100" s="17">
        <v>245359</v>
      </c>
      <c r="D100" s="17" t="e">
        <v>#N/A</v>
      </c>
      <c r="E100" s="80">
        <v>11.927633717596901</v>
      </c>
      <c r="F100" s="79">
        <f t="shared" si="11"/>
        <v>11.927633717596901</v>
      </c>
      <c r="G100" s="79">
        <f t="shared" si="6"/>
        <v>20570.635031994701</v>
      </c>
      <c r="H100" s="79">
        <f xml:space="preserve"> (G100/('Historical CPI'!I55/100))</f>
        <v>96970.168145324555</v>
      </c>
      <c r="I100" s="79">
        <v>169417.66666666701</v>
      </c>
      <c r="J100" s="79">
        <v>8934</v>
      </c>
      <c r="K100" s="79">
        <f t="shared" si="7"/>
        <v>178351.66666666701</v>
      </c>
      <c r="L100" s="79">
        <v>156316.66666666701</v>
      </c>
      <c r="M100" s="79">
        <f>(SARB!E98/SARB!D98)*100</f>
        <v>23.637682086719135</v>
      </c>
      <c r="N100" s="35" t="e">
        <v>#N/A</v>
      </c>
      <c r="O100" s="136">
        <v>13</v>
      </c>
      <c r="P100" s="35">
        <f t="shared" si="8"/>
        <v>13</v>
      </c>
      <c r="Q100" s="17">
        <v>166546.40955526399</v>
      </c>
      <c r="R100" s="17">
        <v>154487.60115400999</v>
      </c>
      <c r="S100" s="17">
        <f t="shared" si="9"/>
        <v>704580.12314514676</v>
      </c>
      <c r="T100" s="17">
        <f t="shared" si="10"/>
        <v>653564.93325887085</v>
      </c>
    </row>
    <row r="101" spans="1:20" x14ac:dyDescent="0.2">
      <c r="A101" s="18">
        <v>34334</v>
      </c>
      <c r="B101" s="34">
        <v>14</v>
      </c>
      <c r="C101" s="17">
        <v>252328</v>
      </c>
      <c r="D101" s="17" t="e">
        <v>#N/A</v>
      </c>
      <c r="E101" s="80">
        <v>11.956659630000001</v>
      </c>
      <c r="F101" s="79">
        <f t="shared" si="11"/>
        <v>11.956659630000001</v>
      </c>
      <c r="G101" s="79">
        <f t="shared" si="6"/>
        <v>21103.552982882728</v>
      </c>
      <c r="H101" s="79">
        <f xml:space="preserve"> (G101/('Historical CPI'!I56/100))</f>
        <v>97712.049943334729</v>
      </c>
      <c r="I101" s="79">
        <v>174212.66666666701</v>
      </c>
      <c r="J101" s="79">
        <v>8934</v>
      </c>
      <c r="K101" s="79">
        <f t="shared" si="7"/>
        <v>183146.66666666701</v>
      </c>
      <c r="L101" s="79">
        <v>163214</v>
      </c>
      <c r="M101" s="79">
        <f>(SARB!E99/SARB!D99)*100</f>
        <v>24.309947083790171</v>
      </c>
      <c r="N101" s="35" t="e">
        <v>#N/A</v>
      </c>
      <c r="O101" s="136">
        <v>12</v>
      </c>
      <c r="P101" s="35">
        <f t="shared" si="8"/>
        <v>12</v>
      </c>
      <c r="Q101" s="17">
        <v>174730.27927368</v>
      </c>
      <c r="R101" s="17">
        <v>163908.60768616601</v>
      </c>
      <c r="S101" s="17">
        <f t="shared" si="9"/>
        <v>718760.42622153566</v>
      </c>
      <c r="T101" s="17">
        <f t="shared" si="10"/>
        <v>674245.0204486869</v>
      </c>
    </row>
    <row r="102" spans="1:20" x14ac:dyDescent="0.2">
      <c r="A102" s="18">
        <v>34424</v>
      </c>
      <c r="B102" s="34">
        <v>14</v>
      </c>
      <c r="C102" s="17">
        <v>258681</v>
      </c>
      <c r="D102" s="17" t="e">
        <v>#N/A</v>
      </c>
      <c r="E102" s="80">
        <v>11.996137488114201</v>
      </c>
      <c r="F102" s="79">
        <f t="shared" si="11"/>
        <v>11.996137488114201</v>
      </c>
      <c r="G102" s="79">
        <f t="shared" si="6"/>
        <v>21563.69083434578</v>
      </c>
      <c r="H102" s="79">
        <f xml:space="preserve"> (G102/('Historical CPI'!I57/100))</f>
        <v>97199.245567650782</v>
      </c>
      <c r="I102" s="79">
        <v>181862.33333333299</v>
      </c>
      <c r="J102" s="79">
        <v>6686</v>
      </c>
      <c r="K102" s="79">
        <f t="shared" si="7"/>
        <v>188548.33333333299</v>
      </c>
      <c r="L102" s="79">
        <v>174406.33333333299</v>
      </c>
      <c r="M102" s="79">
        <f>(SARB!E100/SARB!D100)*100</f>
        <v>24.937081412477561</v>
      </c>
      <c r="N102" s="35" t="e">
        <v>#N/A</v>
      </c>
      <c r="O102" s="136">
        <v>12</v>
      </c>
      <c r="P102" s="35">
        <f t="shared" si="8"/>
        <v>12</v>
      </c>
      <c r="Q102" s="17">
        <v>185167.61772393199</v>
      </c>
      <c r="R102" s="17">
        <v>177814.57197446699</v>
      </c>
      <c r="S102" s="17">
        <f t="shared" si="9"/>
        <v>742539.25173168513</v>
      </c>
      <c r="T102" s="17">
        <f t="shared" si="10"/>
        <v>713052.85904667003</v>
      </c>
    </row>
    <row r="103" spans="1:20" x14ac:dyDescent="0.2">
      <c r="A103" s="18">
        <v>34515</v>
      </c>
      <c r="B103" s="34">
        <v>14</v>
      </c>
      <c r="C103" s="17">
        <v>265242</v>
      </c>
      <c r="D103" s="17" t="e">
        <v>#N/A</v>
      </c>
      <c r="E103" s="80">
        <v>12.0437458832319</v>
      </c>
      <c r="F103" s="79">
        <f t="shared" si="11"/>
        <v>12.0437458832319</v>
      </c>
      <c r="G103" s="79">
        <f t="shared" si="6"/>
        <v>22023.214585529196</v>
      </c>
      <c r="H103" s="79">
        <f xml:space="preserve"> (G103/('Historical CPI'!I58/100))</f>
        <v>97968.92483573631</v>
      </c>
      <c r="I103" s="79">
        <v>213653</v>
      </c>
      <c r="J103" s="79">
        <v>2190</v>
      </c>
      <c r="K103" s="79">
        <f t="shared" si="7"/>
        <v>215843</v>
      </c>
      <c r="L103" s="79">
        <v>209276.33333333299</v>
      </c>
      <c r="M103" s="79">
        <f>(SARB!E101/SARB!D101)*100</f>
        <v>25.530358233130972</v>
      </c>
      <c r="N103" s="35" t="e">
        <v>#N/A</v>
      </c>
      <c r="O103" s="136">
        <v>12</v>
      </c>
      <c r="P103" s="35">
        <f t="shared" si="8"/>
        <v>12</v>
      </c>
      <c r="Q103" s="17">
        <v>212701.95607946499</v>
      </c>
      <c r="R103" s="17">
        <v>206891.483326021</v>
      </c>
      <c r="S103" s="17">
        <f t="shared" si="9"/>
        <v>833133.45679356658</v>
      </c>
      <c r="T103" s="17">
        <f t="shared" si="10"/>
        <v>810374.38424007734</v>
      </c>
    </row>
    <row r="104" spans="1:20" x14ac:dyDescent="0.2">
      <c r="A104" s="18">
        <v>34607</v>
      </c>
      <c r="B104" s="34">
        <v>14</v>
      </c>
      <c r="C104" s="17">
        <v>274185</v>
      </c>
      <c r="D104" s="17" t="e">
        <v>#N/A</v>
      </c>
      <c r="E104" s="80">
        <v>12.0948744017336</v>
      </c>
      <c r="F104" s="79">
        <f t="shared" si="11"/>
        <v>12.0948744017336</v>
      </c>
      <c r="G104" s="79">
        <f t="shared" si="6"/>
        <v>22669.52023583644</v>
      </c>
      <c r="H104" s="79">
        <f xml:space="preserve"> (G104/('Historical CPI'!I59/100))</f>
        <v>97958.971781303233</v>
      </c>
      <c r="I104" s="79">
        <v>222074.66666666701</v>
      </c>
      <c r="J104" s="79">
        <v>2190</v>
      </c>
      <c r="K104" s="79">
        <f t="shared" si="7"/>
        <v>224264.66666666701</v>
      </c>
      <c r="L104" s="79">
        <v>218952</v>
      </c>
      <c r="M104" s="79">
        <f>(SARB!E102/SARB!D102)*100</f>
        <v>26.018677737770641</v>
      </c>
      <c r="N104" s="35" t="e">
        <v>#N/A</v>
      </c>
      <c r="O104" s="136">
        <v>12.33333</v>
      </c>
      <c r="P104" s="35">
        <f t="shared" si="8"/>
        <v>12.33333</v>
      </c>
      <c r="Q104" s="17">
        <v>218755.232360672</v>
      </c>
      <c r="R104" s="17">
        <v>216459.41768427001</v>
      </c>
      <c r="S104" s="17">
        <f t="shared" si="9"/>
        <v>840762.29609128332</v>
      </c>
      <c r="T104" s="17">
        <f t="shared" si="10"/>
        <v>831938.57837764558</v>
      </c>
    </row>
    <row r="105" spans="1:20" x14ac:dyDescent="0.2">
      <c r="A105" s="18">
        <v>34699</v>
      </c>
      <c r="B105" s="34">
        <v>14</v>
      </c>
      <c r="C105" s="17">
        <v>282419</v>
      </c>
      <c r="D105" s="17" t="e">
        <v>#N/A</v>
      </c>
      <c r="E105" s="80">
        <v>12.14491263</v>
      </c>
      <c r="F105" s="79">
        <f t="shared" si="11"/>
        <v>12.14491263</v>
      </c>
      <c r="G105" s="79">
        <f t="shared" si="6"/>
        <v>23254.098946943184</v>
      </c>
      <c r="H105" s="79">
        <f xml:space="preserve"> (G105/('Historical CPI'!I60/100))</f>
        <v>97975.473109442202</v>
      </c>
      <c r="I105" s="79">
        <v>233239.33333333299</v>
      </c>
      <c r="J105" s="79">
        <v>2190</v>
      </c>
      <c r="K105" s="79">
        <f t="shared" si="7"/>
        <v>235429.33333333299</v>
      </c>
      <c r="L105" s="79">
        <v>226922</v>
      </c>
      <c r="M105" s="79">
        <f>(SARB!E103/SARB!D103)*100</f>
        <v>26.648729364945904</v>
      </c>
      <c r="N105" s="35" t="e">
        <v>#N/A</v>
      </c>
      <c r="O105" s="136">
        <v>13</v>
      </c>
      <c r="P105" s="35">
        <f t="shared" si="8"/>
        <v>13</v>
      </c>
      <c r="Q105" s="17">
        <v>233884.00442146999</v>
      </c>
      <c r="R105" s="17">
        <v>227861.46544605499</v>
      </c>
      <c r="S105" s="17">
        <f t="shared" si="9"/>
        <v>877655.37042499345</v>
      </c>
      <c r="T105" s="17">
        <f t="shared" si="10"/>
        <v>855055.64759041392</v>
      </c>
    </row>
    <row r="106" spans="1:20" x14ac:dyDescent="0.2">
      <c r="A106" s="18">
        <v>34789</v>
      </c>
      <c r="B106" s="34">
        <v>14</v>
      </c>
      <c r="C106" s="17">
        <v>292974</v>
      </c>
      <c r="D106" s="17" t="e">
        <v>#N/A</v>
      </c>
      <c r="E106" s="80">
        <v>12.1893905161837</v>
      </c>
      <c r="F106" s="79">
        <f t="shared" si="11"/>
        <v>12.1893905161837</v>
      </c>
      <c r="G106" s="79">
        <f t="shared" si="6"/>
        <v>24035.163990440877</v>
      </c>
      <c r="H106" s="79">
        <f xml:space="preserve"> (G106/('Historical CPI'!I61/100))</f>
        <v>98583.339925722845</v>
      </c>
      <c r="I106" s="79">
        <v>240520.66666666701</v>
      </c>
      <c r="J106" s="79">
        <v>2842.3333333333298</v>
      </c>
      <c r="K106" s="79">
        <f t="shared" si="7"/>
        <v>243363.00000000035</v>
      </c>
      <c r="L106" s="79">
        <v>230446.66666666701</v>
      </c>
      <c r="M106" s="79">
        <f>(SARB!E104/SARB!D104)*100</f>
        <v>27.18113383273964</v>
      </c>
      <c r="N106" s="35" t="e">
        <v>#N/A</v>
      </c>
      <c r="O106" s="136">
        <v>13.66667</v>
      </c>
      <c r="P106" s="35">
        <f t="shared" si="8"/>
        <v>13.66667</v>
      </c>
      <c r="Q106" s="17">
        <v>244287.868926578</v>
      </c>
      <c r="R106" s="17">
        <v>234695.36505848801</v>
      </c>
      <c r="S106" s="17">
        <f t="shared" si="9"/>
        <v>898740.5397795937</v>
      </c>
      <c r="T106" s="17">
        <f t="shared" si="10"/>
        <v>863449.50325728406</v>
      </c>
    </row>
    <row r="107" spans="1:20" x14ac:dyDescent="0.2">
      <c r="A107" s="18">
        <v>34880</v>
      </c>
      <c r="B107" s="34">
        <v>14</v>
      </c>
      <c r="C107" s="17">
        <v>303739</v>
      </c>
      <c r="D107" s="17" t="e">
        <v>#N/A</v>
      </c>
      <c r="E107" s="80">
        <v>12.231455166352101</v>
      </c>
      <c r="F107" s="79">
        <f t="shared" si="11"/>
        <v>12.231455166352101</v>
      </c>
      <c r="G107" s="79">
        <f t="shared" si="6"/>
        <v>24832.613607215379</v>
      </c>
      <c r="H107" s="79">
        <f xml:space="preserve"> (G107/('Historical CPI'!I62/100))</f>
        <v>99826.977570078147</v>
      </c>
      <c r="I107" s="79">
        <v>252442</v>
      </c>
      <c r="J107" s="79">
        <v>4147</v>
      </c>
      <c r="K107" s="79">
        <f t="shared" si="7"/>
        <v>256589</v>
      </c>
      <c r="L107" s="79">
        <v>243985</v>
      </c>
      <c r="M107" s="79">
        <f>(SARB!E105/SARB!D105)*100</f>
        <v>27.863623520547513</v>
      </c>
      <c r="N107" s="35" t="e">
        <v>#N/A</v>
      </c>
      <c r="O107" s="136">
        <v>14.33333</v>
      </c>
      <c r="P107" s="35">
        <f t="shared" si="8"/>
        <v>14.33333</v>
      </c>
      <c r="Q107" s="17">
        <v>251473.833067297</v>
      </c>
      <c r="R107" s="17">
        <v>241451.15924314799</v>
      </c>
      <c r="S107" s="17">
        <f t="shared" si="9"/>
        <v>902516.61949800712</v>
      </c>
      <c r="T107" s="17">
        <f t="shared" si="10"/>
        <v>866546.1585249108</v>
      </c>
    </row>
    <row r="108" spans="1:20" x14ac:dyDescent="0.2">
      <c r="A108" s="18">
        <v>34972</v>
      </c>
      <c r="B108" s="34">
        <v>14</v>
      </c>
      <c r="C108" s="17">
        <v>313302</v>
      </c>
      <c r="D108" s="17" t="e">
        <v>#N/A</v>
      </c>
      <c r="E108" s="80">
        <v>12.2743940483444</v>
      </c>
      <c r="F108" s="79">
        <f t="shared" si="11"/>
        <v>12.2743940483444</v>
      </c>
      <c r="G108" s="79">
        <f t="shared" si="6"/>
        <v>25524.844547601839</v>
      </c>
      <c r="H108" s="79">
        <f xml:space="preserve"> (G108/('Historical CPI'!I63/100))</f>
        <v>102418.9481538306</v>
      </c>
      <c r="I108" s="79">
        <v>264732</v>
      </c>
      <c r="J108" s="79">
        <v>4147</v>
      </c>
      <c r="K108" s="79">
        <f t="shared" si="7"/>
        <v>268879</v>
      </c>
      <c r="L108" s="79">
        <v>254109.66666666701</v>
      </c>
      <c r="M108" s="79">
        <f>(SARB!E106/SARB!D106)*100</f>
        <v>28.088856415347603</v>
      </c>
      <c r="N108" s="35" t="e">
        <v>#N/A</v>
      </c>
      <c r="O108" s="136">
        <v>15</v>
      </c>
      <c r="P108" s="35">
        <f t="shared" si="8"/>
        <v>15</v>
      </c>
      <c r="Q108" s="17">
        <v>261411.899710486</v>
      </c>
      <c r="R108" s="17">
        <v>251297.34014502601</v>
      </c>
      <c r="S108" s="17">
        <f t="shared" si="9"/>
        <v>930660.5290190879</v>
      </c>
      <c r="T108" s="17">
        <f t="shared" si="10"/>
        <v>894651.37501190149</v>
      </c>
    </row>
    <row r="109" spans="1:20" x14ac:dyDescent="0.2">
      <c r="A109" s="18">
        <v>35064</v>
      </c>
      <c r="B109" s="34">
        <v>14</v>
      </c>
      <c r="C109" s="17">
        <v>323201</v>
      </c>
      <c r="D109" s="17" t="e">
        <v>#N/A</v>
      </c>
      <c r="E109" s="80">
        <v>12.32149463</v>
      </c>
      <c r="F109" s="79">
        <f t="shared" si="11"/>
        <v>12.32149463</v>
      </c>
      <c r="G109" s="79">
        <f t="shared" si="6"/>
        <v>26230.66516728255</v>
      </c>
      <c r="H109" s="79">
        <f xml:space="preserve"> (G109/('Historical CPI'!I64/100))</f>
        <v>103771.60428275398</v>
      </c>
      <c r="I109" s="79">
        <v>271032</v>
      </c>
      <c r="J109" s="79">
        <v>4147</v>
      </c>
      <c r="K109" s="79">
        <f t="shared" si="7"/>
        <v>275179</v>
      </c>
      <c r="L109" s="79">
        <v>259381</v>
      </c>
      <c r="M109" s="79">
        <f>(SARB!E107/SARB!D107)*100</f>
        <v>28.539143571414488</v>
      </c>
      <c r="N109" s="35" t="e">
        <v>#N/A</v>
      </c>
      <c r="O109" s="136">
        <v>15</v>
      </c>
      <c r="P109" s="35">
        <f t="shared" si="8"/>
        <v>15</v>
      </c>
      <c r="Q109" s="17">
        <v>271509.41551234399</v>
      </c>
      <c r="R109" s="17">
        <v>260373.53850786199</v>
      </c>
      <c r="S109" s="17">
        <f t="shared" si="9"/>
        <v>951357.96501018526</v>
      </c>
      <c r="T109" s="17">
        <f t="shared" si="10"/>
        <v>912338.3042533152</v>
      </c>
    </row>
    <row r="110" spans="1:20" x14ac:dyDescent="0.2">
      <c r="A110" s="18">
        <v>35155</v>
      </c>
      <c r="B110" s="34">
        <v>14</v>
      </c>
      <c r="C110" s="17">
        <v>331076</v>
      </c>
      <c r="D110" s="17" t="e">
        <v>#N/A</v>
      </c>
      <c r="E110" s="80">
        <v>12.374640694735401</v>
      </c>
      <c r="F110" s="79">
        <f t="shared" si="11"/>
        <v>12.374640694735401</v>
      </c>
      <c r="G110" s="79">
        <f t="shared" si="6"/>
        <v>26754.392969231918</v>
      </c>
      <c r="H110" s="79">
        <f xml:space="preserve"> (G110/('Historical CPI'!I65/100))</f>
        <v>103078.54285418031</v>
      </c>
      <c r="I110" s="79">
        <v>276988.66666666698</v>
      </c>
      <c r="J110" s="79">
        <v>2764.6666666666702</v>
      </c>
      <c r="K110" s="79">
        <f t="shared" si="7"/>
        <v>279753.33333333366</v>
      </c>
      <c r="L110" s="79">
        <v>264345.33333333302</v>
      </c>
      <c r="M110" s="79">
        <f>(SARB!E108/SARB!D108)*100</f>
        <v>28.813849072782205</v>
      </c>
      <c r="N110" s="35" t="e">
        <v>#N/A</v>
      </c>
      <c r="O110" s="136">
        <v>15</v>
      </c>
      <c r="P110" s="35">
        <f t="shared" si="8"/>
        <v>15</v>
      </c>
      <c r="Q110" s="17">
        <v>280720.97080808302</v>
      </c>
      <c r="R110" s="17">
        <v>268849.21543231199</v>
      </c>
      <c r="S110" s="17">
        <f t="shared" si="9"/>
        <v>974257.101503507</v>
      </c>
      <c r="T110" s="17">
        <f t="shared" si="10"/>
        <v>933055.54128923756</v>
      </c>
    </row>
    <row r="111" spans="1:20" x14ac:dyDescent="0.2">
      <c r="A111" s="18">
        <v>35246</v>
      </c>
      <c r="B111" s="34">
        <v>14</v>
      </c>
      <c r="C111" s="17">
        <v>340694</v>
      </c>
      <c r="D111" s="17" t="e">
        <v>#N/A</v>
      </c>
      <c r="E111" s="80">
        <v>12.431656800577601</v>
      </c>
      <c r="F111" s="79">
        <f t="shared" si="11"/>
        <v>12.431656800577601</v>
      </c>
      <c r="G111" s="79">
        <f t="shared" si="6"/>
        <v>27405.357585496618</v>
      </c>
      <c r="H111" s="79">
        <f xml:space="preserve"> (G111/('Historical CPI'!I66/100))</f>
        <v>103716.9575340844</v>
      </c>
      <c r="I111" s="79">
        <v>287311</v>
      </c>
      <c r="J111" s="79">
        <v>0</v>
      </c>
      <c r="K111" s="79">
        <f t="shared" si="7"/>
        <v>287311</v>
      </c>
      <c r="L111" s="79">
        <v>280004.66666666698</v>
      </c>
      <c r="M111" s="79">
        <f>(SARB!E109/SARB!D109)*100</f>
        <v>29.593749646213301</v>
      </c>
      <c r="N111" s="35" t="e">
        <v>#N/A</v>
      </c>
      <c r="O111" s="136">
        <v>16</v>
      </c>
      <c r="P111" s="35">
        <f t="shared" si="8"/>
        <v>16</v>
      </c>
      <c r="Q111" s="17">
        <v>286476.67032221099</v>
      </c>
      <c r="R111" s="17">
        <v>277461.75259043399</v>
      </c>
      <c r="S111" s="17">
        <f t="shared" si="9"/>
        <v>968030.99893381516</v>
      </c>
      <c r="T111" s="17">
        <f t="shared" si="10"/>
        <v>937568.76336195169</v>
      </c>
    </row>
    <row r="112" spans="1:20" x14ac:dyDescent="0.2">
      <c r="A112" s="18">
        <v>35338</v>
      </c>
      <c r="B112" s="34">
        <v>14</v>
      </c>
      <c r="C112" s="17">
        <v>350597</v>
      </c>
      <c r="D112" s="17" t="e">
        <v>#N/A</v>
      </c>
      <c r="E112" s="80">
        <v>12.488963821131</v>
      </c>
      <c r="F112" s="79">
        <f t="shared" si="11"/>
        <v>12.488963821131</v>
      </c>
      <c r="G112" s="79">
        <f t="shared" si="6"/>
        <v>28072.545090313983</v>
      </c>
      <c r="H112" s="79">
        <f xml:space="preserve"> (G112/('Historical CPI'!I67/100))</f>
        <v>104595.81546760077</v>
      </c>
      <c r="I112" s="79">
        <v>295611.33333333302</v>
      </c>
      <c r="J112" s="79">
        <v>0</v>
      </c>
      <c r="K112" s="79">
        <f t="shared" si="7"/>
        <v>295611.33333333302</v>
      </c>
      <c r="L112" s="79">
        <v>289610.66666666698</v>
      </c>
      <c r="M112" s="79">
        <f>(SARB!E110/SARB!D110)*100</f>
        <v>30.278857132303617</v>
      </c>
      <c r="N112" s="35" t="e">
        <v>#N/A</v>
      </c>
      <c r="O112" s="136">
        <v>16</v>
      </c>
      <c r="P112" s="35">
        <f t="shared" si="8"/>
        <v>16</v>
      </c>
      <c r="Q112" s="17">
        <v>292465.81491324201</v>
      </c>
      <c r="R112" s="17">
        <v>286570.87265133299</v>
      </c>
      <c r="S112" s="17">
        <f t="shared" si="9"/>
        <v>965907.70792738697</v>
      </c>
      <c r="T112" s="17">
        <f t="shared" si="10"/>
        <v>946438.8678844783</v>
      </c>
    </row>
    <row r="113" spans="1:20" x14ac:dyDescent="0.2">
      <c r="A113" s="18">
        <v>35430</v>
      </c>
      <c r="B113" s="34">
        <v>14</v>
      </c>
      <c r="C113" s="17">
        <v>357696</v>
      </c>
      <c r="D113" s="17" t="e">
        <v>#N/A</v>
      </c>
      <c r="E113" s="80">
        <v>12.542982630000001</v>
      </c>
      <c r="F113" s="79">
        <f t="shared" si="11"/>
        <v>12.542982630000001</v>
      </c>
      <c r="G113" s="79">
        <f t="shared" si="6"/>
        <v>28517.619018659199</v>
      </c>
      <c r="H113" s="79">
        <f xml:space="preserve"> (G113/('Historical CPI'!I68/100))</f>
        <v>103378.52866061719</v>
      </c>
      <c r="I113" s="79">
        <v>303345.66666666698</v>
      </c>
      <c r="J113" s="79">
        <v>0</v>
      </c>
      <c r="K113" s="79">
        <f t="shared" si="7"/>
        <v>303345.66666666698</v>
      </c>
      <c r="L113" s="79">
        <v>294804.33333333302</v>
      </c>
      <c r="M113" s="79">
        <f>(SARB!E111/SARB!D111)*100</f>
        <v>31.438017178171151</v>
      </c>
      <c r="N113" s="35" t="e">
        <v>#N/A</v>
      </c>
      <c r="O113" s="136">
        <v>16.66667</v>
      </c>
      <c r="P113" s="35">
        <f t="shared" si="8"/>
        <v>16.66667</v>
      </c>
      <c r="Q113" s="17">
        <v>303562.88456108503</v>
      </c>
      <c r="R113" s="17">
        <v>295715.32719180401</v>
      </c>
      <c r="S113" s="17">
        <f t="shared" si="9"/>
        <v>965591.70014024479</v>
      </c>
      <c r="T113" s="17">
        <f t="shared" si="10"/>
        <v>940629.70166303182</v>
      </c>
    </row>
    <row r="114" spans="1:20" x14ac:dyDescent="0.2">
      <c r="A114" s="18">
        <v>35520</v>
      </c>
      <c r="B114" s="34">
        <v>14</v>
      </c>
      <c r="C114" s="17">
        <v>370504</v>
      </c>
      <c r="D114" s="17" t="e">
        <v>#N/A</v>
      </c>
      <c r="E114" s="80">
        <v>12.5862440278581</v>
      </c>
      <c r="F114" s="79">
        <f t="shared" si="11"/>
        <v>12.5862440278581</v>
      </c>
      <c r="G114" s="79">
        <f t="shared" si="6"/>
        <v>29437.217265129697</v>
      </c>
      <c r="H114" s="79">
        <f xml:space="preserve"> (G114/('Historical CPI'!I69/100))</f>
        <v>103262.39151454854</v>
      </c>
      <c r="I114" s="79">
        <v>307022.66666666698</v>
      </c>
      <c r="J114" s="79">
        <v>723</v>
      </c>
      <c r="K114" s="79">
        <f t="shared" si="7"/>
        <v>307745.66666666698</v>
      </c>
      <c r="L114" s="79">
        <v>302268.33333333302</v>
      </c>
      <c r="M114" s="79">
        <f>(SARB!E112/SARB!D112)*100</f>
        <v>31.818290801333081</v>
      </c>
      <c r="N114" s="35" t="e">
        <v>#N/A</v>
      </c>
      <c r="O114" s="136">
        <v>17</v>
      </c>
      <c r="P114" s="35">
        <f t="shared" si="8"/>
        <v>17</v>
      </c>
      <c r="Q114" s="17">
        <v>310700.96792850201</v>
      </c>
      <c r="R114" s="17">
        <v>307057.08047357597</v>
      </c>
      <c r="S114" s="17">
        <f t="shared" si="9"/>
        <v>976485.41170377599</v>
      </c>
      <c r="T114" s="17">
        <f t="shared" si="10"/>
        <v>965033.23321412131</v>
      </c>
    </row>
    <row r="115" spans="1:20" x14ac:dyDescent="0.2">
      <c r="A115" s="18">
        <v>35611</v>
      </c>
      <c r="B115" s="34">
        <v>14</v>
      </c>
      <c r="C115" s="17">
        <v>377955</v>
      </c>
      <c r="D115" s="17" t="e">
        <v>#N/A</v>
      </c>
      <c r="E115" s="80">
        <v>12.621401631341</v>
      </c>
      <c r="F115" s="79">
        <f t="shared" si="11"/>
        <v>12.621401631341</v>
      </c>
      <c r="G115" s="79">
        <f t="shared" si="6"/>
        <v>29945.564766869953</v>
      </c>
      <c r="H115" s="79">
        <f xml:space="preserve"> (G115/('Historical CPI'!I70/100))</f>
        <v>103497.14808956503</v>
      </c>
      <c r="I115" s="79">
        <v>318891.66666666698</v>
      </c>
      <c r="J115" s="79">
        <v>2169</v>
      </c>
      <c r="K115" s="79">
        <f t="shared" si="7"/>
        <v>321060.66666666698</v>
      </c>
      <c r="L115" s="79">
        <v>314732.33333333302</v>
      </c>
      <c r="M115" s="79">
        <f>(SARB!E113/SARB!D113)*100</f>
        <v>32.410085107918491</v>
      </c>
      <c r="N115" s="35" t="e">
        <v>#N/A</v>
      </c>
      <c r="O115" s="136">
        <v>17</v>
      </c>
      <c r="P115" s="35">
        <f t="shared" si="8"/>
        <v>17</v>
      </c>
      <c r="Q115" s="17">
        <v>318260.54490658297</v>
      </c>
      <c r="R115" s="17">
        <v>312293.59088006802</v>
      </c>
      <c r="S115" s="17">
        <f t="shared" si="9"/>
        <v>981979.97273640288</v>
      </c>
      <c r="T115" s="17">
        <f t="shared" si="10"/>
        <v>963569.17866830248</v>
      </c>
    </row>
    <row r="116" spans="1:20" x14ac:dyDescent="0.2">
      <c r="A116" s="18">
        <v>35703</v>
      </c>
      <c r="B116" s="34">
        <v>14</v>
      </c>
      <c r="C116" s="17">
        <v>388167</v>
      </c>
      <c r="D116" s="17" t="e">
        <v>#N/A</v>
      </c>
      <c r="E116" s="80">
        <v>12.6472189841533</v>
      </c>
      <c r="F116" s="79">
        <f t="shared" si="11"/>
        <v>12.6472189841533</v>
      </c>
      <c r="G116" s="79">
        <f t="shared" si="6"/>
        <v>30691.885740759695</v>
      </c>
      <c r="H116" s="79">
        <f xml:space="preserve"> (G116/('Historical CPI'!I71/100))</f>
        <v>105434.55118396168</v>
      </c>
      <c r="I116" s="79">
        <v>327567.33333333302</v>
      </c>
      <c r="J116" s="79">
        <v>2169</v>
      </c>
      <c r="K116" s="79">
        <f t="shared" si="7"/>
        <v>329736.33333333302</v>
      </c>
      <c r="L116" s="79">
        <v>319879.33333333302</v>
      </c>
      <c r="M116" s="79">
        <f>(SARB!E114/SARB!D114)*100</f>
        <v>32.749270933926773</v>
      </c>
      <c r="N116" s="35" t="e">
        <v>#N/A</v>
      </c>
      <c r="O116" s="136">
        <v>17</v>
      </c>
      <c r="P116" s="35">
        <f t="shared" si="8"/>
        <v>17</v>
      </c>
      <c r="Q116" s="17">
        <v>324445.81912322302</v>
      </c>
      <c r="R116" s="17">
        <v>316711.780065556</v>
      </c>
      <c r="S116" s="17">
        <f t="shared" si="9"/>
        <v>990696.31130967173</v>
      </c>
      <c r="T116" s="17">
        <f t="shared" si="10"/>
        <v>967080.39914701367</v>
      </c>
    </row>
    <row r="117" spans="1:20" x14ac:dyDescent="0.2">
      <c r="A117" s="18">
        <v>35795</v>
      </c>
      <c r="B117" s="34">
        <v>14</v>
      </c>
      <c r="C117" s="17">
        <v>398011</v>
      </c>
      <c r="D117" s="17" t="e">
        <v>#N/A</v>
      </c>
      <c r="E117" s="80">
        <v>12.662459630000001</v>
      </c>
      <c r="F117" s="79">
        <f t="shared" si="11"/>
        <v>12.662459630000001</v>
      </c>
      <c r="G117" s="79">
        <f t="shared" si="6"/>
        <v>31432.360823250259</v>
      </c>
      <c r="H117" s="79">
        <f xml:space="preserve"> (G117/('Historical CPI'!I72/100))</f>
        <v>106820.37976819045</v>
      </c>
      <c r="I117" s="79">
        <v>331234.66666666698</v>
      </c>
      <c r="J117" s="79">
        <v>2169</v>
      </c>
      <c r="K117" s="79">
        <f t="shared" si="7"/>
        <v>333403.66666666698</v>
      </c>
      <c r="L117" s="79">
        <v>326728</v>
      </c>
      <c r="M117" s="79">
        <f>(SARB!E115/SARB!D115)*100</f>
        <v>33.644769793874012</v>
      </c>
      <c r="N117" s="35" t="e">
        <v>#N/A</v>
      </c>
      <c r="O117" s="136">
        <v>16</v>
      </c>
      <c r="P117" s="35">
        <f t="shared" si="8"/>
        <v>16</v>
      </c>
      <c r="Q117" s="17">
        <v>331081.448030809</v>
      </c>
      <c r="R117" s="17">
        <v>327441.92590864998</v>
      </c>
      <c r="S117" s="17">
        <f t="shared" si="9"/>
        <v>984050.27009901498</v>
      </c>
      <c r="T117" s="17">
        <f t="shared" si="10"/>
        <v>973232.7726262823</v>
      </c>
    </row>
    <row r="118" spans="1:20" x14ac:dyDescent="0.2">
      <c r="A118" s="18">
        <v>35885</v>
      </c>
      <c r="B118" s="34">
        <v>14</v>
      </c>
      <c r="C118" s="17">
        <v>409369</v>
      </c>
      <c r="D118" s="17" t="e">
        <v>#N/A</v>
      </c>
      <c r="E118" s="80">
        <v>12.6708355056202</v>
      </c>
      <c r="F118" s="79">
        <f t="shared" si="11"/>
        <v>12.6708355056202</v>
      </c>
      <c r="G118" s="79">
        <f t="shared" si="6"/>
        <v>32307.972100057865</v>
      </c>
      <c r="H118" s="79">
        <f xml:space="preserve"> (G118/('Historical CPI'!I73/100))</f>
        <v>107522.96268754675</v>
      </c>
      <c r="I118" s="79">
        <v>335868.66666666698</v>
      </c>
      <c r="J118" s="79">
        <v>1470.3333333333301</v>
      </c>
      <c r="K118" s="79">
        <f t="shared" si="7"/>
        <v>337339.00000000029</v>
      </c>
      <c r="L118" s="79">
        <v>330057</v>
      </c>
      <c r="M118" s="79">
        <f>(SARB!E116/SARB!D116)*100</f>
        <v>33.846923139166755</v>
      </c>
      <c r="N118" s="73">
        <v>15</v>
      </c>
      <c r="O118" s="73"/>
      <c r="P118" s="35">
        <f>N118</f>
        <v>15</v>
      </c>
      <c r="Q118" s="17">
        <v>339837.32163279498</v>
      </c>
      <c r="R118" s="17">
        <v>334970.46962319902</v>
      </c>
      <c r="S118" s="17">
        <f t="shared" si="9"/>
        <v>1004041.992932422</v>
      </c>
      <c r="T118" s="17">
        <f t="shared" si="10"/>
        <v>989662.98427161947</v>
      </c>
    </row>
    <row r="119" spans="1:20" x14ac:dyDescent="0.2">
      <c r="A119" s="18">
        <v>35976</v>
      </c>
      <c r="B119" s="34">
        <v>14</v>
      </c>
      <c r="C119" s="17">
        <v>416068</v>
      </c>
      <c r="D119" s="17" t="e">
        <v>#N/A</v>
      </c>
      <c r="E119" s="80">
        <v>12.672932165688</v>
      </c>
      <c r="F119" s="79">
        <f t="shared" si="11"/>
        <v>12.672932165688</v>
      </c>
      <c r="G119" s="79">
        <f t="shared" si="6"/>
        <v>32831.233889699601</v>
      </c>
      <c r="H119" s="79">
        <f xml:space="preserve"> (G119/('Historical CPI'!I74/100))</f>
        <v>107953.11543231315</v>
      </c>
      <c r="I119" s="79">
        <v>345821</v>
      </c>
      <c r="J119" s="79">
        <v>73</v>
      </c>
      <c r="K119" s="79">
        <f t="shared" si="7"/>
        <v>345894</v>
      </c>
      <c r="L119" s="79">
        <v>343001</v>
      </c>
      <c r="M119" s="79">
        <f>(SARB!E117/SARB!D117)*100</f>
        <v>34.633676502239716</v>
      </c>
      <c r="N119" s="35">
        <v>16.2592307692308</v>
      </c>
      <c r="O119" s="35"/>
      <c r="P119" s="35">
        <f t="shared" ref="P119:P182" si="12">N119</f>
        <v>16.2592307692308</v>
      </c>
      <c r="Q119" s="17">
        <v>345311.37232515903</v>
      </c>
      <c r="R119" s="17">
        <v>340687.14475270401</v>
      </c>
      <c r="S119" s="17">
        <f t="shared" si="9"/>
        <v>997039.31894965912</v>
      </c>
      <c r="T119" s="17">
        <f t="shared" si="10"/>
        <v>983687.49483085412</v>
      </c>
    </row>
    <row r="120" spans="1:20" x14ac:dyDescent="0.2">
      <c r="A120" s="18">
        <v>36068</v>
      </c>
      <c r="B120" s="34">
        <v>14</v>
      </c>
      <c r="C120" s="17">
        <v>429272</v>
      </c>
      <c r="D120" s="17" t="e">
        <v>#N/A</v>
      </c>
      <c r="E120" s="80">
        <v>12.674283557911801</v>
      </c>
      <c r="F120" s="79">
        <f t="shared" si="11"/>
        <v>12.674283557911801</v>
      </c>
      <c r="G120" s="79">
        <f t="shared" si="6"/>
        <v>33869.527854458567</v>
      </c>
      <c r="H120" s="79">
        <f xml:space="preserve"> (G120/('Historical CPI'!I75/100))</f>
        <v>108009.57412963065</v>
      </c>
      <c r="I120" s="79">
        <v>356514.66666666698</v>
      </c>
      <c r="J120" s="79">
        <v>73</v>
      </c>
      <c r="K120" s="79">
        <f t="shared" si="7"/>
        <v>356587.66666666698</v>
      </c>
      <c r="L120" s="79">
        <v>351485.33333333302</v>
      </c>
      <c r="M120" s="79">
        <f>(SARB!E118/SARB!D118)*100</f>
        <v>35.539805056028101</v>
      </c>
      <c r="N120" s="35">
        <v>21.466923076923099</v>
      </c>
      <c r="O120" s="35"/>
      <c r="P120" s="35">
        <f t="shared" si="12"/>
        <v>21.466923076923099</v>
      </c>
      <c r="Q120" s="17">
        <v>353208.05718859797</v>
      </c>
      <c r="R120" s="17">
        <v>348253.68315498601</v>
      </c>
      <c r="S120" s="17">
        <f t="shared" si="9"/>
        <v>993837.91394401144</v>
      </c>
      <c r="T120" s="17">
        <f t="shared" si="10"/>
        <v>979897.56163819134</v>
      </c>
    </row>
    <row r="121" spans="1:20" x14ac:dyDescent="0.2">
      <c r="A121" s="18">
        <v>36160</v>
      </c>
      <c r="B121" s="34">
        <v>14</v>
      </c>
      <c r="C121" s="17">
        <v>440486</v>
      </c>
      <c r="D121" s="17" t="e">
        <v>#N/A</v>
      </c>
      <c r="E121" s="80">
        <v>12.68042363</v>
      </c>
      <c r="F121" s="79">
        <f t="shared" si="11"/>
        <v>12.68042363</v>
      </c>
      <c r="G121" s="79">
        <f t="shared" si="6"/>
        <v>34737.482977924767</v>
      </c>
      <c r="H121" s="79">
        <f xml:space="preserve"> (G121/('Historical CPI'!I76/100))</f>
        <v>108102.90890357121</v>
      </c>
      <c r="I121" s="79">
        <v>361324.33333333302</v>
      </c>
      <c r="J121" s="79">
        <v>73</v>
      </c>
      <c r="K121" s="79">
        <f t="shared" si="7"/>
        <v>361397.33333333302</v>
      </c>
      <c r="L121" s="79">
        <v>353720.33333333302</v>
      </c>
      <c r="M121" s="79">
        <f>(SARB!E119/SARB!D119)*100</f>
        <v>36.026575414396724</v>
      </c>
      <c r="N121" s="35">
        <v>20.315384615384598</v>
      </c>
      <c r="O121" s="35"/>
      <c r="P121" s="35">
        <f t="shared" si="12"/>
        <v>20.315384615384598</v>
      </c>
      <c r="Q121" s="17">
        <v>360844.94054533902</v>
      </c>
      <c r="R121" s="17">
        <v>354242.76235344203</v>
      </c>
      <c r="S121" s="17">
        <f t="shared" si="9"/>
        <v>1001607.6643275407</v>
      </c>
      <c r="T121" s="17">
        <f t="shared" si="10"/>
        <v>983281.80871691089</v>
      </c>
    </row>
    <row r="122" spans="1:20" x14ac:dyDescent="0.2">
      <c r="A122" s="18">
        <v>36250</v>
      </c>
      <c r="B122" s="34">
        <v>14</v>
      </c>
      <c r="C122" s="17">
        <v>446509</v>
      </c>
      <c r="D122" s="17" t="e">
        <v>#N/A</v>
      </c>
      <c r="E122" s="80">
        <v>12.695595019053801</v>
      </c>
      <c r="F122" s="79">
        <f t="shared" si="11"/>
        <v>12.695595019053801</v>
      </c>
      <c r="G122" s="79">
        <f t="shared" si="6"/>
        <v>35170.38778646219</v>
      </c>
      <c r="H122" s="79">
        <f xml:space="preserve"> (G122/('Historical CPI'!I77/100))</f>
        <v>107924.78697769235</v>
      </c>
      <c r="I122" s="79">
        <v>362049</v>
      </c>
      <c r="J122" s="79">
        <v>4859</v>
      </c>
      <c r="K122" s="79">
        <f t="shared" si="7"/>
        <v>366908</v>
      </c>
      <c r="L122" s="79">
        <v>354551.33333333302</v>
      </c>
      <c r="M122" s="79">
        <f>(SARB!E120/SARB!D120)*100</f>
        <v>36.897780141236247</v>
      </c>
      <c r="N122" s="35">
        <v>17.9330769230769</v>
      </c>
      <c r="O122" s="35"/>
      <c r="P122" s="35">
        <f t="shared" si="12"/>
        <v>17.9330769230769</v>
      </c>
      <c r="Q122" s="17">
        <v>366540.96985731798</v>
      </c>
      <c r="R122" s="17">
        <v>359520.16041708301</v>
      </c>
      <c r="S122" s="17">
        <f t="shared" si="9"/>
        <v>993395.72314183437</v>
      </c>
      <c r="T122" s="17">
        <f t="shared" si="10"/>
        <v>974367.99460813694</v>
      </c>
    </row>
    <row r="123" spans="1:20" x14ac:dyDescent="0.2">
      <c r="A123" s="18">
        <v>36341</v>
      </c>
      <c r="B123" s="34">
        <v>14</v>
      </c>
      <c r="C123" s="17">
        <v>455214</v>
      </c>
      <c r="D123" s="17" t="e">
        <v>#N/A</v>
      </c>
      <c r="E123" s="80">
        <v>12.716079303515201</v>
      </c>
      <c r="F123" s="79">
        <f t="shared" si="11"/>
        <v>12.716079303515201</v>
      </c>
      <c r="G123" s="79">
        <f t="shared" si="6"/>
        <v>35798.29829105908</v>
      </c>
      <c r="H123" s="79">
        <f xml:space="preserve"> (G123/('Historical CPI'!I78/100))</f>
        <v>109881.23552429439</v>
      </c>
      <c r="I123" s="79">
        <v>373685</v>
      </c>
      <c r="J123" s="79">
        <v>14431</v>
      </c>
      <c r="K123" s="79">
        <f t="shared" si="7"/>
        <v>388116</v>
      </c>
      <c r="L123" s="79">
        <v>368620</v>
      </c>
      <c r="M123" s="79">
        <f>(SARB!E121/SARB!D121)*100</f>
        <v>37.601860816557327</v>
      </c>
      <c r="N123" s="35">
        <v>15.5984615384615</v>
      </c>
      <c r="O123" s="35"/>
      <c r="P123" s="35">
        <f t="shared" si="12"/>
        <v>15.5984615384615</v>
      </c>
      <c r="Q123" s="17">
        <v>373175.92777470098</v>
      </c>
      <c r="R123" s="17">
        <v>366449.401457461</v>
      </c>
      <c r="S123" s="17">
        <f t="shared" si="9"/>
        <v>992440.05395174341</v>
      </c>
      <c r="T123" s="17">
        <f t="shared" si="10"/>
        <v>974551.24161329097</v>
      </c>
    </row>
    <row r="124" spans="1:20" x14ac:dyDescent="0.2">
      <c r="A124" s="18">
        <v>36433</v>
      </c>
      <c r="B124" s="34">
        <v>14</v>
      </c>
      <c r="C124" s="17">
        <v>465072</v>
      </c>
      <c r="D124" s="17" t="e">
        <v>#N/A</v>
      </c>
      <c r="E124" s="80">
        <v>12.736866751219001</v>
      </c>
      <c r="F124" s="79">
        <f t="shared" si="11"/>
        <v>12.736866751219001</v>
      </c>
      <c r="G124" s="79">
        <f t="shared" si="6"/>
        <v>36513.846700601593</v>
      </c>
      <c r="H124" s="79">
        <f xml:space="preserve"> (G124/('Historical CPI'!I79/100))</f>
        <v>112630.54709953739</v>
      </c>
      <c r="I124" s="79">
        <v>381826</v>
      </c>
      <c r="J124" s="79">
        <v>14431</v>
      </c>
      <c r="K124" s="79">
        <f t="shared" si="7"/>
        <v>396257</v>
      </c>
      <c r="L124" s="79">
        <v>374916.66666666698</v>
      </c>
      <c r="M124" s="79">
        <f>(SARB!E122/SARB!D122)*100</f>
        <v>38.369050873965207</v>
      </c>
      <c r="N124" s="35">
        <v>13.6</v>
      </c>
      <c r="O124" s="35"/>
      <c r="P124" s="35">
        <f t="shared" si="12"/>
        <v>13.6</v>
      </c>
      <c r="Q124" s="17">
        <v>378363.26628459297</v>
      </c>
      <c r="R124" s="17">
        <v>371636.90627200302</v>
      </c>
      <c r="S124" s="17">
        <f t="shared" si="9"/>
        <v>986115.78255464789</v>
      </c>
      <c r="T124" s="17">
        <f t="shared" si="10"/>
        <v>968585.09086596186</v>
      </c>
    </row>
    <row r="125" spans="1:20" x14ac:dyDescent="0.2">
      <c r="A125" s="18">
        <v>36525</v>
      </c>
      <c r="B125" s="34">
        <v>14</v>
      </c>
      <c r="C125" s="17">
        <v>473944</v>
      </c>
      <c r="D125" s="17" t="e">
        <v>#N/A</v>
      </c>
      <c r="E125" s="80">
        <v>12.75294763</v>
      </c>
      <c r="F125" s="79">
        <f t="shared" si="11"/>
        <v>12.75294763</v>
      </c>
      <c r="G125" s="79">
        <f t="shared" si="6"/>
        <v>37163.486728754018</v>
      </c>
      <c r="H125" s="79">
        <f xml:space="preserve"> (G125/('Historical CPI'!I80/100))</f>
        <v>113315.39222254429</v>
      </c>
      <c r="I125" s="79">
        <v>379877.33333333302</v>
      </c>
      <c r="J125" s="79">
        <v>14431</v>
      </c>
      <c r="K125" s="79">
        <f t="shared" si="7"/>
        <v>394308.33333333302</v>
      </c>
      <c r="L125" s="79">
        <v>373716.66666666698</v>
      </c>
      <c r="M125" s="79">
        <f>(SARB!E123/SARB!D123)*100</f>
        <v>38.853890105587709</v>
      </c>
      <c r="N125" s="35">
        <v>12.1323076923077</v>
      </c>
      <c r="O125" s="35"/>
      <c r="P125" s="35">
        <f t="shared" si="12"/>
        <v>12.1323076923077</v>
      </c>
      <c r="Q125" s="17">
        <v>378883.31395164499</v>
      </c>
      <c r="R125" s="17">
        <v>374105.95304314402</v>
      </c>
      <c r="S125" s="17">
        <f t="shared" si="9"/>
        <v>975148.98230783979</v>
      </c>
      <c r="T125" s="17">
        <f t="shared" si="10"/>
        <v>962853.27421910479</v>
      </c>
    </row>
    <row r="126" spans="1:20" x14ac:dyDescent="0.2">
      <c r="A126" s="18">
        <v>36616</v>
      </c>
      <c r="B126" s="34">
        <v>14</v>
      </c>
      <c r="C126" s="17">
        <v>487375</v>
      </c>
      <c r="D126" s="17" t="e">
        <v>#N/A</v>
      </c>
      <c r="E126" s="80">
        <v>12.756810692997201</v>
      </c>
      <c r="F126" s="79">
        <f t="shared" si="11"/>
        <v>12.756810692997201</v>
      </c>
      <c r="G126" s="79">
        <f t="shared" si="6"/>
        <v>38205.082110965443</v>
      </c>
      <c r="H126" s="79">
        <f xml:space="preserve"> (G126/('Historical CPI'!I81/100))</f>
        <v>114137.11037831468</v>
      </c>
      <c r="I126" s="79">
        <v>378961.33333333302</v>
      </c>
      <c r="J126" s="79">
        <v>12687.333333333299</v>
      </c>
      <c r="K126" s="79">
        <f t="shared" si="7"/>
        <v>391648.66666666634</v>
      </c>
      <c r="L126" s="79">
        <v>372669</v>
      </c>
      <c r="M126" s="79">
        <f>(SARB!E124/SARB!D124)*100</f>
        <v>39.967254536081725</v>
      </c>
      <c r="N126" s="35">
        <v>11.788461538461499</v>
      </c>
      <c r="O126" s="35"/>
      <c r="P126" s="35">
        <f t="shared" si="12"/>
        <v>11.788461538461499</v>
      </c>
      <c r="Q126" s="17">
        <v>384061.80687677598</v>
      </c>
      <c r="R126" s="17">
        <v>377580.64539675502</v>
      </c>
      <c r="S126" s="17">
        <f t="shared" si="9"/>
        <v>960941.17880939716</v>
      </c>
      <c r="T126" s="17">
        <f t="shared" si="10"/>
        <v>944724.99995185295</v>
      </c>
    </row>
    <row r="127" spans="1:20" x14ac:dyDescent="0.2">
      <c r="A127" s="18">
        <v>36707</v>
      </c>
      <c r="B127" s="34">
        <v>14</v>
      </c>
      <c r="C127" s="17">
        <v>499778</v>
      </c>
      <c r="D127" s="17" t="e">
        <v>#N/A</v>
      </c>
      <c r="E127" s="80">
        <v>12.752015310360301</v>
      </c>
      <c r="F127" s="79">
        <f t="shared" si="11"/>
        <v>12.752015310360301</v>
      </c>
      <c r="G127" s="79">
        <f t="shared" si="6"/>
        <v>39192.079670258725</v>
      </c>
      <c r="H127" s="79">
        <f xml:space="preserve"> (G127/('Historical CPI'!I82/100))</f>
        <v>114804.48137929117</v>
      </c>
      <c r="I127" s="79">
        <v>391650.66666666698</v>
      </c>
      <c r="J127" s="79">
        <v>9200</v>
      </c>
      <c r="K127" s="79">
        <f t="shared" si="7"/>
        <v>400850.66666666698</v>
      </c>
      <c r="L127" s="79">
        <v>386791</v>
      </c>
      <c r="M127" s="79">
        <f>(SARB!E125/SARB!D125)*100</f>
        <v>41.045520097179754</v>
      </c>
      <c r="N127" s="35">
        <v>11.75</v>
      </c>
      <c r="O127" s="35"/>
      <c r="P127" s="35">
        <f t="shared" si="12"/>
        <v>11.75</v>
      </c>
      <c r="Q127" s="17">
        <v>391156.736303162</v>
      </c>
      <c r="R127" s="17">
        <v>384778.796977447</v>
      </c>
      <c r="S127" s="17">
        <f t="shared" si="9"/>
        <v>952982.77467810293</v>
      </c>
      <c r="T127" s="17">
        <f t="shared" si="10"/>
        <v>937444.07688449591</v>
      </c>
    </row>
    <row r="128" spans="1:20" x14ac:dyDescent="0.2">
      <c r="A128" s="18">
        <v>36799</v>
      </c>
      <c r="B128" s="34">
        <v>14</v>
      </c>
      <c r="C128" s="17">
        <v>509793</v>
      </c>
      <c r="D128" s="17" t="e">
        <v>#N/A</v>
      </c>
      <c r="E128" s="80">
        <v>12.7396193375432</v>
      </c>
      <c r="F128" s="79">
        <f t="shared" si="11"/>
        <v>12.7396193375432</v>
      </c>
      <c r="G128" s="79">
        <f t="shared" si="6"/>
        <v>40016.344797497863</v>
      </c>
      <c r="H128" s="79">
        <f xml:space="preserve"> (G128/('Historical CPI'!I83/100))</f>
        <v>115734.97641738663</v>
      </c>
      <c r="I128" s="79">
        <v>400303.33333333302</v>
      </c>
      <c r="J128" s="79">
        <v>9200</v>
      </c>
      <c r="K128" s="79">
        <f t="shared" si="7"/>
        <v>409503.33333333302</v>
      </c>
      <c r="L128" s="79">
        <v>392710.33333333302</v>
      </c>
      <c r="M128" s="79">
        <f>(SARB!E126/SARB!D126)*100</f>
        <v>41.644827104121397</v>
      </c>
      <c r="N128" s="35">
        <v>11.75</v>
      </c>
      <c r="O128" s="35"/>
      <c r="P128" s="35">
        <f t="shared" si="12"/>
        <v>11.75</v>
      </c>
      <c r="Q128" s="17">
        <v>396903.34242165298</v>
      </c>
      <c r="R128" s="17">
        <v>389477.92557529802</v>
      </c>
      <c r="S128" s="17">
        <f t="shared" si="9"/>
        <v>953067.57170417765</v>
      </c>
      <c r="T128" s="17">
        <f t="shared" si="10"/>
        <v>935237.22550586169</v>
      </c>
    </row>
    <row r="129" spans="1:20" x14ac:dyDescent="0.2">
      <c r="A129" s="18">
        <v>36891</v>
      </c>
      <c r="B129" s="34">
        <v>14</v>
      </c>
      <c r="C129" s="17">
        <v>519387</v>
      </c>
      <c r="D129" s="17" t="e">
        <v>#N/A</v>
      </c>
      <c r="E129" s="80">
        <v>12.72068063</v>
      </c>
      <c r="F129" s="79">
        <f t="shared" si="11"/>
        <v>12.72068063</v>
      </c>
      <c r="G129" s="79">
        <f t="shared" si="6"/>
        <v>40830.126555893257</v>
      </c>
      <c r="H129" s="79">
        <f xml:space="preserve"> (G129/('Historical CPI'!I84/100))</f>
        <v>116120.14770134221</v>
      </c>
      <c r="I129" s="79">
        <v>400981</v>
      </c>
      <c r="J129" s="79">
        <v>9200</v>
      </c>
      <c r="K129" s="79">
        <f t="shared" si="7"/>
        <v>410181</v>
      </c>
      <c r="L129" s="79">
        <v>393965.66666666698</v>
      </c>
      <c r="M129" s="79">
        <f>(SARB!E127/SARB!D127)*100</f>
        <v>42.03492190223772</v>
      </c>
      <c r="N129" s="35">
        <v>11.961538461538501</v>
      </c>
      <c r="O129" s="35"/>
      <c r="P129" s="35">
        <f t="shared" si="12"/>
        <v>11.961538461538501</v>
      </c>
      <c r="Q129" s="17">
        <v>399136.43981342198</v>
      </c>
      <c r="R129" s="17">
        <v>394190.453010606</v>
      </c>
      <c r="S129" s="17">
        <f t="shared" si="9"/>
        <v>949535.34287921211</v>
      </c>
      <c r="T129" s="17">
        <f t="shared" si="10"/>
        <v>937768.96725867677</v>
      </c>
    </row>
    <row r="130" spans="1:20" x14ac:dyDescent="0.2">
      <c r="A130" s="18">
        <v>36981</v>
      </c>
      <c r="B130" s="34">
        <v>14</v>
      </c>
      <c r="C130" s="17">
        <v>530307</v>
      </c>
      <c r="D130" s="17" t="e">
        <v>#N/A</v>
      </c>
      <c r="E130" s="80">
        <v>12.6978315628877</v>
      </c>
      <c r="F130" s="79">
        <f t="shared" si="11"/>
        <v>12.6978315628877</v>
      </c>
      <c r="G130" s="79">
        <f t="shared" si="6"/>
        <v>41763.587536469044</v>
      </c>
      <c r="H130" s="79">
        <f xml:space="preserve"> (G130/('Historical CPI'!I85/100))</f>
        <v>116189.53756367603</v>
      </c>
      <c r="I130" s="79">
        <v>401577.33333333302</v>
      </c>
      <c r="J130" s="79">
        <v>12190</v>
      </c>
      <c r="K130" s="79">
        <f t="shared" si="7"/>
        <v>413767.33333333302</v>
      </c>
      <c r="L130" s="79">
        <v>395816.66666666698</v>
      </c>
      <c r="M130" s="79">
        <f>(SARB!E128/SARB!D128)*100</f>
        <v>42.815653409273011</v>
      </c>
      <c r="N130" s="35">
        <v>12</v>
      </c>
      <c r="O130" s="35"/>
      <c r="P130" s="35">
        <f t="shared" si="12"/>
        <v>12</v>
      </c>
      <c r="Q130" s="17">
        <v>407421.81592039397</v>
      </c>
      <c r="R130" s="17">
        <v>400877.10904880002</v>
      </c>
      <c r="S130" s="17">
        <f t="shared" si="9"/>
        <v>951572.10851336585</v>
      </c>
      <c r="T130" s="17">
        <f t="shared" si="10"/>
        <v>936286.32784564269</v>
      </c>
    </row>
    <row r="131" spans="1:20" x14ac:dyDescent="0.2">
      <c r="A131" s="18">
        <v>37072</v>
      </c>
      <c r="B131" s="34">
        <v>14</v>
      </c>
      <c r="C131" s="17">
        <v>535307</v>
      </c>
      <c r="D131" s="17" t="e">
        <v>#N/A</v>
      </c>
      <c r="E131" s="80">
        <v>12.670265470911401</v>
      </c>
      <c r="F131" s="79">
        <f t="shared" si="11"/>
        <v>12.670265470911401</v>
      </c>
      <c r="G131" s="79">
        <f t="shared" si="6"/>
        <v>42249.075303825826</v>
      </c>
      <c r="H131" s="79">
        <f xml:space="preserve"> (G131/('Historical CPI'!I86/100))</f>
        <v>116483.91490578112</v>
      </c>
      <c r="I131" s="79">
        <v>412892</v>
      </c>
      <c r="J131" s="79">
        <v>18170</v>
      </c>
      <c r="K131" s="79">
        <f t="shared" si="7"/>
        <v>431062</v>
      </c>
      <c r="L131" s="79">
        <v>406343.33333333302</v>
      </c>
      <c r="M131" s="79">
        <f>(SARB!E129/SARB!D129)*100</f>
        <v>43.707097130996274</v>
      </c>
      <c r="N131" s="35">
        <v>11.77</v>
      </c>
      <c r="O131" s="35"/>
      <c r="P131" s="35">
        <f t="shared" si="12"/>
        <v>11.77</v>
      </c>
      <c r="Q131" s="17">
        <v>412578.70016882598</v>
      </c>
      <c r="R131" s="17">
        <v>404369.046969096</v>
      </c>
      <c r="S131" s="17">
        <f t="shared" si="9"/>
        <v>943962.71372649155</v>
      </c>
      <c r="T131" s="17">
        <f t="shared" si="10"/>
        <v>925179.3724875974</v>
      </c>
    </row>
    <row r="132" spans="1:20" x14ac:dyDescent="0.2">
      <c r="A132" s="18">
        <v>37164</v>
      </c>
      <c r="B132" s="34">
        <v>14</v>
      </c>
      <c r="C132" s="17">
        <v>544825</v>
      </c>
      <c r="D132" s="17" t="e">
        <v>#N/A</v>
      </c>
      <c r="E132" s="80">
        <v>12.638750208479401</v>
      </c>
      <c r="F132" s="79">
        <f t="shared" si="11"/>
        <v>12.638750208479401</v>
      </c>
      <c r="G132" s="79">
        <f t="shared" si="6"/>
        <v>43107.505964828248</v>
      </c>
      <c r="H132" s="79">
        <f xml:space="preserve"> (G132/('Historical CPI'!I87/100))</f>
        <v>118943.91874555679</v>
      </c>
      <c r="I132" s="79">
        <v>424505</v>
      </c>
      <c r="J132" s="79">
        <v>18170</v>
      </c>
      <c r="K132" s="79">
        <f t="shared" si="7"/>
        <v>442675</v>
      </c>
      <c r="L132" s="79">
        <v>415480.33333333302</v>
      </c>
      <c r="M132" s="79">
        <f>(SARB!E130/SARB!D130)*100</f>
        <v>44.159307575941916</v>
      </c>
      <c r="N132" s="35">
        <v>10.615384615384601</v>
      </c>
      <c r="O132" s="35"/>
      <c r="P132" s="35">
        <f t="shared" si="12"/>
        <v>10.615384615384601</v>
      </c>
      <c r="Q132" s="17">
        <v>421178.94484718598</v>
      </c>
      <c r="R132" s="17">
        <v>412033.33510055399</v>
      </c>
      <c r="S132" s="17">
        <f t="shared" si="9"/>
        <v>953771.62362175528</v>
      </c>
      <c r="T132" s="17">
        <f t="shared" si="10"/>
        <v>933061.13188475498</v>
      </c>
    </row>
    <row r="133" spans="1:20" x14ac:dyDescent="0.2">
      <c r="A133" s="18">
        <v>37256</v>
      </c>
      <c r="B133" s="34">
        <v>14</v>
      </c>
      <c r="C133" s="17">
        <v>552267</v>
      </c>
      <c r="D133" s="17" t="e">
        <v>#N/A</v>
      </c>
      <c r="E133" s="80">
        <v>12.604053630000001</v>
      </c>
      <c r="F133" s="79">
        <f t="shared" si="11"/>
        <v>12.604053630000001</v>
      </c>
      <c r="G133" s="79">
        <f t="shared" si="6"/>
        <v>43816.617749507306</v>
      </c>
      <c r="H133" s="79">
        <f xml:space="preserve"> (G133/('Historical CPI'!I88/100))</f>
        <v>119339.02218379316</v>
      </c>
      <c r="I133" s="79">
        <v>438710.33333333302</v>
      </c>
      <c r="J133" s="79">
        <v>18170</v>
      </c>
      <c r="K133" s="79">
        <f t="shared" si="7"/>
        <v>456880.33333333302</v>
      </c>
      <c r="L133" s="79">
        <v>425379.66666666698</v>
      </c>
      <c r="M133" s="79">
        <f>(SARB!E131/SARB!D131)*100</f>
        <v>44.673385277764837</v>
      </c>
      <c r="N133" s="35">
        <v>9.5</v>
      </c>
      <c r="O133" s="35"/>
      <c r="P133" s="35">
        <f t="shared" si="12"/>
        <v>9.5</v>
      </c>
      <c r="Q133" s="17">
        <v>435703.32107240602</v>
      </c>
      <c r="R133" s="17">
        <v>425751.345925047</v>
      </c>
      <c r="S133" s="17">
        <f t="shared" si="9"/>
        <v>975308.49377843644</v>
      </c>
      <c r="T133" s="17">
        <f t="shared" si="10"/>
        <v>953031.30326448556</v>
      </c>
    </row>
    <row r="134" spans="1:20" x14ac:dyDescent="0.2">
      <c r="A134" s="18">
        <v>37346</v>
      </c>
      <c r="B134" s="34">
        <v>14</v>
      </c>
      <c r="C134" s="17">
        <v>576639</v>
      </c>
      <c r="D134" s="17" t="e">
        <v>#N/A</v>
      </c>
      <c r="E134" s="80">
        <v>12.574626467806901</v>
      </c>
      <c r="F134" s="79">
        <f t="shared" si="11"/>
        <v>12.574626467806901</v>
      </c>
      <c r="G134" s="79">
        <f t="shared" si="6"/>
        <v>45857.346258061028</v>
      </c>
      <c r="H134" s="79">
        <f xml:space="preserve"> (G134/('Historical CPI'!I89/100))</f>
        <v>120671.07341887467</v>
      </c>
      <c r="I134" s="79">
        <v>432784.33333333302</v>
      </c>
      <c r="J134" s="79">
        <v>21454.666666666701</v>
      </c>
      <c r="K134" s="79">
        <f t="shared" si="7"/>
        <v>454238.99999999971</v>
      </c>
      <c r="L134" s="79">
        <v>424264.33333333302</v>
      </c>
      <c r="M134" s="79">
        <f>(SARB!E132/SARB!D132)*100</f>
        <v>45.758115694547698</v>
      </c>
      <c r="N134" s="35">
        <v>10.5769230769231</v>
      </c>
      <c r="O134" s="35"/>
      <c r="P134" s="35">
        <f t="shared" si="12"/>
        <v>10.5769230769231</v>
      </c>
      <c r="Q134" s="17">
        <v>439420.32782509399</v>
      </c>
      <c r="R134" s="17">
        <v>429609.26673171797</v>
      </c>
      <c r="S134" s="17">
        <f t="shared" si="9"/>
        <v>960311.23912179156</v>
      </c>
      <c r="T134" s="17">
        <f t="shared" si="10"/>
        <v>938870.10033262358</v>
      </c>
    </row>
    <row r="135" spans="1:20" x14ac:dyDescent="0.2">
      <c r="A135" s="18">
        <v>37437</v>
      </c>
      <c r="B135" s="34">
        <v>14</v>
      </c>
      <c r="C135" s="17">
        <v>592122</v>
      </c>
      <c r="D135" s="17" t="e">
        <v>#N/A</v>
      </c>
      <c r="E135" s="80">
        <v>12.549538985835401</v>
      </c>
      <c r="F135" s="79">
        <f t="shared" si="11"/>
        <v>12.549538985835401</v>
      </c>
      <c r="G135" s="79">
        <f t="shared" ref="G135:G198" si="13">C135/F135</f>
        <v>47182.769077678873</v>
      </c>
      <c r="H135" s="79">
        <f xml:space="preserve"> (G135/('Historical CPI'!I90/100))</f>
        <v>120879.18806353756</v>
      </c>
      <c r="I135" s="79">
        <v>446028</v>
      </c>
      <c r="J135" s="79">
        <v>28024</v>
      </c>
      <c r="K135" s="79">
        <f t="shared" ref="K135:K198" si="14">I135+J135</f>
        <v>474052</v>
      </c>
      <c r="L135" s="79">
        <v>429040.33333333302</v>
      </c>
      <c r="M135" s="79">
        <f>(SARB!E133/SARB!D133)*100</f>
        <v>47.164546771495338</v>
      </c>
      <c r="N135" s="35">
        <v>11.7307692307692</v>
      </c>
      <c r="O135" s="35"/>
      <c r="P135" s="35">
        <f t="shared" si="12"/>
        <v>11.7307692307692</v>
      </c>
      <c r="Q135" s="17">
        <v>446126.13125965302</v>
      </c>
      <c r="R135" s="17">
        <v>426828.45506581699</v>
      </c>
      <c r="S135" s="17">
        <f t="shared" ref="S135:S198" si="15">(Q135/M135)*100</f>
        <v>945892.96791308641</v>
      </c>
      <c r="T135" s="17">
        <f t="shared" ref="T135:T198" si="16">(R135/M135)*100</f>
        <v>904977.3278512191</v>
      </c>
    </row>
    <row r="136" spans="1:20" x14ac:dyDescent="0.2">
      <c r="A136" s="18">
        <v>37529</v>
      </c>
      <c r="B136" s="34">
        <v>14</v>
      </c>
      <c r="C136" s="17">
        <v>606605</v>
      </c>
      <c r="D136" s="17" t="e">
        <v>#N/A</v>
      </c>
      <c r="E136" s="80">
        <v>12.5355443259462</v>
      </c>
      <c r="F136" s="79">
        <f t="shared" si="11"/>
        <v>12.5355443259462</v>
      </c>
      <c r="G136" s="79">
        <f t="shared" si="13"/>
        <v>48390.798534726782</v>
      </c>
      <c r="H136" s="79">
        <f xml:space="preserve"> (G136/('Historical CPI'!I91/100))</f>
        <v>120850.72499145484</v>
      </c>
      <c r="I136" s="79">
        <v>453584.66666666698</v>
      </c>
      <c r="J136" s="79">
        <v>25690.666666666701</v>
      </c>
      <c r="K136" s="79">
        <f t="shared" si="14"/>
        <v>479275.33333333366</v>
      </c>
      <c r="L136" s="79">
        <v>436852.33333333302</v>
      </c>
      <c r="M136" s="79">
        <f>(SARB!E134/SARB!D134)*100</f>
        <v>48.223605173923254</v>
      </c>
      <c r="N136" s="35">
        <v>12.7307692307692</v>
      </c>
      <c r="O136" s="35"/>
      <c r="P136" s="35">
        <f t="shared" si="12"/>
        <v>12.7307692307692</v>
      </c>
      <c r="Q136" s="17">
        <v>450389.16330105998</v>
      </c>
      <c r="R136" s="17">
        <v>433281.016209692</v>
      </c>
      <c r="S136" s="17">
        <f t="shared" si="15"/>
        <v>933959.95939475379</v>
      </c>
      <c r="T136" s="17">
        <f t="shared" si="16"/>
        <v>898483.25243834569</v>
      </c>
    </row>
    <row r="137" spans="1:20" x14ac:dyDescent="0.2">
      <c r="A137" s="18">
        <v>37621</v>
      </c>
      <c r="B137" s="34">
        <v>14</v>
      </c>
      <c r="C137" s="17">
        <v>614901</v>
      </c>
      <c r="D137" s="17" t="e">
        <v>#N/A</v>
      </c>
      <c r="E137" s="80">
        <v>12.53939563</v>
      </c>
      <c r="F137" s="79">
        <f t="shared" si="11"/>
        <v>12.53939563</v>
      </c>
      <c r="G137" s="79">
        <f t="shared" si="13"/>
        <v>49037.530846293266</v>
      </c>
      <c r="H137" s="79">
        <f xml:space="preserve"> (G137/('Historical CPI'!I92/100))</f>
        <v>118444.4212088645</v>
      </c>
      <c r="I137" s="79">
        <v>436693</v>
      </c>
      <c r="J137" s="79">
        <v>21024</v>
      </c>
      <c r="K137" s="79">
        <f t="shared" si="14"/>
        <v>457717</v>
      </c>
      <c r="L137" s="79">
        <v>427495</v>
      </c>
      <c r="M137" s="79">
        <f>(SARB!E135/SARB!D135)*100</f>
        <v>49.206810809975622</v>
      </c>
      <c r="N137" s="35">
        <v>13.5</v>
      </c>
      <c r="O137" s="35"/>
      <c r="P137" s="35">
        <f t="shared" si="12"/>
        <v>13.5</v>
      </c>
      <c r="Q137" s="17">
        <v>432569.62664558098</v>
      </c>
      <c r="R137" s="17">
        <v>427865.21463385603</v>
      </c>
      <c r="S137" s="17">
        <f t="shared" si="15"/>
        <v>879084.86554037523</v>
      </c>
      <c r="T137" s="17">
        <f t="shared" si="16"/>
        <v>869524.37597747252</v>
      </c>
    </row>
    <row r="138" spans="1:20" x14ac:dyDescent="0.2">
      <c r="A138" s="18">
        <v>37711</v>
      </c>
      <c r="B138" s="34">
        <v>14</v>
      </c>
      <c r="C138" s="17">
        <v>635061</v>
      </c>
      <c r="D138" s="17" t="e">
        <v>#N/A</v>
      </c>
      <c r="E138" s="80">
        <v>12.5646568923227</v>
      </c>
      <c r="F138" s="79">
        <f t="shared" ref="F138:F150" si="17">E138</f>
        <v>12.5646568923227</v>
      </c>
      <c r="G138" s="79">
        <f t="shared" si="13"/>
        <v>50543.441451874198</v>
      </c>
      <c r="H138" s="79">
        <f xml:space="preserve"> (G138/('Historical CPI'!I93/100))</f>
        <v>119498.46899640981</v>
      </c>
      <c r="I138" s="79">
        <v>430810.66666666698</v>
      </c>
      <c r="J138" s="79">
        <v>26208.333333333299</v>
      </c>
      <c r="K138" s="79">
        <f t="shared" si="14"/>
        <v>457019.00000000029</v>
      </c>
      <c r="L138" s="79">
        <v>420395.66666666698</v>
      </c>
      <c r="M138" s="79">
        <f>(SARB!E136/SARB!D136)*100</f>
        <v>49.194043513948273</v>
      </c>
      <c r="N138" s="35">
        <v>13.5</v>
      </c>
      <c r="O138" s="35"/>
      <c r="P138" s="35">
        <f t="shared" si="12"/>
        <v>13.5</v>
      </c>
      <c r="Q138" s="17">
        <v>437698.41398478701</v>
      </c>
      <c r="R138" s="17">
        <v>426020.84510370099</v>
      </c>
      <c r="S138" s="17">
        <f t="shared" si="15"/>
        <v>889738.64053416112</v>
      </c>
      <c r="T138" s="17">
        <f t="shared" si="16"/>
        <v>866000.87057879032</v>
      </c>
    </row>
    <row r="139" spans="1:20" x14ac:dyDescent="0.2">
      <c r="A139" s="18">
        <v>37802</v>
      </c>
      <c r="B139" s="34">
        <v>14</v>
      </c>
      <c r="C139" s="17">
        <v>652444</v>
      </c>
      <c r="D139" s="17" t="e">
        <v>#N/A</v>
      </c>
      <c r="E139" s="80">
        <v>12.6068753920379</v>
      </c>
      <c r="F139" s="79">
        <f t="shared" si="17"/>
        <v>12.6068753920379</v>
      </c>
      <c r="G139" s="79">
        <f t="shared" si="13"/>
        <v>51753.029970619275</v>
      </c>
      <c r="H139" s="79">
        <f xml:space="preserve"> (G139/('Historical CPI'!I94/100))</f>
        <v>122439.23550586773</v>
      </c>
      <c r="I139" s="79">
        <v>441168</v>
      </c>
      <c r="J139" s="79">
        <v>36577</v>
      </c>
      <c r="K139" s="79">
        <f t="shared" si="14"/>
        <v>477745</v>
      </c>
      <c r="L139" s="79">
        <v>424384</v>
      </c>
      <c r="M139" s="79">
        <f>(SARB!E137/SARB!D137)*100</f>
        <v>50.024449128856205</v>
      </c>
      <c r="N139" s="35">
        <v>13.153846153846199</v>
      </c>
      <c r="O139" s="35"/>
      <c r="P139" s="35">
        <f t="shared" si="12"/>
        <v>13.153846153846199</v>
      </c>
      <c r="Q139" s="17">
        <v>441943.81372535502</v>
      </c>
      <c r="R139" s="17">
        <v>421929.27126134798</v>
      </c>
      <c r="S139" s="17">
        <f t="shared" si="15"/>
        <v>883455.63303849217</v>
      </c>
      <c r="T139" s="17">
        <f t="shared" si="16"/>
        <v>843446.11206915102</v>
      </c>
    </row>
    <row r="140" spans="1:20" x14ac:dyDescent="0.2">
      <c r="A140" s="18">
        <v>37894</v>
      </c>
      <c r="B140" s="34">
        <v>14</v>
      </c>
      <c r="C140" s="17">
        <v>669251</v>
      </c>
      <c r="D140" s="17" t="e">
        <v>#N/A</v>
      </c>
      <c r="E140" s="80">
        <v>12.6584092607341</v>
      </c>
      <c r="F140" s="79">
        <f t="shared" si="17"/>
        <v>12.6584092607341</v>
      </c>
      <c r="G140" s="79">
        <f t="shared" si="13"/>
        <v>52870.071287392399</v>
      </c>
      <c r="H140" s="79">
        <f xml:space="preserve"> (G140/('Historical CPI'!I95/100))</f>
        <v>126512.93968994568</v>
      </c>
      <c r="I140" s="79">
        <v>448885.66666666698</v>
      </c>
      <c r="J140" s="79">
        <v>34243.666666666701</v>
      </c>
      <c r="K140" s="79">
        <f t="shared" si="14"/>
        <v>483129.33333333366</v>
      </c>
      <c r="L140" s="79">
        <v>425534.33333333302</v>
      </c>
      <c r="M140" s="79">
        <f>(SARB!E138/SARB!D138)*100</f>
        <v>50.494378773364467</v>
      </c>
      <c r="N140" s="35">
        <v>11.2307692307692</v>
      </c>
      <c r="O140" s="35"/>
      <c r="P140" s="35">
        <f t="shared" si="12"/>
        <v>11.2307692307692</v>
      </c>
      <c r="Q140" s="17">
        <v>445747.07256535202</v>
      </c>
      <c r="R140" s="17">
        <v>421765.79716058401</v>
      </c>
      <c r="S140" s="17">
        <f t="shared" si="15"/>
        <v>882765.73233233124</v>
      </c>
      <c r="T140" s="17">
        <f t="shared" si="16"/>
        <v>835272.7717546717</v>
      </c>
    </row>
    <row r="141" spans="1:20" x14ac:dyDescent="0.2">
      <c r="A141" s="18">
        <v>37986</v>
      </c>
      <c r="B141" s="34">
        <v>14</v>
      </c>
      <c r="C141" s="17">
        <v>687942</v>
      </c>
      <c r="D141" s="17" t="e">
        <v>#N/A</v>
      </c>
      <c r="E141" s="80">
        <v>12.71161663</v>
      </c>
      <c r="F141" s="79">
        <f t="shared" si="17"/>
        <v>12.71161663</v>
      </c>
      <c r="G141" s="79">
        <f t="shared" si="13"/>
        <v>54119.15887837785</v>
      </c>
      <c r="H141" s="79">
        <f xml:space="preserve"> (G141/('Historical CPI'!I96/100))</f>
        <v>131967.24738106894</v>
      </c>
      <c r="I141" s="79">
        <v>464775.33333333302</v>
      </c>
      <c r="J141" s="79">
        <v>29577</v>
      </c>
      <c r="K141" s="79">
        <f t="shared" si="14"/>
        <v>494352.33333333302</v>
      </c>
      <c r="L141" s="79">
        <v>435148.66666666698</v>
      </c>
      <c r="M141" s="79">
        <f>(SARB!E139/SARB!D139)*100</f>
        <v>50.540037997546349</v>
      </c>
      <c r="N141" s="35">
        <v>8.6153846153846203</v>
      </c>
      <c r="O141" s="35"/>
      <c r="P141" s="35">
        <f t="shared" si="12"/>
        <v>8.6153846153846203</v>
      </c>
      <c r="Q141" s="17">
        <v>459602.83308512397</v>
      </c>
      <c r="R141" s="17">
        <v>435745.725184365</v>
      </c>
      <c r="S141" s="17">
        <f t="shared" si="15"/>
        <v>909383.6318592343</v>
      </c>
      <c r="T141" s="17">
        <f t="shared" si="16"/>
        <v>862179.25915591873</v>
      </c>
    </row>
    <row r="142" spans="1:20" x14ac:dyDescent="0.2">
      <c r="A142" s="18">
        <v>38077</v>
      </c>
      <c r="B142" s="34">
        <v>14</v>
      </c>
      <c r="C142" s="17">
        <v>705361</v>
      </c>
      <c r="D142" s="17" t="e">
        <v>#N/A</v>
      </c>
      <c r="E142" s="80">
        <v>12.7598258733469</v>
      </c>
      <c r="F142" s="79">
        <f t="shared" si="17"/>
        <v>12.7598258733469</v>
      </c>
      <c r="G142" s="79">
        <f t="shared" si="13"/>
        <v>55279.829599663957</v>
      </c>
      <c r="H142" s="79">
        <f xml:space="preserve"> (G142/('Historical CPI'!I97/100))</f>
        <v>133439.63586119842</v>
      </c>
      <c r="I142" s="79">
        <v>459869</v>
      </c>
      <c r="J142" s="79">
        <v>25730</v>
      </c>
      <c r="K142" s="79">
        <f t="shared" si="14"/>
        <v>485599</v>
      </c>
      <c r="L142" s="79">
        <v>442197.66666666698</v>
      </c>
      <c r="M142" s="79">
        <f>(SARB!E140/SARB!D140)*100</f>
        <v>53.093785004402804</v>
      </c>
      <c r="N142" s="35">
        <v>8</v>
      </c>
      <c r="O142" s="35"/>
      <c r="P142" s="35">
        <f t="shared" si="12"/>
        <v>8</v>
      </c>
      <c r="Q142" s="17">
        <v>467108.53661116801</v>
      </c>
      <c r="R142" s="17">
        <v>448567.42643835698</v>
      </c>
      <c r="S142" s="17">
        <f t="shared" si="15"/>
        <v>879780.0657316728</v>
      </c>
      <c r="T142" s="17">
        <f t="shared" si="16"/>
        <v>844858.63345617475</v>
      </c>
    </row>
    <row r="143" spans="1:20" x14ac:dyDescent="0.2">
      <c r="A143" s="18">
        <v>38168</v>
      </c>
      <c r="B143" s="34">
        <v>14</v>
      </c>
      <c r="C143" s="17">
        <v>716786</v>
      </c>
      <c r="D143" s="17" t="e">
        <v>#N/A</v>
      </c>
      <c r="E143" s="80">
        <v>12.8082145722184</v>
      </c>
      <c r="F143" s="79">
        <f t="shared" si="17"/>
        <v>12.8082145722184</v>
      </c>
      <c r="G143" s="79">
        <f t="shared" si="13"/>
        <v>55962.991247409409</v>
      </c>
      <c r="H143" s="79">
        <f xml:space="preserve"> (G143/('Historical CPI'!I98/100))</f>
        <v>135135.91792709849</v>
      </c>
      <c r="I143" s="79">
        <v>472669.66666666698</v>
      </c>
      <c r="J143" s="79">
        <v>11036</v>
      </c>
      <c r="K143" s="79">
        <f t="shared" si="14"/>
        <v>483705.66666666698</v>
      </c>
      <c r="L143" s="79">
        <v>463440.33333333302</v>
      </c>
      <c r="M143" s="79">
        <f>(SARB!E141/SARB!D141)*100</f>
        <v>53.762285289182458</v>
      </c>
      <c r="N143" s="35">
        <v>8</v>
      </c>
      <c r="O143" s="35"/>
      <c r="P143" s="35">
        <f t="shared" si="12"/>
        <v>8</v>
      </c>
      <c r="Q143" s="17">
        <v>474401.23320556298</v>
      </c>
      <c r="R143" s="17">
        <v>460423.85097603401</v>
      </c>
      <c r="S143" s="17">
        <f t="shared" si="15"/>
        <v>882405.25984675274</v>
      </c>
      <c r="T143" s="17">
        <f t="shared" si="16"/>
        <v>856406.77009813825</v>
      </c>
    </row>
    <row r="144" spans="1:20" x14ac:dyDescent="0.2">
      <c r="A144" s="18">
        <v>38260</v>
      </c>
      <c r="B144" s="34">
        <v>14</v>
      </c>
      <c r="C144" s="17">
        <v>733994</v>
      </c>
      <c r="D144" s="17" t="e">
        <v>#N/A</v>
      </c>
      <c r="E144" s="80">
        <v>12.8629305499807</v>
      </c>
      <c r="F144" s="79">
        <f t="shared" si="17"/>
        <v>12.8629305499807</v>
      </c>
      <c r="G144" s="79">
        <f t="shared" si="13"/>
        <v>57062.735210142397</v>
      </c>
      <c r="H144" s="79">
        <f xml:space="preserve"> (G144/('Historical CPI'!I99/100))</f>
        <v>137936.67569358554</v>
      </c>
      <c r="I144" s="79">
        <v>491520.33333333302</v>
      </c>
      <c r="J144" s="79">
        <v>11036</v>
      </c>
      <c r="K144" s="79">
        <f t="shared" si="14"/>
        <v>502556.33333333302</v>
      </c>
      <c r="L144" s="79">
        <v>473996</v>
      </c>
      <c r="M144" s="79">
        <f>(SARB!E142/SARB!D142)*100</f>
        <v>53.644448421949967</v>
      </c>
      <c r="N144" s="35">
        <v>7.7307692307692299</v>
      </c>
      <c r="O144" s="35"/>
      <c r="P144" s="35">
        <f t="shared" si="12"/>
        <v>7.7307692307692299</v>
      </c>
      <c r="Q144" s="17">
        <v>488007.99972661899</v>
      </c>
      <c r="R144" s="17">
        <v>469494.516227466</v>
      </c>
      <c r="S144" s="17">
        <f t="shared" si="15"/>
        <v>909708.29989359772</v>
      </c>
      <c r="T144" s="17">
        <f t="shared" si="16"/>
        <v>875196.83776888379</v>
      </c>
    </row>
    <row r="145" spans="1:20" x14ac:dyDescent="0.2">
      <c r="A145" s="18">
        <v>38352</v>
      </c>
      <c r="B145" s="34">
        <v>14</v>
      </c>
      <c r="C145" s="17">
        <v>767524</v>
      </c>
      <c r="D145" s="17" t="e">
        <v>#N/A</v>
      </c>
      <c r="E145" s="80">
        <v>12.93012163</v>
      </c>
      <c r="F145" s="79">
        <f t="shared" si="17"/>
        <v>12.93012163</v>
      </c>
      <c r="G145" s="79">
        <f t="shared" si="13"/>
        <v>59359.379746221304</v>
      </c>
      <c r="H145" s="79">
        <f xml:space="preserve"> (G145/('Historical CPI'!I100/100))</f>
        <v>142430.46015250692</v>
      </c>
      <c r="I145" s="79">
        <v>504911.33333333302</v>
      </c>
      <c r="J145" s="79">
        <v>11036</v>
      </c>
      <c r="K145" s="79">
        <f t="shared" si="14"/>
        <v>515947.33333333302</v>
      </c>
      <c r="L145" s="79">
        <v>469491.33333333302</v>
      </c>
      <c r="M145" s="79">
        <f>(SARB!E143/SARB!D143)*100</f>
        <v>54.436430661135461</v>
      </c>
      <c r="N145" s="35">
        <v>7.5</v>
      </c>
      <c r="O145" s="35"/>
      <c r="P145" s="35">
        <f t="shared" si="12"/>
        <v>7.5</v>
      </c>
      <c r="Q145" s="17">
        <v>498919.28456862102</v>
      </c>
      <c r="R145" s="17">
        <v>470240.01704724802</v>
      </c>
      <c r="S145" s="17">
        <f t="shared" si="15"/>
        <v>916517.26336425869</v>
      </c>
      <c r="T145" s="17">
        <f t="shared" si="16"/>
        <v>863833.30305852124</v>
      </c>
    </row>
    <row r="146" spans="1:20" x14ac:dyDescent="0.2">
      <c r="A146" s="18">
        <v>38442</v>
      </c>
      <c r="B146" s="34">
        <v>14</v>
      </c>
      <c r="C146" s="17">
        <v>765827</v>
      </c>
      <c r="D146" s="17" t="e">
        <v>#N/A</v>
      </c>
      <c r="E146" s="80">
        <v>13.0192121321</v>
      </c>
      <c r="F146" s="79">
        <f t="shared" si="17"/>
        <v>13.0192121321</v>
      </c>
      <c r="G146" s="79">
        <f t="shared" si="13"/>
        <v>58822.837528838398</v>
      </c>
      <c r="H146" s="79">
        <f xml:space="preserve"> (G146/('Historical CPI'!I101/100))</f>
        <v>139241.92061604699</v>
      </c>
      <c r="I146" s="79">
        <v>503426</v>
      </c>
      <c r="J146" s="79">
        <v>8301</v>
      </c>
      <c r="K146" s="79">
        <f t="shared" si="14"/>
        <v>511727</v>
      </c>
      <c r="L146" s="79">
        <v>470299.33333333302</v>
      </c>
      <c r="M146" s="79">
        <f>(SARB!E144/SARB!D144)*100</f>
        <v>55.137674871425844</v>
      </c>
      <c r="N146" s="35">
        <v>7.5</v>
      </c>
      <c r="O146" s="35"/>
      <c r="P146" s="35">
        <f t="shared" si="12"/>
        <v>7.5</v>
      </c>
      <c r="Q146" s="17">
        <v>510668.22347138502</v>
      </c>
      <c r="R146" s="17">
        <v>477491.85457290098</v>
      </c>
      <c r="S146" s="17">
        <f t="shared" si="15"/>
        <v>926169.31102408539</v>
      </c>
      <c r="T146" s="17">
        <f t="shared" si="16"/>
        <v>865999.25674477965</v>
      </c>
    </row>
    <row r="147" spans="1:20" x14ac:dyDescent="0.2">
      <c r="A147" s="18">
        <v>38533</v>
      </c>
      <c r="B147" s="34">
        <v>14</v>
      </c>
      <c r="C147" s="17">
        <v>792127</v>
      </c>
      <c r="D147" s="17" t="e">
        <v>#N/A</v>
      </c>
      <c r="E147" s="80">
        <v>13.1258232036</v>
      </c>
      <c r="F147" s="79">
        <f t="shared" si="17"/>
        <v>13.1258232036</v>
      </c>
      <c r="G147" s="79">
        <f t="shared" si="13"/>
        <v>60348.74824329072</v>
      </c>
      <c r="H147" s="79">
        <f xml:space="preserve"> (G147/('Historical CPI'!I102/100))</f>
        <v>142924.61473587347</v>
      </c>
      <c r="I147" s="79">
        <v>520772</v>
      </c>
      <c r="J147" s="79">
        <v>753</v>
      </c>
      <c r="K147" s="79">
        <f t="shared" si="14"/>
        <v>521525</v>
      </c>
      <c r="L147" s="79">
        <v>488780.66666666698</v>
      </c>
      <c r="M147" s="79">
        <f>(SARB!E145/SARB!D145)*100</f>
        <v>55.908599262552286</v>
      </c>
      <c r="N147" s="35">
        <v>7.0769230769230802</v>
      </c>
      <c r="O147" s="35"/>
      <c r="P147" s="35">
        <f t="shared" si="12"/>
        <v>7.0769230769230802</v>
      </c>
      <c r="Q147" s="17">
        <v>523735.56974196102</v>
      </c>
      <c r="R147" s="17">
        <v>485560.436762353</v>
      </c>
      <c r="S147" s="17">
        <f t="shared" si="15"/>
        <v>936771.04533141176</v>
      </c>
      <c r="T147" s="17">
        <f t="shared" si="16"/>
        <v>868489.71923283825</v>
      </c>
    </row>
    <row r="148" spans="1:20" x14ac:dyDescent="0.2">
      <c r="A148" s="18">
        <v>38625</v>
      </c>
      <c r="B148" s="34">
        <v>14</v>
      </c>
      <c r="C148" s="17">
        <v>820190</v>
      </c>
      <c r="D148" s="17" t="e">
        <v>#N/A</v>
      </c>
      <c r="E148" s="80">
        <v>13.248852488300001</v>
      </c>
      <c r="F148" s="79">
        <f t="shared" si="17"/>
        <v>13.248852488300001</v>
      </c>
      <c r="G148" s="79">
        <f t="shared" si="13"/>
        <v>61906.493466079868</v>
      </c>
      <c r="H148" s="79">
        <f xml:space="preserve"> (G148/('Historical CPI'!I103/100))</f>
        <v>146118.14367606564</v>
      </c>
      <c r="I148" s="79">
        <v>535730</v>
      </c>
      <c r="J148" s="79">
        <v>753</v>
      </c>
      <c r="K148" s="79">
        <f t="shared" si="14"/>
        <v>536483</v>
      </c>
      <c r="L148" s="79">
        <v>489216.33333333302</v>
      </c>
      <c r="M148" s="79">
        <f>(SARB!E146/SARB!D146)*100</f>
        <v>56.691929225263451</v>
      </c>
      <c r="N148" s="35">
        <v>7</v>
      </c>
      <c r="O148" s="35"/>
      <c r="P148" s="35">
        <f t="shared" si="12"/>
        <v>7</v>
      </c>
      <c r="Q148" s="17">
        <v>531770.90895020298</v>
      </c>
      <c r="R148" s="17">
        <v>484221.472328706</v>
      </c>
      <c r="S148" s="17">
        <f t="shared" si="15"/>
        <v>938001.08096027107</v>
      </c>
      <c r="T148" s="17">
        <f t="shared" si="16"/>
        <v>854127.70203086315</v>
      </c>
    </row>
    <row r="149" spans="1:20" x14ac:dyDescent="0.2">
      <c r="A149" s="18">
        <v>38717</v>
      </c>
      <c r="B149" s="34">
        <v>14</v>
      </c>
      <c r="C149" s="17">
        <v>839550</v>
      </c>
      <c r="D149" s="17" t="e">
        <v>#N/A</v>
      </c>
      <c r="E149" s="80">
        <v>13.387197630000001</v>
      </c>
      <c r="F149" s="79">
        <f t="shared" si="17"/>
        <v>13.387197630000001</v>
      </c>
      <c r="G149" s="79">
        <f t="shared" si="13"/>
        <v>62712.901027068794</v>
      </c>
      <c r="H149" s="79">
        <f xml:space="preserve"> (G149/('Historical CPI'!I104/100))</f>
        <v>147376.52015910158</v>
      </c>
      <c r="I149" s="79">
        <v>543522</v>
      </c>
      <c r="J149" s="79">
        <v>753</v>
      </c>
      <c r="K149" s="79">
        <f t="shared" si="14"/>
        <v>544275</v>
      </c>
      <c r="L149" s="79">
        <v>483157</v>
      </c>
      <c r="M149" s="79">
        <f>(SARB!E147/SARB!D147)*100</f>
        <v>57.108682138708325</v>
      </c>
      <c r="N149" s="35">
        <v>7</v>
      </c>
      <c r="O149" s="35"/>
      <c r="P149" s="35">
        <f t="shared" si="12"/>
        <v>7</v>
      </c>
      <c r="Q149" s="17">
        <v>537296.18185133603</v>
      </c>
      <c r="R149" s="17">
        <v>483909.36729094898</v>
      </c>
      <c r="S149" s="17">
        <f t="shared" si="15"/>
        <v>940830.99404452229</v>
      </c>
      <c r="T149" s="17">
        <f t="shared" si="16"/>
        <v>847348.15997960954</v>
      </c>
    </row>
    <row r="150" spans="1:20" x14ac:dyDescent="0.2">
      <c r="A150" s="18">
        <v>38807</v>
      </c>
      <c r="B150" s="34">
        <v>14</v>
      </c>
      <c r="C150" s="17">
        <v>862539</v>
      </c>
      <c r="D150" s="17" t="e">
        <v>#N/A</v>
      </c>
      <c r="E150" s="80">
        <v>13.5304923615</v>
      </c>
      <c r="F150" s="79">
        <f t="shared" si="17"/>
        <v>13.5304923615</v>
      </c>
      <c r="G150" s="79">
        <f t="shared" si="13"/>
        <v>63747.791060012714</v>
      </c>
      <c r="H150" s="79">
        <f xml:space="preserve"> (G150/('Historical CPI'!I105/100))</f>
        <v>147886.16384632152</v>
      </c>
      <c r="I150" s="79">
        <v>532873.66666666698</v>
      </c>
      <c r="J150" s="79">
        <v>-81.6666666666667</v>
      </c>
      <c r="K150" s="79">
        <f t="shared" si="14"/>
        <v>532792.00000000035</v>
      </c>
      <c r="L150" s="79">
        <v>472320.33333333302</v>
      </c>
      <c r="M150" s="79">
        <f>(SARB!E148/SARB!D148)*100</f>
        <v>56.819796353303346</v>
      </c>
      <c r="N150" s="35">
        <v>7</v>
      </c>
      <c r="O150" s="35"/>
      <c r="P150" s="35">
        <f t="shared" si="12"/>
        <v>7</v>
      </c>
      <c r="Q150" s="17">
        <v>539252.34078580805</v>
      </c>
      <c r="R150" s="17">
        <v>479484.75289457198</v>
      </c>
      <c r="S150" s="17">
        <f t="shared" si="15"/>
        <v>949057.1515476004</v>
      </c>
      <c r="T150" s="17">
        <f t="shared" si="16"/>
        <v>843869.18586112827</v>
      </c>
    </row>
    <row r="151" spans="1:20" x14ac:dyDescent="0.2">
      <c r="A151" s="18">
        <v>38898</v>
      </c>
      <c r="B151" s="34">
        <v>14</v>
      </c>
      <c r="C151" s="17">
        <v>889676</v>
      </c>
      <c r="D151" s="17" t="e">
        <v>#N/A</v>
      </c>
      <c r="E151" s="80">
        <v>13.679978500700001</v>
      </c>
      <c r="F151" s="79">
        <f>E151</f>
        <v>13.679978500700001</v>
      </c>
      <c r="G151" s="79">
        <f t="shared" si="13"/>
        <v>65034.897529588627</v>
      </c>
      <c r="H151" s="79">
        <f xml:space="preserve"> (G151/('Historical CPI'!I106/100))</f>
        <v>150304.85161282049</v>
      </c>
      <c r="I151" s="79">
        <v>550114.66666666698</v>
      </c>
      <c r="J151" s="79">
        <v>-1751</v>
      </c>
      <c r="K151" s="79">
        <f t="shared" si="14"/>
        <v>548363.66666666698</v>
      </c>
      <c r="L151" s="79">
        <v>489557.33333333302</v>
      </c>
      <c r="M151" s="79">
        <f>(SARB!E149/SARB!D149)*100</f>
        <v>57.2054244898763</v>
      </c>
      <c r="N151" s="35">
        <v>7.1153846153846203</v>
      </c>
      <c r="O151" s="35"/>
      <c r="P151" s="35">
        <f t="shared" si="12"/>
        <v>7.1153846153846203</v>
      </c>
      <c r="Q151" s="17">
        <v>554090.21830775996</v>
      </c>
      <c r="R151" s="17">
        <v>486875.02846403699</v>
      </c>
      <c r="S151" s="17">
        <f t="shared" si="15"/>
        <v>968597.3371385748</v>
      </c>
      <c r="T151" s="17">
        <f t="shared" si="16"/>
        <v>851099.40675328742</v>
      </c>
    </row>
    <row r="152" spans="1:20" x14ac:dyDescent="0.2">
      <c r="A152" s="18">
        <v>38990</v>
      </c>
      <c r="B152" s="34">
        <v>14</v>
      </c>
      <c r="C152" s="17">
        <v>912688</v>
      </c>
      <c r="D152" s="17" t="e">
        <v>#N/A</v>
      </c>
      <c r="E152" s="80">
        <v>13.8276339545</v>
      </c>
      <c r="F152" s="79">
        <f t="shared" ref="F152:F157" si="18">E152</f>
        <v>13.8276339545</v>
      </c>
      <c r="G152" s="79">
        <f t="shared" si="13"/>
        <v>66004.639911875827</v>
      </c>
      <c r="H152" s="79">
        <f xml:space="preserve"> (G152/('Historical CPI'!I107/100))</f>
        <v>150215.90519235632</v>
      </c>
      <c r="I152" s="79">
        <v>572747.33333333302</v>
      </c>
      <c r="J152" s="79">
        <v>-1751</v>
      </c>
      <c r="K152" s="79">
        <f t="shared" si="14"/>
        <v>570996.33333333302</v>
      </c>
      <c r="L152" s="79">
        <v>495979</v>
      </c>
      <c r="M152" s="79">
        <f>(SARB!E150/SARB!D150)*100</f>
        <v>58.152380151107629</v>
      </c>
      <c r="N152" s="35">
        <v>7.8214285714285703</v>
      </c>
      <c r="O152" s="35"/>
      <c r="P152" s="35">
        <f t="shared" si="12"/>
        <v>7.8214285714285703</v>
      </c>
      <c r="Q152" s="17">
        <v>568830.07469698996</v>
      </c>
      <c r="R152" s="17">
        <v>491026.62279578298</v>
      </c>
      <c r="S152" s="17">
        <f t="shared" si="15"/>
        <v>978171.61261310033</v>
      </c>
      <c r="T152" s="17">
        <f t="shared" si="16"/>
        <v>844379.2352434441</v>
      </c>
    </row>
    <row r="153" spans="1:20" x14ac:dyDescent="0.2">
      <c r="A153" s="18">
        <v>39082</v>
      </c>
      <c r="B153" s="34">
        <v>14</v>
      </c>
      <c r="C153" s="17">
        <v>938748</v>
      </c>
      <c r="D153" s="17" t="e">
        <v>#N/A</v>
      </c>
      <c r="E153" s="80">
        <v>13.965436630000001</v>
      </c>
      <c r="F153" s="79">
        <f t="shared" si="18"/>
        <v>13.965436630000001</v>
      </c>
      <c r="G153" s="79">
        <f t="shared" si="13"/>
        <v>67219.380594475544</v>
      </c>
      <c r="H153" s="79">
        <f xml:space="preserve"> (G153/('Historical CPI'!I108/100))</f>
        <v>151147.68795014106</v>
      </c>
      <c r="I153" s="79">
        <v>579689</v>
      </c>
      <c r="J153" s="79">
        <v>-1751</v>
      </c>
      <c r="K153" s="79">
        <f t="shared" si="14"/>
        <v>577938</v>
      </c>
      <c r="L153" s="79">
        <v>491285.33333333302</v>
      </c>
      <c r="M153" s="79">
        <f>(SARB!E151/SARB!D151)*100</f>
        <v>59.213365620086265</v>
      </c>
      <c r="N153" s="35">
        <v>8.6153846153846203</v>
      </c>
      <c r="O153" s="35"/>
      <c r="P153" s="35">
        <f t="shared" si="12"/>
        <v>8.6153846153846203</v>
      </c>
      <c r="Q153" s="17">
        <v>573379.85737789003</v>
      </c>
      <c r="R153" s="17">
        <v>491162.60652352002</v>
      </c>
      <c r="S153" s="17">
        <f t="shared" si="15"/>
        <v>968328.43628025253</v>
      </c>
      <c r="T153" s="17">
        <f t="shared" si="16"/>
        <v>829479.29302790493</v>
      </c>
    </row>
    <row r="154" spans="1:20" x14ac:dyDescent="0.2">
      <c r="A154" s="18">
        <v>39172</v>
      </c>
      <c r="B154" s="34">
        <v>14</v>
      </c>
      <c r="C154" s="17">
        <v>971672</v>
      </c>
      <c r="D154" s="17" t="e">
        <v>#N/A</v>
      </c>
      <c r="E154" s="80">
        <v>14.0827835518</v>
      </c>
      <c r="F154" s="79">
        <f t="shared" si="18"/>
        <v>14.0827835518</v>
      </c>
      <c r="G154" s="79">
        <f t="shared" si="13"/>
        <v>68997.155031599206</v>
      </c>
      <c r="H154" s="79">
        <f xml:space="preserve"> (G154/('Historical CPI'!I109/100))</f>
        <v>152313.97511082332</v>
      </c>
      <c r="I154" s="79">
        <v>565413.66666666698</v>
      </c>
      <c r="J154" s="79">
        <v>-10672</v>
      </c>
      <c r="K154" s="79">
        <f t="shared" si="14"/>
        <v>554741.66666666698</v>
      </c>
      <c r="L154" s="79">
        <v>483184.66666666698</v>
      </c>
      <c r="M154" s="79">
        <f>(SARB!E152/SARB!D152)*100</f>
        <v>60.080626431991135</v>
      </c>
      <c r="N154" s="35">
        <v>9</v>
      </c>
      <c r="O154" s="35"/>
      <c r="P154" s="35">
        <f t="shared" si="12"/>
        <v>9</v>
      </c>
      <c r="Q154" s="17">
        <v>570939.77393257502</v>
      </c>
      <c r="R154" s="17">
        <v>490356.600861885</v>
      </c>
      <c r="S154" s="17">
        <f t="shared" si="15"/>
        <v>950289.31593923375</v>
      </c>
      <c r="T154" s="17">
        <f t="shared" si="16"/>
        <v>816164.26123144547</v>
      </c>
    </row>
    <row r="155" spans="1:20" x14ac:dyDescent="0.2">
      <c r="A155" s="18">
        <v>39263</v>
      </c>
      <c r="B155" s="34">
        <v>14</v>
      </c>
      <c r="C155" s="17">
        <v>1004158</v>
      </c>
      <c r="D155" s="17" t="e">
        <v>#N/A</v>
      </c>
      <c r="E155" s="80">
        <v>14.1852993562</v>
      </c>
      <c r="F155" s="79">
        <f t="shared" si="18"/>
        <v>14.1852993562</v>
      </c>
      <c r="G155" s="79">
        <f t="shared" si="13"/>
        <v>70788.636516233295</v>
      </c>
      <c r="H155" s="79">
        <f xml:space="preserve"> (G155/('Historical CPI'!I110/100))</f>
        <v>154431.35738513817</v>
      </c>
      <c r="I155" s="79">
        <v>556333.66666666698</v>
      </c>
      <c r="J155" s="79">
        <v>-28514</v>
      </c>
      <c r="K155" s="79">
        <f t="shared" si="14"/>
        <v>527819.66666666698</v>
      </c>
      <c r="L155" s="79">
        <v>489668</v>
      </c>
      <c r="M155" s="79">
        <f>(SARB!E153/SARB!D153)*100</f>
        <v>61.112117801099586</v>
      </c>
      <c r="N155" s="35">
        <v>9.1538461538461497</v>
      </c>
      <c r="O155" s="35"/>
      <c r="P155" s="35">
        <f t="shared" si="12"/>
        <v>9.1538461538461497</v>
      </c>
      <c r="Q155" s="17">
        <v>560508.76187492395</v>
      </c>
      <c r="R155" s="17">
        <v>488073.887050369</v>
      </c>
      <c r="S155" s="17">
        <f t="shared" si="15"/>
        <v>917181.04697206023</v>
      </c>
      <c r="T155" s="17">
        <f t="shared" si="16"/>
        <v>798653.20432666654</v>
      </c>
    </row>
    <row r="156" spans="1:20" x14ac:dyDescent="0.2">
      <c r="A156" s="18">
        <v>39355</v>
      </c>
      <c r="B156" s="34">
        <v>14</v>
      </c>
      <c r="C156" s="17">
        <v>1032522</v>
      </c>
      <c r="D156" s="17" t="e">
        <v>#N/A</v>
      </c>
      <c r="E156" s="80">
        <v>14.276027797600001</v>
      </c>
      <c r="F156" s="79">
        <f t="shared" si="18"/>
        <v>14.276027797600001</v>
      </c>
      <c r="G156" s="79">
        <f t="shared" si="13"/>
        <v>72325.580661420492</v>
      </c>
      <c r="H156" s="79">
        <f xml:space="preserve"> (G156/('Historical CPI'!I111/100))</f>
        <v>155028.51433221286</v>
      </c>
      <c r="I156" s="79">
        <v>564874</v>
      </c>
      <c r="J156" s="79">
        <v>-28514</v>
      </c>
      <c r="K156" s="79">
        <f t="shared" si="14"/>
        <v>536360</v>
      </c>
      <c r="L156" s="79">
        <v>491320.33333333302</v>
      </c>
      <c r="M156" s="79">
        <f>(SARB!E154/SARB!D154)*100</f>
        <v>62.281393415233651</v>
      </c>
      <c r="N156" s="35">
        <v>9.7692307692307701</v>
      </c>
      <c r="O156" s="35"/>
      <c r="P156" s="35">
        <f t="shared" si="12"/>
        <v>9.7692307692307701</v>
      </c>
      <c r="Q156" s="17">
        <v>561646.52128488896</v>
      </c>
      <c r="R156" s="17">
        <v>486694.407563594</v>
      </c>
      <c r="S156" s="17">
        <f t="shared" si="15"/>
        <v>901788.62495955906</v>
      </c>
      <c r="T156" s="17">
        <f t="shared" si="16"/>
        <v>781444.31406467455</v>
      </c>
    </row>
    <row r="157" spans="1:20" x14ac:dyDescent="0.2">
      <c r="A157" s="18">
        <v>39447</v>
      </c>
      <c r="B157" s="34">
        <v>14</v>
      </c>
      <c r="C157" s="17">
        <v>1074887</v>
      </c>
      <c r="D157" s="17" t="e">
        <v>#N/A</v>
      </c>
      <c r="E157" s="80">
        <v>14.358012630000001</v>
      </c>
      <c r="F157" s="79">
        <f t="shared" si="18"/>
        <v>14.358012630000001</v>
      </c>
      <c r="G157" s="79">
        <f t="shared" si="13"/>
        <v>74863.215940770489</v>
      </c>
      <c r="H157" s="79">
        <f xml:space="preserve"> (G157/('Historical CPI'!I112/100))</f>
        <v>157152.60280507139</v>
      </c>
      <c r="I157" s="79">
        <v>569411</v>
      </c>
      <c r="J157" s="79">
        <v>-28514</v>
      </c>
      <c r="K157" s="79">
        <f t="shared" si="14"/>
        <v>540897</v>
      </c>
      <c r="L157" s="79">
        <v>481666.66666666698</v>
      </c>
      <c r="M157" s="79">
        <f>(SARB!E155/SARB!D155)*100</f>
        <v>63.924694881684474</v>
      </c>
      <c r="N157" s="35">
        <v>10.615384615384601</v>
      </c>
      <c r="O157" s="35"/>
      <c r="P157" s="35">
        <f t="shared" si="12"/>
        <v>10.615384615384601</v>
      </c>
      <c r="Q157" s="17">
        <v>563844.27670237795</v>
      </c>
      <c r="R157" s="17">
        <v>480236.41119730199</v>
      </c>
      <c r="S157" s="17">
        <f t="shared" si="15"/>
        <v>882044.53340915206</v>
      </c>
      <c r="T157" s="17">
        <f t="shared" si="16"/>
        <v>751253.3490948237</v>
      </c>
    </row>
    <row r="158" spans="1:20" x14ac:dyDescent="0.2">
      <c r="A158" s="18">
        <v>39538</v>
      </c>
      <c r="B158" s="34">
        <v>14</v>
      </c>
      <c r="C158" s="17">
        <v>1106687</v>
      </c>
      <c r="D158" s="17">
        <v>14438</v>
      </c>
      <c r="E158" s="17"/>
      <c r="F158" s="79">
        <f>D158/1000</f>
        <v>14.438000000000001</v>
      </c>
      <c r="G158" s="79">
        <f t="shared" si="13"/>
        <v>76650.990441889458</v>
      </c>
      <c r="H158" s="79">
        <f xml:space="preserve"> (G158/('Historical CPI'!I113/100))</f>
        <v>156111.99682665881</v>
      </c>
      <c r="I158" s="79">
        <v>575882.66666666698</v>
      </c>
      <c r="J158" s="79">
        <v>-43072.333333333299</v>
      </c>
      <c r="K158" s="79">
        <f t="shared" si="14"/>
        <v>532810.33333333372</v>
      </c>
      <c r="L158" s="79">
        <v>482907</v>
      </c>
      <c r="M158" s="79">
        <f>(SARB!E156/SARB!D156)*100</f>
        <v>63.991780347797423</v>
      </c>
      <c r="N158" s="35">
        <v>11</v>
      </c>
      <c r="O158" s="35"/>
      <c r="P158" s="35">
        <f t="shared" si="12"/>
        <v>11</v>
      </c>
      <c r="Q158" s="17">
        <v>580164.90616353101</v>
      </c>
      <c r="R158" s="17">
        <v>489729.01441221603</v>
      </c>
      <c r="S158" s="17">
        <f t="shared" si="15"/>
        <v>906624.1054871669</v>
      </c>
      <c r="T158" s="17">
        <f t="shared" si="16"/>
        <v>765299.87406276679</v>
      </c>
    </row>
    <row r="159" spans="1:20" x14ac:dyDescent="0.2">
      <c r="A159" s="18">
        <v>39629</v>
      </c>
      <c r="B159" s="34">
        <v>14</v>
      </c>
      <c r="C159" s="17">
        <v>1143410</v>
      </c>
      <c r="D159" s="17">
        <v>14584</v>
      </c>
      <c r="E159" s="17"/>
      <c r="F159" s="79">
        <f t="shared" ref="F159:F219" si="19">D159/1000</f>
        <v>14.584</v>
      </c>
      <c r="G159" s="79">
        <f t="shared" si="13"/>
        <v>78401.673066374104</v>
      </c>
      <c r="H159" s="79">
        <f xml:space="preserve"> (G159/('Historical CPI'!I114/100))</f>
        <v>155558.87513169469</v>
      </c>
      <c r="I159" s="79">
        <v>580284.33333333302</v>
      </c>
      <c r="J159" s="79">
        <v>-72189</v>
      </c>
      <c r="K159" s="79">
        <f t="shared" si="14"/>
        <v>508095.33333333302</v>
      </c>
      <c r="L159" s="79">
        <v>496232.33333333302</v>
      </c>
      <c r="M159" s="79">
        <f>(SARB!E157/SARB!D157)*100</f>
        <v>66.377925141612124</v>
      </c>
      <c r="N159" s="35">
        <v>11.5769230769231</v>
      </c>
      <c r="O159" s="35"/>
      <c r="P159" s="35">
        <f t="shared" si="12"/>
        <v>11.5769230769231</v>
      </c>
      <c r="Q159" s="17">
        <v>584361.35231638595</v>
      </c>
      <c r="R159" s="17">
        <v>496092.93871001102</v>
      </c>
      <c r="S159" s="17">
        <f t="shared" si="15"/>
        <v>880354.95395449107</v>
      </c>
      <c r="T159" s="17">
        <f t="shared" si="16"/>
        <v>747376.38703173597</v>
      </c>
    </row>
    <row r="160" spans="1:20" x14ac:dyDescent="0.2">
      <c r="A160" s="18">
        <v>39721</v>
      </c>
      <c r="B160" s="34">
        <v>14</v>
      </c>
      <c r="C160" s="17">
        <v>1184898</v>
      </c>
      <c r="D160" s="17">
        <v>14549</v>
      </c>
      <c r="E160" s="17"/>
      <c r="F160" s="79">
        <f t="shared" si="19"/>
        <v>14.548999999999999</v>
      </c>
      <c r="G160" s="79">
        <f t="shared" si="13"/>
        <v>81441.886040277692</v>
      </c>
      <c r="H160" s="79">
        <f xml:space="preserve"> (G160/('Historical CPI'!I115/100))</f>
        <v>156619.01161591863</v>
      </c>
      <c r="I160" s="79">
        <v>592697.33333333302</v>
      </c>
      <c r="J160" s="79">
        <v>-72189</v>
      </c>
      <c r="K160" s="79">
        <f t="shared" si="14"/>
        <v>520508.33333333302</v>
      </c>
      <c r="L160" s="79">
        <v>501638.33333333302</v>
      </c>
      <c r="M160" s="79">
        <f>(SARB!E158/SARB!D158)*100</f>
        <v>69.242804145966772</v>
      </c>
      <c r="N160" s="35">
        <v>12</v>
      </c>
      <c r="O160" s="35"/>
      <c r="P160" s="35">
        <f t="shared" si="12"/>
        <v>12</v>
      </c>
      <c r="Q160" s="17">
        <v>590279.94163055602</v>
      </c>
      <c r="R160" s="17">
        <v>497310.53359937202</v>
      </c>
      <c r="S160" s="17">
        <f t="shared" si="15"/>
        <v>852478.38950343616</v>
      </c>
      <c r="T160" s="17">
        <f t="shared" si="16"/>
        <v>718212.5850233048</v>
      </c>
    </row>
    <row r="161" spans="1:20" x14ac:dyDescent="0.2">
      <c r="A161" s="18">
        <v>39813</v>
      </c>
      <c r="B161" s="34">
        <v>14</v>
      </c>
      <c r="C161" s="17">
        <v>1211050</v>
      </c>
      <c r="D161" s="17">
        <v>14769</v>
      </c>
      <c r="E161" s="17"/>
      <c r="F161" s="79">
        <f t="shared" si="19"/>
        <v>14.769</v>
      </c>
      <c r="G161" s="79">
        <f t="shared" si="13"/>
        <v>81999.458324869658</v>
      </c>
      <c r="H161" s="79">
        <f xml:space="preserve"> (G161/('Historical CPI'!I116/100))</f>
        <v>156686.86304115228</v>
      </c>
      <c r="I161" s="79">
        <v>624991.33333333302</v>
      </c>
      <c r="J161" s="79">
        <v>-72189</v>
      </c>
      <c r="K161" s="79">
        <f t="shared" si="14"/>
        <v>552802.33333333302</v>
      </c>
      <c r="L161" s="79">
        <v>533521.66666666698</v>
      </c>
      <c r="M161" s="79">
        <f>(SARB!E159/SARB!D159)*100</f>
        <v>70.669593699220627</v>
      </c>
      <c r="N161" s="35">
        <v>11.884615384615399</v>
      </c>
      <c r="O161" s="35"/>
      <c r="P161" s="35">
        <f t="shared" si="12"/>
        <v>11.884615384615399</v>
      </c>
      <c r="Q161" s="17">
        <v>619602.05903225101</v>
      </c>
      <c r="R161" s="17">
        <v>530234.41241804697</v>
      </c>
      <c r="S161" s="17">
        <f t="shared" si="15"/>
        <v>876759.05095671187</v>
      </c>
      <c r="T161" s="17">
        <f t="shared" si="16"/>
        <v>750300.638029414</v>
      </c>
    </row>
    <row r="162" spans="1:20" x14ac:dyDescent="0.2">
      <c r="A162" s="18">
        <v>39903</v>
      </c>
      <c r="B162" s="34">
        <v>14</v>
      </c>
      <c r="C162" s="17">
        <v>1204782</v>
      </c>
      <c r="D162" s="17">
        <v>14616</v>
      </c>
      <c r="E162" s="17"/>
      <c r="F162" s="79">
        <f t="shared" si="19"/>
        <v>14.616</v>
      </c>
      <c r="G162" s="79">
        <f t="shared" si="13"/>
        <v>82428.981937602628</v>
      </c>
      <c r="H162" s="79">
        <f xml:space="preserve"> (G162/('Historical CPI'!I117/100))</f>
        <v>154941.69537143354</v>
      </c>
      <c r="I162" s="79">
        <v>628280.66666666698</v>
      </c>
      <c r="J162" s="79">
        <v>-81987.666666666701</v>
      </c>
      <c r="K162" s="79">
        <f t="shared" si="14"/>
        <v>546293.00000000023</v>
      </c>
      <c r="L162" s="79">
        <v>536319.33333333302</v>
      </c>
      <c r="M162" s="79">
        <f>(SARB!E160/SARB!D160)*100</f>
        <v>71.129945765874481</v>
      </c>
      <c r="N162" s="35">
        <v>10.807692307692299</v>
      </c>
      <c r="O162" s="35"/>
      <c r="P162" s="35">
        <f t="shared" si="12"/>
        <v>10.807692307692299</v>
      </c>
      <c r="Q162" s="17">
        <v>631719.16865579702</v>
      </c>
      <c r="R162" s="17">
        <v>543644.00256438099</v>
      </c>
      <c r="S162" s="17">
        <f t="shared" si="15"/>
        <v>888119.85142672854</v>
      </c>
      <c r="T162" s="17">
        <f t="shared" si="16"/>
        <v>764296.94513446582</v>
      </c>
    </row>
    <row r="163" spans="1:20" x14ac:dyDescent="0.2">
      <c r="A163" s="18">
        <v>39994</v>
      </c>
      <c r="B163" s="34">
        <v>14</v>
      </c>
      <c r="C163" s="17">
        <v>1227342</v>
      </c>
      <c r="D163" s="17">
        <v>14357</v>
      </c>
      <c r="E163" s="17"/>
      <c r="F163" s="79">
        <f t="shared" si="19"/>
        <v>14.356999999999999</v>
      </c>
      <c r="G163" s="79">
        <f t="shared" si="13"/>
        <v>85487.358083165018</v>
      </c>
      <c r="H163" s="79">
        <f xml:space="preserve"> (G163/('Historical CPI'!I118/100))</f>
        <v>157338.69585858606</v>
      </c>
      <c r="I163" s="79">
        <v>652772.33333333302</v>
      </c>
      <c r="J163" s="79">
        <v>-101585</v>
      </c>
      <c r="K163" s="79">
        <f t="shared" si="14"/>
        <v>551187.33333333302</v>
      </c>
      <c r="L163" s="79">
        <v>565871</v>
      </c>
      <c r="M163" s="79">
        <f>(SARB!E161/SARB!D161)*100</f>
        <v>72.378762952387817</v>
      </c>
      <c r="N163" s="35">
        <v>8.5</v>
      </c>
      <c r="O163" s="35"/>
      <c r="P163" s="35">
        <f t="shared" si="12"/>
        <v>8.5</v>
      </c>
      <c r="Q163" s="17">
        <v>656595.29738824803</v>
      </c>
      <c r="R163" s="17">
        <v>567279.38727695297</v>
      </c>
      <c r="S163" s="17">
        <f t="shared" si="15"/>
        <v>907165.6803808175</v>
      </c>
      <c r="T163" s="17">
        <f t="shared" si="16"/>
        <v>783764.96659679106</v>
      </c>
    </row>
    <row r="164" spans="1:20" x14ac:dyDescent="0.2">
      <c r="A164" s="18">
        <v>40086</v>
      </c>
      <c r="B164" s="34">
        <v>14</v>
      </c>
      <c r="C164" s="17">
        <v>1285499</v>
      </c>
      <c r="D164" s="17">
        <v>13830</v>
      </c>
      <c r="E164" s="17"/>
      <c r="F164" s="79">
        <f t="shared" si="19"/>
        <v>13.83</v>
      </c>
      <c r="G164" s="79">
        <f t="shared" si="13"/>
        <v>92950.036153289955</v>
      </c>
      <c r="H164" s="79">
        <f xml:space="preserve"> (G164/('Historical CPI'!I119/100))</f>
        <v>167981.99304811447</v>
      </c>
      <c r="I164" s="79">
        <v>694991.33333333302</v>
      </c>
      <c r="J164" s="79">
        <v>-101585</v>
      </c>
      <c r="K164" s="79">
        <f t="shared" si="14"/>
        <v>593406.33333333302</v>
      </c>
      <c r="L164" s="79">
        <v>608497.33333333302</v>
      </c>
      <c r="M164" s="79">
        <f>(SARB!E162/SARB!D162)*100</f>
        <v>73.758094331664523</v>
      </c>
      <c r="N164" s="35">
        <v>7.2307692307692299</v>
      </c>
      <c r="O164" s="35"/>
      <c r="P164" s="35">
        <f t="shared" si="12"/>
        <v>7.2307692307692299</v>
      </c>
      <c r="Q164" s="17">
        <v>693485.66740857298</v>
      </c>
      <c r="R164" s="17">
        <v>603628.42784072401</v>
      </c>
      <c r="S164" s="17">
        <f t="shared" si="15"/>
        <v>940216.35685191234</v>
      </c>
      <c r="T164" s="17">
        <f t="shared" si="16"/>
        <v>818389.40296697023</v>
      </c>
    </row>
    <row r="165" spans="1:20" x14ac:dyDescent="0.2">
      <c r="A165" s="18">
        <v>40178</v>
      </c>
      <c r="B165" s="34">
        <v>14</v>
      </c>
      <c r="C165" s="17">
        <v>1317464</v>
      </c>
      <c r="D165" s="17">
        <v>13973</v>
      </c>
      <c r="E165" s="17"/>
      <c r="F165" s="79">
        <f t="shared" si="19"/>
        <v>13.973000000000001</v>
      </c>
      <c r="G165" s="79">
        <f t="shared" si="13"/>
        <v>94286.409504043506</v>
      </c>
      <c r="H165" s="79">
        <f xml:space="preserve"> (G165/('Historical CPI'!I120/100))</f>
        <v>169579.87320871133</v>
      </c>
      <c r="I165" s="79">
        <v>744077.33333333302</v>
      </c>
      <c r="J165" s="79">
        <v>-101585</v>
      </c>
      <c r="K165" s="79">
        <f t="shared" si="14"/>
        <v>642492.33333333302</v>
      </c>
      <c r="L165" s="79">
        <v>652443.66666666698</v>
      </c>
      <c r="M165" s="79">
        <f>(SARB!E163/SARB!D163)*100</f>
        <v>74.759267001410265</v>
      </c>
      <c r="N165" s="35">
        <v>7</v>
      </c>
      <c r="O165" s="35"/>
      <c r="P165" s="35">
        <f t="shared" si="12"/>
        <v>7</v>
      </c>
      <c r="Q165" s="17">
        <v>738292.14736701106</v>
      </c>
      <c r="R165" s="17">
        <v>646652.32839980302</v>
      </c>
      <c r="S165" s="17">
        <f t="shared" si="15"/>
        <v>987559.37153996422</v>
      </c>
      <c r="T165" s="17">
        <f t="shared" si="16"/>
        <v>864979.49262611743</v>
      </c>
    </row>
    <row r="166" spans="1:20" x14ac:dyDescent="0.2">
      <c r="A166" s="18">
        <v>40268</v>
      </c>
      <c r="B166" s="34">
        <v>14</v>
      </c>
      <c r="C166" s="17">
        <v>1348920</v>
      </c>
      <c r="D166" s="17">
        <v>13797</v>
      </c>
      <c r="E166" s="17"/>
      <c r="F166" s="79">
        <f t="shared" si="19"/>
        <v>13.797000000000001</v>
      </c>
      <c r="G166" s="79">
        <f t="shared" si="13"/>
        <v>97769.080234833658</v>
      </c>
      <c r="H166" s="79">
        <f xml:space="preserve"> (G166/('Historical CPI'!I121/100))</f>
        <v>173966.33493742649</v>
      </c>
      <c r="I166" s="79">
        <v>783362.33333333302</v>
      </c>
      <c r="J166" s="79">
        <v>-79596</v>
      </c>
      <c r="K166" s="79">
        <f t="shared" si="14"/>
        <v>703766.33333333302</v>
      </c>
      <c r="L166" s="79">
        <v>667821.33333333302</v>
      </c>
      <c r="M166" s="79">
        <f>(SARB!E164/SARB!D164)*100</f>
        <v>74.460094088938206</v>
      </c>
      <c r="N166" s="35">
        <v>6.9615384615384599</v>
      </c>
      <c r="O166" s="35"/>
      <c r="P166" s="35">
        <f t="shared" si="12"/>
        <v>6.9615384615384599</v>
      </c>
      <c r="Q166" s="17">
        <v>786530.47449597798</v>
      </c>
      <c r="R166" s="17">
        <v>676796.92655643099</v>
      </c>
      <c r="S166" s="17">
        <f t="shared" si="15"/>
        <v>1056311.4163628554</v>
      </c>
      <c r="T166" s="17">
        <f t="shared" si="16"/>
        <v>908939.12348275678</v>
      </c>
    </row>
    <row r="167" spans="1:20" x14ac:dyDescent="0.2">
      <c r="A167" s="18">
        <v>40359</v>
      </c>
      <c r="B167" s="34">
        <v>14</v>
      </c>
      <c r="C167" s="17">
        <v>1377476</v>
      </c>
      <c r="D167" s="17">
        <v>13809</v>
      </c>
      <c r="E167" s="17"/>
      <c r="F167" s="79">
        <f t="shared" si="19"/>
        <v>13.808999999999999</v>
      </c>
      <c r="G167" s="79">
        <f t="shared" si="13"/>
        <v>99752.04576725325</v>
      </c>
      <c r="H167" s="79">
        <f xml:space="preserve"> (G167/('Historical CPI'!I122/100))</f>
        <v>175722.92266691697</v>
      </c>
      <c r="I167" s="79">
        <v>843112.33333333302</v>
      </c>
      <c r="J167" s="79">
        <v>-35618</v>
      </c>
      <c r="K167" s="79">
        <f t="shared" si="14"/>
        <v>807494.33333333302</v>
      </c>
      <c r="L167" s="79">
        <v>711580</v>
      </c>
      <c r="M167" s="79">
        <f>(SARB!E165/SARB!D165)*100</f>
        <v>75.641455626333084</v>
      </c>
      <c r="N167" s="35">
        <v>6.5</v>
      </c>
      <c r="O167" s="35"/>
      <c r="P167" s="35">
        <f t="shared" si="12"/>
        <v>6.5</v>
      </c>
      <c r="Q167" s="17">
        <v>847098.88689396298</v>
      </c>
      <c r="R167" s="17">
        <v>714846.23660561396</v>
      </c>
      <c r="S167" s="17">
        <f t="shared" si="15"/>
        <v>1119887.0776345322</v>
      </c>
      <c r="T167" s="17">
        <f t="shared" si="16"/>
        <v>945045.58470812172</v>
      </c>
    </row>
    <row r="168" spans="1:20" x14ac:dyDescent="0.2">
      <c r="A168" s="18">
        <v>40451</v>
      </c>
      <c r="B168" s="34">
        <v>14</v>
      </c>
      <c r="C168" s="17">
        <v>1414139</v>
      </c>
      <c r="D168" s="17">
        <v>13648</v>
      </c>
      <c r="E168" s="17"/>
      <c r="F168" s="79">
        <f t="shared" si="19"/>
        <v>13.648</v>
      </c>
      <c r="G168" s="79">
        <f t="shared" si="13"/>
        <v>103615.10844079719</v>
      </c>
      <c r="H168" s="79">
        <f xml:space="preserve"> (G168/('Historical CPI'!I123/100))</f>
        <v>181145.29447691818</v>
      </c>
      <c r="I168" s="79">
        <v>891892.66666666698</v>
      </c>
      <c r="J168" s="79">
        <v>-35618</v>
      </c>
      <c r="K168" s="79">
        <f t="shared" si="14"/>
        <v>856274.66666666698</v>
      </c>
      <c r="L168" s="79">
        <v>758406.66666666698</v>
      </c>
      <c r="M168" s="79">
        <f>(SARB!E166/SARB!D166)*100</f>
        <v>76.546512460810305</v>
      </c>
      <c r="N168" s="35">
        <v>6.3846153846153797</v>
      </c>
      <c r="O168" s="35"/>
      <c r="P168" s="35">
        <f t="shared" si="12"/>
        <v>6.3846153846153797</v>
      </c>
      <c r="Q168" s="17">
        <v>891438.35421302298</v>
      </c>
      <c r="R168" s="17">
        <v>752599.99940524797</v>
      </c>
      <c r="S168" s="17">
        <f t="shared" si="15"/>
        <v>1164570.8283175079</v>
      </c>
      <c r="T168" s="17">
        <f t="shared" si="16"/>
        <v>983193.06159187632</v>
      </c>
    </row>
    <row r="169" spans="1:20" x14ac:dyDescent="0.2">
      <c r="A169" s="18">
        <v>40543</v>
      </c>
      <c r="B169" s="34">
        <v>14</v>
      </c>
      <c r="C169" s="17">
        <v>1448657</v>
      </c>
      <c r="D169" s="17">
        <v>13898</v>
      </c>
      <c r="E169" s="17"/>
      <c r="F169" s="79">
        <f t="shared" si="19"/>
        <v>13.898</v>
      </c>
      <c r="G169" s="79">
        <f t="shared" si="13"/>
        <v>104234.92588861707</v>
      </c>
      <c r="H169" s="79">
        <f xml:space="preserve"> (G169/('Historical CPI'!I124/100))</f>
        <v>181278.13198020359</v>
      </c>
      <c r="I169" s="79">
        <v>939969</v>
      </c>
      <c r="J169" s="79">
        <v>-35618</v>
      </c>
      <c r="K169" s="79">
        <f t="shared" si="14"/>
        <v>904351</v>
      </c>
      <c r="L169" s="79">
        <v>804517.66666666698</v>
      </c>
      <c r="M169" s="79">
        <f>(SARB!E167/SARB!D167)*100</f>
        <v>77.176359971769315</v>
      </c>
      <c r="N169" s="35">
        <v>5.7692307692307701</v>
      </c>
      <c r="O169" s="35"/>
      <c r="P169" s="35">
        <f t="shared" si="12"/>
        <v>5.7692307692307701</v>
      </c>
      <c r="Q169" s="17">
        <v>932861.64561577304</v>
      </c>
      <c r="R169" s="17">
        <v>795763.91569592501</v>
      </c>
      <c r="S169" s="17">
        <f t="shared" si="15"/>
        <v>1208740.1452426736</v>
      </c>
      <c r="T169" s="17">
        <f t="shared" si="16"/>
        <v>1031098.014971179</v>
      </c>
    </row>
    <row r="170" spans="1:20" x14ac:dyDescent="0.2">
      <c r="A170" s="18">
        <v>40633</v>
      </c>
      <c r="B170" s="34">
        <v>14</v>
      </c>
      <c r="C170" s="17">
        <v>1485530</v>
      </c>
      <c r="D170" s="17">
        <v>13904</v>
      </c>
      <c r="E170" s="17"/>
      <c r="F170" s="79">
        <f t="shared" si="19"/>
        <v>13.904</v>
      </c>
      <c r="G170" s="79">
        <f t="shared" si="13"/>
        <v>106841.91599539701</v>
      </c>
      <c r="H170" s="79">
        <f xml:space="preserve"> (G170/('Historical CPI'!I125/100))</f>
        <v>183157.57027782357</v>
      </c>
      <c r="I170" s="79">
        <v>980707.33333333302</v>
      </c>
      <c r="J170" s="79">
        <v>-33173</v>
      </c>
      <c r="K170" s="79">
        <f t="shared" si="14"/>
        <v>947534.33333333302</v>
      </c>
      <c r="L170" s="79">
        <v>822860.33333333302</v>
      </c>
      <c r="M170" s="79">
        <f>(SARB!E168/SARB!D168)*100</f>
        <v>78.044354987098544</v>
      </c>
      <c r="N170" s="35">
        <v>5.5</v>
      </c>
      <c r="O170" s="35"/>
      <c r="P170" s="35">
        <f t="shared" si="12"/>
        <v>5.5</v>
      </c>
      <c r="Q170" s="17">
        <v>984219.48071179597</v>
      </c>
      <c r="R170" s="17">
        <v>834236.43968121998</v>
      </c>
      <c r="S170" s="17">
        <f t="shared" si="15"/>
        <v>1261102.7163649397</v>
      </c>
      <c r="T170" s="17">
        <f t="shared" si="16"/>
        <v>1068926.0482953917</v>
      </c>
    </row>
    <row r="171" spans="1:20" x14ac:dyDescent="0.2">
      <c r="A171" s="18">
        <v>40724</v>
      </c>
      <c r="B171" s="34">
        <v>14</v>
      </c>
      <c r="C171" s="17">
        <v>1513866</v>
      </c>
      <c r="D171" s="17">
        <v>13922</v>
      </c>
      <c r="E171" s="17"/>
      <c r="F171" s="79">
        <f t="shared" si="19"/>
        <v>13.922000000000001</v>
      </c>
      <c r="G171" s="79">
        <f t="shared" si="13"/>
        <v>108739.1179428243</v>
      </c>
      <c r="H171" s="79">
        <f xml:space="preserve"> (G171/('Historical CPI'!I126/100))</f>
        <v>182959.81706588509</v>
      </c>
      <c r="I171" s="79">
        <v>1025593.66666667</v>
      </c>
      <c r="J171" s="79">
        <v>-28283</v>
      </c>
      <c r="K171" s="79">
        <f t="shared" si="14"/>
        <v>997310.66666667</v>
      </c>
      <c r="L171" s="79">
        <v>868367.33333333302</v>
      </c>
      <c r="M171" s="79">
        <f>(SARB!E169/SARB!D169)*100</f>
        <v>79.457262529762261</v>
      </c>
      <c r="N171" s="35">
        <v>5.5</v>
      </c>
      <c r="O171" s="35"/>
      <c r="P171" s="35">
        <f t="shared" si="12"/>
        <v>5.5</v>
      </c>
      <c r="Q171" s="17">
        <v>1029554.34606375</v>
      </c>
      <c r="R171" s="17">
        <v>873157.51212899503</v>
      </c>
      <c r="S171" s="17">
        <f t="shared" si="15"/>
        <v>1295733.471409376</v>
      </c>
      <c r="T171" s="17">
        <f t="shared" si="16"/>
        <v>1098902.081860594</v>
      </c>
    </row>
    <row r="172" spans="1:20" x14ac:dyDescent="0.2">
      <c r="A172" s="18">
        <v>40816</v>
      </c>
      <c r="B172" s="34">
        <v>14</v>
      </c>
      <c r="C172" s="17">
        <v>1571501</v>
      </c>
      <c r="D172" s="17">
        <v>14118</v>
      </c>
      <c r="E172" s="17"/>
      <c r="F172" s="79">
        <f t="shared" si="19"/>
        <v>14.118</v>
      </c>
      <c r="G172" s="79">
        <f t="shared" si="13"/>
        <v>111311.87136988241</v>
      </c>
      <c r="H172" s="79">
        <f xml:space="preserve"> (G172/('Historical CPI'!I127/100))</f>
        <v>184596.80160842856</v>
      </c>
      <c r="I172" s="79">
        <v>1083558.66666667</v>
      </c>
      <c r="J172" s="79">
        <v>-28283</v>
      </c>
      <c r="K172" s="79">
        <f t="shared" si="14"/>
        <v>1055275.66666667</v>
      </c>
      <c r="L172" s="79">
        <v>928536</v>
      </c>
      <c r="M172" s="79">
        <f>(SARB!E170/SARB!D170)*100</f>
        <v>80.917951677568794</v>
      </c>
      <c r="N172" s="35">
        <v>5.5</v>
      </c>
      <c r="O172" s="35"/>
      <c r="P172" s="35">
        <f t="shared" si="12"/>
        <v>5.5</v>
      </c>
      <c r="Q172" s="17">
        <v>1083978.1196307801</v>
      </c>
      <c r="R172" s="17">
        <v>921445.60436999402</v>
      </c>
      <c r="S172" s="17">
        <f t="shared" si="15"/>
        <v>1339601.5311288075</v>
      </c>
      <c r="T172" s="17">
        <f t="shared" si="16"/>
        <v>1138740.6444019359</v>
      </c>
    </row>
    <row r="173" spans="1:20" x14ac:dyDescent="0.2">
      <c r="A173" s="18">
        <v>40908</v>
      </c>
      <c r="B173" s="34">
        <v>14</v>
      </c>
      <c r="C173" s="17">
        <v>1587563</v>
      </c>
      <c r="D173" s="17">
        <v>14336</v>
      </c>
      <c r="E173" s="17"/>
      <c r="F173" s="79">
        <f t="shared" si="19"/>
        <v>14.336</v>
      </c>
      <c r="G173" s="79">
        <f t="shared" si="13"/>
        <v>110739.60658482142</v>
      </c>
      <c r="H173" s="79">
        <f xml:space="preserve"> (G173/('Historical CPI'!I128/100))</f>
        <v>181639.5952730804</v>
      </c>
      <c r="I173" s="79">
        <v>1145135.33333333</v>
      </c>
      <c r="J173" s="79">
        <v>-28283</v>
      </c>
      <c r="K173" s="79">
        <f t="shared" si="14"/>
        <v>1116852.33333333</v>
      </c>
      <c r="L173" s="79">
        <v>969600.66666666698</v>
      </c>
      <c r="M173" s="79">
        <f>(SARB!E171/SARB!D171)*100</f>
        <v>82.40597735246557</v>
      </c>
      <c r="N173" s="35">
        <v>5.5</v>
      </c>
      <c r="O173" s="35"/>
      <c r="P173" s="35">
        <f t="shared" si="12"/>
        <v>5.5</v>
      </c>
      <c r="Q173" s="17">
        <v>1136570.6560623699</v>
      </c>
      <c r="R173" s="17">
        <v>958376.24444299901</v>
      </c>
      <c r="S173" s="17">
        <f t="shared" si="15"/>
        <v>1379233.2699375041</v>
      </c>
      <c r="T173" s="17">
        <f t="shared" si="16"/>
        <v>1162993.6022041787</v>
      </c>
    </row>
    <row r="174" spans="1:20" x14ac:dyDescent="0.2">
      <c r="A174" s="18">
        <v>40999</v>
      </c>
      <c r="B174" s="34">
        <v>14</v>
      </c>
      <c r="C174" s="17">
        <v>1638574</v>
      </c>
      <c r="D174" s="17">
        <v>14284</v>
      </c>
      <c r="E174" s="17"/>
      <c r="F174" s="79">
        <f t="shared" si="19"/>
        <v>14.284000000000001</v>
      </c>
      <c r="G174" s="79">
        <f t="shared" si="13"/>
        <v>114713.94567348082</v>
      </c>
      <c r="H174" s="79">
        <f xml:space="preserve"> (G174/('Historical CPI'!I129/100))</f>
        <v>185321.39850320003</v>
      </c>
      <c r="I174" s="79">
        <v>1181888</v>
      </c>
      <c r="J174" s="79">
        <v>-41407</v>
      </c>
      <c r="K174" s="79">
        <f t="shared" si="14"/>
        <v>1140481</v>
      </c>
      <c r="L174" s="79">
        <v>981756.66666666698</v>
      </c>
      <c r="M174" s="79">
        <f>(SARB!E172/SARB!D172)*100</f>
        <v>83.387631561567517</v>
      </c>
      <c r="N174" s="35">
        <v>5.5</v>
      </c>
      <c r="O174" s="35"/>
      <c r="P174" s="35">
        <f t="shared" si="12"/>
        <v>5.5</v>
      </c>
      <c r="Q174" s="17">
        <v>1185440.0090757201</v>
      </c>
      <c r="R174" s="17">
        <v>995395.19164454099</v>
      </c>
      <c r="S174" s="17">
        <f t="shared" si="15"/>
        <v>1421601.7254315172</v>
      </c>
      <c r="T174" s="17">
        <f t="shared" si="16"/>
        <v>1193696.4427507594</v>
      </c>
    </row>
    <row r="175" spans="1:20" x14ac:dyDescent="0.2">
      <c r="A175" s="18">
        <v>41090</v>
      </c>
      <c r="B175" s="34">
        <v>14</v>
      </c>
      <c r="C175" s="17">
        <v>1665975</v>
      </c>
      <c r="D175" s="17">
        <v>14330</v>
      </c>
      <c r="E175" s="17"/>
      <c r="F175" s="79">
        <f t="shared" si="19"/>
        <v>14.33</v>
      </c>
      <c r="G175" s="79">
        <f t="shared" si="13"/>
        <v>116257.85066294487</v>
      </c>
      <c r="H175" s="79">
        <f xml:space="preserve"> (G175/('Historical CPI'!I130/100))</f>
        <v>185123.96602379761</v>
      </c>
      <c r="I175" s="79">
        <v>1224281</v>
      </c>
      <c r="J175" s="79">
        <v>-67655</v>
      </c>
      <c r="K175" s="79">
        <f t="shared" si="14"/>
        <v>1156626</v>
      </c>
      <c r="L175" s="79">
        <v>1032070</v>
      </c>
      <c r="M175" s="79">
        <f>(SARB!E173/SARB!D173)*100</f>
        <v>84.39224691477682</v>
      </c>
      <c r="N175" s="35">
        <v>5.5</v>
      </c>
      <c r="O175" s="35"/>
      <c r="P175" s="35">
        <f t="shared" si="12"/>
        <v>5.5</v>
      </c>
      <c r="Q175" s="17">
        <v>1229656.9138199</v>
      </c>
      <c r="R175" s="17">
        <v>1038275.18936564</v>
      </c>
      <c r="S175" s="17">
        <f t="shared" si="15"/>
        <v>1457073.3198532613</v>
      </c>
      <c r="T175" s="17">
        <f t="shared" si="16"/>
        <v>1230296.8902038338</v>
      </c>
    </row>
    <row r="176" spans="1:20" x14ac:dyDescent="0.2">
      <c r="A176" s="18">
        <v>41182</v>
      </c>
      <c r="B176" s="34">
        <v>14</v>
      </c>
      <c r="C176" s="17">
        <v>1702697</v>
      </c>
      <c r="D176" s="17">
        <v>14562</v>
      </c>
      <c r="E176" s="17"/>
      <c r="F176" s="79">
        <f t="shared" si="19"/>
        <v>14.561999999999999</v>
      </c>
      <c r="G176" s="79">
        <f t="shared" si="13"/>
        <v>116927.41381678342</v>
      </c>
      <c r="H176" s="79">
        <f xml:space="preserve"> (G176/('Historical CPI'!I131/100))</f>
        <v>184428.09750281295</v>
      </c>
      <c r="I176" s="79">
        <v>1260653</v>
      </c>
      <c r="J176" s="79">
        <v>-67655</v>
      </c>
      <c r="K176" s="79">
        <f t="shared" si="14"/>
        <v>1192998</v>
      </c>
      <c r="L176" s="79">
        <v>1093103</v>
      </c>
      <c r="M176" s="79">
        <f>(SARB!E174/SARB!D174)*100</f>
        <v>85.363302090550789</v>
      </c>
      <c r="N176" s="35">
        <v>5.0769230769230802</v>
      </c>
      <c r="O176" s="35"/>
      <c r="P176" s="35">
        <f t="shared" si="12"/>
        <v>5.0769230769230802</v>
      </c>
      <c r="Q176" s="17">
        <v>1260843.83735482</v>
      </c>
      <c r="R176" s="17">
        <v>1084154.68284978</v>
      </c>
      <c r="S176" s="17">
        <f t="shared" si="15"/>
        <v>1477032.6433920695</v>
      </c>
      <c r="T176" s="17">
        <f t="shared" si="16"/>
        <v>1270047.7328064719</v>
      </c>
    </row>
    <row r="177" spans="1:20" x14ac:dyDescent="0.2">
      <c r="A177" s="18">
        <v>41274</v>
      </c>
      <c r="B177" s="34">
        <v>14</v>
      </c>
      <c r="C177" s="17">
        <v>1720175</v>
      </c>
      <c r="D177" s="17">
        <v>14524</v>
      </c>
      <c r="E177" s="17"/>
      <c r="F177" s="79">
        <f t="shared" si="19"/>
        <v>14.523999999999999</v>
      </c>
      <c r="G177" s="79">
        <f t="shared" si="13"/>
        <v>118436.7254199945</v>
      </c>
      <c r="H177" s="79">
        <f xml:space="preserve"> (G177/('Historical CPI'!I132/100))</f>
        <v>183812.81751680482</v>
      </c>
      <c r="I177" s="79">
        <v>1318829.66666667</v>
      </c>
      <c r="J177" s="79">
        <v>-67655</v>
      </c>
      <c r="K177" s="79">
        <f t="shared" si="14"/>
        <v>1251174.66666667</v>
      </c>
      <c r="L177" s="79">
        <v>1146948</v>
      </c>
      <c r="M177" s="79">
        <f>(SARB!E175/SARB!D175)*100</f>
        <v>87.275837581214546</v>
      </c>
      <c r="N177" s="35">
        <v>5</v>
      </c>
      <c r="O177" s="35"/>
      <c r="P177" s="35">
        <f t="shared" si="12"/>
        <v>5</v>
      </c>
      <c r="Q177" s="17">
        <v>1308931.15064502</v>
      </c>
      <c r="R177" s="17">
        <v>1134358.8212964199</v>
      </c>
      <c r="S177" s="17">
        <f t="shared" si="15"/>
        <v>1499763.4934491392</v>
      </c>
      <c r="T177" s="17">
        <f t="shared" si="16"/>
        <v>1299739.8280375621</v>
      </c>
    </row>
    <row r="178" spans="1:20" x14ac:dyDescent="0.2">
      <c r="A178" s="18">
        <v>41364</v>
      </c>
      <c r="B178" s="34">
        <v>14</v>
      </c>
      <c r="C178" s="17">
        <v>1793510</v>
      </c>
      <c r="D178" s="17">
        <v>14558</v>
      </c>
      <c r="E178" s="17"/>
      <c r="F178" s="79">
        <f t="shared" si="19"/>
        <v>14.558</v>
      </c>
      <c r="G178" s="79">
        <f t="shared" si="13"/>
        <v>123197.55460914961</v>
      </c>
      <c r="H178" s="79">
        <f xml:space="preserve"> (G178/('Historical CPI'!I133/100))</f>
        <v>188279.50271393225</v>
      </c>
      <c r="I178" s="79">
        <v>1360109.33333333</v>
      </c>
      <c r="J178" s="79">
        <v>-86954</v>
      </c>
      <c r="K178" s="79">
        <f t="shared" si="14"/>
        <v>1273155.33333333</v>
      </c>
      <c r="L178" s="79">
        <v>1173257.33333333</v>
      </c>
      <c r="M178" s="79">
        <f>(SARB!E176/SARB!D176)*100</f>
        <v>88.538562719706789</v>
      </c>
      <c r="N178" s="35">
        <v>5</v>
      </c>
      <c r="O178" s="35"/>
      <c r="P178" s="35">
        <f t="shared" si="12"/>
        <v>5</v>
      </c>
      <c r="Q178" s="17">
        <v>1363766.7486882601</v>
      </c>
      <c r="R178" s="17">
        <v>1189083.5093147899</v>
      </c>
      <c r="S178" s="17">
        <f t="shared" si="15"/>
        <v>1540308.2078547396</v>
      </c>
      <c r="T178" s="17">
        <f t="shared" si="16"/>
        <v>1343011.9857255435</v>
      </c>
    </row>
    <row r="179" spans="1:20" x14ac:dyDescent="0.2">
      <c r="A179" s="18">
        <v>41455</v>
      </c>
      <c r="B179" s="34">
        <v>14</v>
      </c>
      <c r="C179" s="17">
        <v>1842639</v>
      </c>
      <c r="D179" s="17">
        <v>14692</v>
      </c>
      <c r="E179" s="17"/>
      <c r="F179" s="79">
        <f t="shared" si="19"/>
        <v>14.692</v>
      </c>
      <c r="G179" s="79">
        <f t="shared" si="13"/>
        <v>125417.84644704602</v>
      </c>
      <c r="H179" s="79">
        <f xml:space="preserve"> (G179/('Historical CPI'!I134/100))</f>
        <v>188977.16692171665</v>
      </c>
      <c r="I179" s="79">
        <v>1408477.33333333</v>
      </c>
      <c r="J179" s="79">
        <v>-125552</v>
      </c>
      <c r="K179" s="79">
        <f t="shared" si="14"/>
        <v>1282925.33333333</v>
      </c>
      <c r="L179" s="79">
        <v>1232035.66666667</v>
      </c>
      <c r="M179" s="79">
        <f>(SARB!E177/SARB!D177)*100</f>
        <v>89.582848186786833</v>
      </c>
      <c r="N179" s="35">
        <v>5</v>
      </c>
      <c r="O179" s="35"/>
      <c r="P179" s="35">
        <f t="shared" si="12"/>
        <v>5</v>
      </c>
      <c r="Q179" s="17">
        <v>1416017.8293001901</v>
      </c>
      <c r="R179" s="17">
        <v>1239469.3687439801</v>
      </c>
      <c r="S179" s="17">
        <f t="shared" si="15"/>
        <v>1580679.6255770845</v>
      </c>
      <c r="T179" s="17">
        <f t="shared" si="16"/>
        <v>1383601.2069627382</v>
      </c>
    </row>
    <row r="180" spans="1:20" x14ac:dyDescent="0.2">
      <c r="A180" s="18">
        <v>41547</v>
      </c>
      <c r="B180" s="34">
        <v>14</v>
      </c>
      <c r="C180" s="17">
        <v>1867018</v>
      </c>
      <c r="D180" s="17">
        <v>15036</v>
      </c>
      <c r="E180" s="17"/>
      <c r="F180" s="79">
        <f t="shared" si="19"/>
        <v>15.036</v>
      </c>
      <c r="G180" s="79">
        <f t="shared" si="13"/>
        <v>124169.85900505455</v>
      </c>
      <c r="H180" s="79">
        <f xml:space="preserve"> (G180/('Historical CPI'!I135/100))</f>
        <v>184410.68169067515</v>
      </c>
      <c r="I180" s="79">
        <v>1461107.33333333</v>
      </c>
      <c r="J180" s="79">
        <v>-125552</v>
      </c>
      <c r="K180" s="79">
        <f t="shared" si="14"/>
        <v>1335555.33333333</v>
      </c>
      <c r="L180" s="79">
        <v>1296448</v>
      </c>
      <c r="M180" s="79">
        <f>(SARB!E178/SARB!D178)*100</f>
        <v>90.762928801252812</v>
      </c>
      <c r="N180" s="35">
        <v>5</v>
      </c>
      <c r="O180" s="35"/>
      <c r="P180" s="35">
        <f t="shared" si="12"/>
        <v>5</v>
      </c>
      <c r="Q180" s="17">
        <v>1460438.3701326801</v>
      </c>
      <c r="R180" s="17">
        <v>1285353.9916672399</v>
      </c>
      <c r="S180" s="17">
        <f t="shared" si="15"/>
        <v>1609069.2416180838</v>
      </c>
      <c r="T180" s="17">
        <f t="shared" si="16"/>
        <v>1416166.2791664982</v>
      </c>
    </row>
    <row r="181" spans="1:20" x14ac:dyDescent="0.2">
      <c r="A181" s="18">
        <v>41639</v>
      </c>
      <c r="B181" s="34">
        <v>14</v>
      </c>
      <c r="C181" s="17">
        <v>1907512</v>
      </c>
      <c r="D181" s="17">
        <v>15177</v>
      </c>
      <c r="E181" s="17"/>
      <c r="F181" s="79">
        <f t="shared" si="19"/>
        <v>15.177</v>
      </c>
      <c r="G181" s="79">
        <f t="shared" si="13"/>
        <v>125684.3908545826</v>
      </c>
      <c r="H181" s="79">
        <f xml:space="preserve"> (G181/('Historical CPI'!I136/100))</f>
        <v>185102.19566212458</v>
      </c>
      <c r="I181" s="79">
        <v>1533352.66666667</v>
      </c>
      <c r="J181" s="79">
        <v>-125552</v>
      </c>
      <c r="K181" s="79">
        <f t="shared" si="14"/>
        <v>1407800.66666667</v>
      </c>
      <c r="L181" s="79">
        <v>1349278.33333333</v>
      </c>
      <c r="M181" s="79">
        <f>(SARB!E179/SARB!D179)*100</f>
        <v>92.326308156790688</v>
      </c>
      <c r="N181" s="35">
        <v>5</v>
      </c>
      <c r="O181" s="35"/>
      <c r="P181" s="35">
        <f t="shared" si="12"/>
        <v>5</v>
      </c>
      <c r="Q181" s="17">
        <v>1521242.9670559701</v>
      </c>
      <c r="R181" s="17">
        <v>1335947.16998856</v>
      </c>
      <c r="S181" s="17">
        <f t="shared" si="15"/>
        <v>1647680.9237000572</v>
      </c>
      <c r="T181" s="17">
        <f t="shared" si="16"/>
        <v>1446984.2850423774</v>
      </c>
    </row>
    <row r="182" spans="1:20" x14ac:dyDescent="0.2">
      <c r="A182" s="18">
        <v>41729</v>
      </c>
      <c r="B182" s="34">
        <v>14</v>
      </c>
      <c r="C182" s="17">
        <v>1943380</v>
      </c>
      <c r="D182" s="17">
        <v>15055</v>
      </c>
      <c r="E182" s="17"/>
      <c r="F182" s="79">
        <f t="shared" si="19"/>
        <v>15.055</v>
      </c>
      <c r="G182" s="79">
        <f t="shared" si="13"/>
        <v>129085.35370308868</v>
      </c>
      <c r="H182" s="79">
        <f xml:space="preserve"> (G182/('Historical CPI'!I137/100))</f>
        <v>186270.35166390863</v>
      </c>
      <c r="I182" s="79">
        <v>1566664</v>
      </c>
      <c r="J182" s="79">
        <v>-143005.66666666701</v>
      </c>
      <c r="K182" s="79">
        <f t="shared" si="14"/>
        <v>1423658.333333333</v>
      </c>
      <c r="L182" s="79">
        <v>1371152</v>
      </c>
      <c r="M182" s="79">
        <f>(SARB!E180/SARB!D180)*100</f>
        <v>93.64270187632529</v>
      </c>
      <c r="N182" s="35">
        <v>5.3461538461538503</v>
      </c>
      <c r="O182" s="35"/>
      <c r="P182" s="35">
        <f t="shared" si="12"/>
        <v>5.3461538461538503</v>
      </c>
      <c r="Q182" s="17">
        <v>1571003.0043742801</v>
      </c>
      <c r="R182" s="17">
        <v>1388287.7821340801</v>
      </c>
      <c r="S182" s="17">
        <f t="shared" si="15"/>
        <v>1677656.6383668822</v>
      </c>
      <c r="T182" s="17">
        <f t="shared" si="16"/>
        <v>1482537.0843822977</v>
      </c>
    </row>
    <row r="183" spans="1:20" x14ac:dyDescent="0.2">
      <c r="A183" s="18">
        <v>41820</v>
      </c>
      <c r="B183" s="34">
        <v>14</v>
      </c>
      <c r="C183" s="17">
        <v>1978006</v>
      </c>
      <c r="D183" s="17">
        <v>15094</v>
      </c>
      <c r="E183" s="17"/>
      <c r="F183" s="79">
        <f t="shared" si="19"/>
        <v>15.093999999999999</v>
      </c>
      <c r="G183" s="79">
        <f t="shared" si="13"/>
        <v>131045.84603153571</v>
      </c>
      <c r="H183" s="79">
        <f xml:space="preserve"> (G183/('Historical CPI'!I138/100))</f>
        <v>185442.23495028628</v>
      </c>
      <c r="I183" s="79">
        <v>1621732</v>
      </c>
      <c r="J183" s="79">
        <v>-177913</v>
      </c>
      <c r="K183" s="79">
        <f t="shared" si="14"/>
        <v>1443819</v>
      </c>
      <c r="L183" s="79">
        <v>1436302.33333333</v>
      </c>
      <c r="M183" s="79">
        <f>(SARB!E181/SARB!D181)*100</f>
        <v>95.026137775344125</v>
      </c>
      <c r="N183" s="35">
        <v>5.5</v>
      </c>
      <c r="O183" s="35"/>
      <c r="P183" s="35">
        <f t="shared" ref="P183:P219" si="20">N183</f>
        <v>5.5</v>
      </c>
      <c r="Q183" s="17">
        <v>1632369.6583914601</v>
      </c>
      <c r="R183" s="17">
        <v>1445233.6489449299</v>
      </c>
      <c r="S183" s="17">
        <f t="shared" si="15"/>
        <v>1717811.2218457453</v>
      </c>
      <c r="T183" s="17">
        <f t="shared" si="16"/>
        <v>1520880.1312768036</v>
      </c>
    </row>
    <row r="184" spans="1:20" x14ac:dyDescent="0.2">
      <c r="A184" s="18">
        <v>41912</v>
      </c>
      <c r="B184" s="34">
        <v>14</v>
      </c>
      <c r="C184" s="17">
        <v>2029257</v>
      </c>
      <c r="D184" s="17">
        <v>15117</v>
      </c>
      <c r="E184" s="17"/>
      <c r="F184" s="79">
        <f t="shared" si="19"/>
        <v>15.117000000000001</v>
      </c>
      <c r="G184" s="79">
        <f t="shared" si="13"/>
        <v>134236.75332407223</v>
      </c>
      <c r="H184" s="79">
        <f xml:space="preserve"> (G184/('Historical CPI'!I139/100))</f>
        <v>187481.49905596679</v>
      </c>
      <c r="I184" s="79">
        <v>1705878.33333333</v>
      </c>
      <c r="J184" s="79">
        <v>-177913</v>
      </c>
      <c r="K184" s="79">
        <f t="shared" si="14"/>
        <v>1527965.33333333</v>
      </c>
      <c r="L184" s="79">
        <v>1508983.66666667</v>
      </c>
      <c r="M184" s="79">
        <f>(SARB!E182/SARB!D182)*100</f>
        <v>96.292572067746562</v>
      </c>
      <c r="N184" s="35">
        <v>5.7115384615384599</v>
      </c>
      <c r="O184" s="35"/>
      <c r="P184" s="35">
        <f t="shared" si="20"/>
        <v>5.7115384615384599</v>
      </c>
      <c r="Q184" s="17">
        <v>1703596.45544069</v>
      </c>
      <c r="R184" s="17">
        <v>1495771.47069826</v>
      </c>
      <c r="S184" s="17">
        <f t="shared" si="15"/>
        <v>1769187.8188092494</v>
      </c>
      <c r="T184" s="17">
        <f t="shared" si="16"/>
        <v>1553361.2183979375</v>
      </c>
    </row>
    <row r="185" spans="1:20" x14ac:dyDescent="0.2">
      <c r="A185" s="18">
        <v>42004</v>
      </c>
      <c r="B185" s="34">
        <v>14</v>
      </c>
      <c r="C185" s="17">
        <v>2070833</v>
      </c>
      <c r="D185" s="17">
        <v>15320</v>
      </c>
      <c r="E185" s="17"/>
      <c r="F185" s="79">
        <f t="shared" si="19"/>
        <v>15.32</v>
      </c>
      <c r="G185" s="79">
        <f t="shared" si="13"/>
        <v>135171.86684073106</v>
      </c>
      <c r="H185" s="79">
        <f xml:space="preserve"> (G185/('Historical CPI'!I140/100))</f>
        <v>188349.09452958341</v>
      </c>
      <c r="I185" s="79">
        <v>1763787.66666667</v>
      </c>
      <c r="J185" s="79">
        <v>-177913</v>
      </c>
      <c r="K185" s="79">
        <f t="shared" si="14"/>
        <v>1585874.66666667</v>
      </c>
      <c r="L185" s="79">
        <v>1557424.33333333</v>
      </c>
      <c r="M185" s="79">
        <f>(SARB!E183/SARB!D183)*100</f>
        <v>97.219395070619399</v>
      </c>
      <c r="N185" s="35">
        <v>5.75</v>
      </c>
      <c r="O185" s="35"/>
      <c r="P185" s="35">
        <f t="shared" si="20"/>
        <v>5.75</v>
      </c>
      <c r="Q185" s="17">
        <v>1748554.1025262</v>
      </c>
      <c r="R185" s="17">
        <v>1543512.84659602</v>
      </c>
      <c r="S185" s="17">
        <f t="shared" si="15"/>
        <v>1798565.0921362594</v>
      </c>
      <c r="T185" s="17">
        <f t="shared" si="16"/>
        <v>1587659.3816232085</v>
      </c>
    </row>
    <row r="186" spans="1:20" x14ac:dyDescent="0.2">
      <c r="A186" s="18">
        <v>42094</v>
      </c>
      <c r="B186" s="34">
        <v>14</v>
      </c>
      <c r="C186" s="17">
        <v>2107745</v>
      </c>
      <c r="D186" s="17">
        <v>15459.419715288501</v>
      </c>
      <c r="E186" s="17"/>
      <c r="F186" s="79">
        <f t="shared" si="19"/>
        <v>15.459419715288501</v>
      </c>
      <c r="G186" s="79">
        <f t="shared" si="13"/>
        <v>136340.49911430752</v>
      </c>
      <c r="H186" s="79">
        <f xml:space="preserve"> (G186/('Historical CPI'!I141/100))</f>
        <v>188837.25639100766</v>
      </c>
      <c r="I186" s="79">
        <v>1793338</v>
      </c>
      <c r="J186" s="79">
        <v>-186407.33333333299</v>
      </c>
      <c r="K186" s="79">
        <f t="shared" si="14"/>
        <v>1606930.666666667</v>
      </c>
      <c r="L186" s="79">
        <v>1573412.66666667</v>
      </c>
      <c r="M186" s="79">
        <f>(SARB!E184/SARB!D184)*100</f>
        <v>97.746846299539001</v>
      </c>
      <c r="N186" s="35">
        <v>5.75</v>
      </c>
      <c r="O186" s="35"/>
      <c r="P186" s="35">
        <f t="shared" si="20"/>
        <v>5.75</v>
      </c>
      <c r="Q186" s="17">
        <v>1799840.6506912101</v>
      </c>
      <c r="R186" s="17">
        <v>1591489.5188756301</v>
      </c>
      <c r="S186" s="17">
        <f t="shared" si="15"/>
        <v>1841328.614506613</v>
      </c>
      <c r="T186" s="17">
        <f t="shared" si="16"/>
        <v>1628174.7996233164</v>
      </c>
    </row>
    <row r="187" spans="1:20" x14ac:dyDescent="0.2">
      <c r="A187" s="18">
        <v>42185</v>
      </c>
      <c r="B187" s="34">
        <v>14</v>
      </c>
      <c r="C187" s="17">
        <v>2159862</v>
      </c>
      <c r="D187" s="17">
        <v>15657.002770332399</v>
      </c>
      <c r="E187" s="17"/>
      <c r="F187" s="79">
        <f t="shared" si="19"/>
        <v>15.657002770332399</v>
      </c>
      <c r="G187" s="79">
        <f t="shared" si="13"/>
        <v>137948.62475802872</v>
      </c>
      <c r="H187" s="79">
        <f xml:space="preserve"> (G187/('Historical CPI'!I142/100))</f>
        <v>186669.31631668293</v>
      </c>
      <c r="I187" s="79">
        <v>1825750</v>
      </c>
      <c r="J187" s="79">
        <v>-203396</v>
      </c>
      <c r="K187" s="79">
        <f t="shared" si="14"/>
        <v>1622354</v>
      </c>
      <c r="L187" s="79">
        <v>1627151.66666667</v>
      </c>
      <c r="M187" s="79">
        <f>(SARB!E185/SARB!D185)*100</f>
        <v>99.248673532694596</v>
      </c>
      <c r="N187" s="35">
        <v>5.75</v>
      </c>
      <c r="O187" s="35"/>
      <c r="P187" s="35">
        <f t="shared" si="20"/>
        <v>5.75</v>
      </c>
      <c r="Q187" s="17">
        <v>1839130.8967106701</v>
      </c>
      <c r="R187" s="17">
        <v>1637587.04166488</v>
      </c>
      <c r="S187" s="17">
        <f t="shared" si="15"/>
        <v>1853053.377186771</v>
      </c>
      <c r="T187" s="17">
        <f t="shared" si="16"/>
        <v>1649983.8067109527</v>
      </c>
    </row>
    <row r="188" spans="1:20" x14ac:dyDescent="0.2">
      <c r="A188" s="18">
        <v>42277</v>
      </c>
      <c r="B188" s="34">
        <v>14</v>
      </c>
      <c r="C188" s="17">
        <v>2184866</v>
      </c>
      <c r="D188" s="17">
        <v>15828.4392535031</v>
      </c>
      <c r="E188" s="17"/>
      <c r="F188" s="79">
        <f t="shared" si="19"/>
        <v>15.828439253503101</v>
      </c>
      <c r="G188" s="79">
        <f t="shared" si="13"/>
        <v>138034.20318376951</v>
      </c>
      <c r="H188" s="79">
        <f xml:space="preserve"> (G188/('Historical CPI'!I143/100))</f>
        <v>184045.60424502601</v>
      </c>
      <c r="I188" s="79">
        <v>1908908.33333333</v>
      </c>
      <c r="J188" s="79">
        <v>-203396</v>
      </c>
      <c r="K188" s="79">
        <f t="shared" si="14"/>
        <v>1705512.33333333</v>
      </c>
      <c r="L188" s="79">
        <v>1716053.33333333</v>
      </c>
      <c r="M188" s="79">
        <f>(SARB!E186/SARB!D186)*100</f>
        <v>100.74419428865085</v>
      </c>
      <c r="N188" s="35">
        <v>5.9423076923076898</v>
      </c>
      <c r="O188" s="35"/>
      <c r="P188" s="35">
        <f t="shared" si="20"/>
        <v>5.9423076923076898</v>
      </c>
      <c r="Q188" s="17">
        <v>1904356.12234891</v>
      </c>
      <c r="R188" s="17">
        <v>1700796.1828671501</v>
      </c>
      <c r="S188" s="17">
        <f t="shared" si="15"/>
        <v>1890288.7017911677</v>
      </c>
      <c r="T188" s="17">
        <f t="shared" si="16"/>
        <v>1688232.4533700205</v>
      </c>
    </row>
    <row r="189" spans="1:20" x14ac:dyDescent="0.2">
      <c r="A189" s="18">
        <v>42369</v>
      </c>
      <c r="B189" s="34">
        <v>14</v>
      </c>
      <c r="C189" s="17">
        <v>2228711</v>
      </c>
      <c r="D189" s="17">
        <v>16018.068281785299</v>
      </c>
      <c r="E189" s="17"/>
      <c r="F189" s="79">
        <f t="shared" si="19"/>
        <v>16.0180682817853</v>
      </c>
      <c r="G189" s="79">
        <f t="shared" si="13"/>
        <v>139137.31423746923</v>
      </c>
      <c r="H189" s="79">
        <f xml:space="preserve"> (G189/('Historical CPI'!I144/100))</f>
        <v>184941.04683757547</v>
      </c>
      <c r="I189" s="79">
        <v>1974996.66666667</v>
      </c>
      <c r="J189" s="79">
        <v>-203396</v>
      </c>
      <c r="K189" s="79">
        <f t="shared" si="14"/>
        <v>1771600.66666667</v>
      </c>
      <c r="L189" s="79">
        <v>1769535.66666667</v>
      </c>
      <c r="M189" s="79">
        <f>(SARB!E187/SARB!D187)*100</f>
        <v>102.22894662161876</v>
      </c>
      <c r="N189" s="35">
        <v>6.1153846153846203</v>
      </c>
      <c r="O189" s="35"/>
      <c r="P189" s="35">
        <f t="shared" si="20"/>
        <v>6.1153846153846203</v>
      </c>
      <c r="Q189" s="17">
        <v>1956878.06262042</v>
      </c>
      <c r="R189" s="17">
        <v>1755326.0358411099</v>
      </c>
      <c r="S189" s="17">
        <f t="shared" si="15"/>
        <v>1914211.3142018735</v>
      </c>
      <c r="T189" s="17">
        <f t="shared" si="16"/>
        <v>1717053.8226693457</v>
      </c>
    </row>
    <row r="190" spans="1:20" x14ac:dyDescent="0.2">
      <c r="A190" s="18">
        <v>42460</v>
      </c>
      <c r="B190" s="34">
        <v>14</v>
      </c>
      <c r="C190" s="17">
        <v>2280122</v>
      </c>
      <c r="D190" s="17">
        <v>15674.513347552</v>
      </c>
      <c r="E190" s="17"/>
      <c r="F190" s="79">
        <f t="shared" si="19"/>
        <v>15.674513347551999</v>
      </c>
      <c r="G190" s="79">
        <f t="shared" si="13"/>
        <v>145466.84477168173</v>
      </c>
      <c r="H190" s="79">
        <f xml:space="preserve"> (G190/('Historical CPI'!I145/100))</f>
        <v>189163.64729737546</v>
      </c>
      <c r="I190" s="79">
        <v>2018492.66666667</v>
      </c>
      <c r="J190" s="79">
        <v>-237148.33333333299</v>
      </c>
      <c r="K190" s="79">
        <f t="shared" si="14"/>
        <v>1781344.333333337</v>
      </c>
      <c r="L190" s="79">
        <v>1791118.66666667</v>
      </c>
      <c r="M190" s="79">
        <f>(SARB!E188/SARB!D188)*100</f>
        <v>104.00491223666657</v>
      </c>
      <c r="N190" s="35">
        <v>6.6346153846153797</v>
      </c>
      <c r="O190" s="35"/>
      <c r="P190" s="35">
        <f t="shared" si="20"/>
        <v>6.6346153846153797</v>
      </c>
      <c r="Q190" s="17">
        <v>2027745.3869396399</v>
      </c>
      <c r="R190" s="17">
        <v>1809949.3662119</v>
      </c>
      <c r="S190" s="17">
        <f t="shared" si="15"/>
        <v>1949663.0912253829</v>
      </c>
      <c r="T190" s="17">
        <f t="shared" si="16"/>
        <v>1740253.7315673141</v>
      </c>
    </row>
    <row r="191" spans="1:20" x14ac:dyDescent="0.2">
      <c r="A191" s="18">
        <v>42551</v>
      </c>
      <c r="B191" s="34">
        <v>14</v>
      </c>
      <c r="C191" s="17">
        <v>2330227</v>
      </c>
      <c r="D191" s="17">
        <v>15545.447354530599</v>
      </c>
      <c r="E191" s="17"/>
      <c r="F191" s="79">
        <f t="shared" si="19"/>
        <v>15.5454473545306</v>
      </c>
      <c r="G191" s="79">
        <f t="shared" si="13"/>
        <v>149897.71261364655</v>
      </c>
      <c r="H191" s="79">
        <f xml:space="preserve"> (G191/('Historical CPI'!I146/100))</f>
        <v>190952.50014477267</v>
      </c>
      <c r="I191" s="79">
        <v>2074160.33333333</v>
      </c>
      <c r="J191" s="79">
        <v>-304653</v>
      </c>
      <c r="K191" s="79">
        <f t="shared" si="14"/>
        <v>1769507.33333333</v>
      </c>
      <c r="L191" s="79">
        <v>1854668</v>
      </c>
      <c r="M191" s="79">
        <f>(SARB!E189/SARB!D189)*100</f>
        <v>105.69218390649984</v>
      </c>
      <c r="N191" s="35">
        <v>7</v>
      </c>
      <c r="O191" s="35"/>
      <c r="P191" s="35">
        <f t="shared" si="20"/>
        <v>7</v>
      </c>
      <c r="Q191" s="17">
        <v>2090456.2963437301</v>
      </c>
      <c r="R191" s="17">
        <v>1867017.8606141801</v>
      </c>
      <c r="S191" s="17">
        <f t="shared" si="15"/>
        <v>1977872.1747230086</v>
      </c>
      <c r="T191" s="17">
        <f t="shared" si="16"/>
        <v>1766467.2936135277</v>
      </c>
    </row>
    <row r="192" spans="1:20" x14ac:dyDescent="0.2">
      <c r="A192" s="18">
        <v>42643</v>
      </c>
      <c r="B192" s="34">
        <v>14</v>
      </c>
      <c r="C192" s="17">
        <v>2355680</v>
      </c>
      <c r="D192" s="17">
        <v>15833.195035281</v>
      </c>
      <c r="E192" s="17"/>
      <c r="F192" s="79">
        <f t="shared" si="19"/>
        <v>15.833195035280999</v>
      </c>
      <c r="G192" s="79">
        <f t="shared" si="13"/>
        <v>148781.08901904224</v>
      </c>
      <c r="H192" s="79">
        <f xml:space="preserve"> (G192/('Historical CPI'!I147/100))</f>
        <v>187224.52477228461</v>
      </c>
      <c r="I192" s="79">
        <v>2139128.6666666698</v>
      </c>
      <c r="J192" s="79">
        <v>-304653</v>
      </c>
      <c r="K192" s="79">
        <f t="shared" si="14"/>
        <v>1834475.6666666698</v>
      </c>
      <c r="L192" s="79">
        <v>1938361</v>
      </c>
      <c r="M192" s="79">
        <f>(SARB!E190/SARB!D190)*100</f>
        <v>107.20920911833333</v>
      </c>
      <c r="N192" s="35">
        <v>7</v>
      </c>
      <c r="O192" s="35"/>
      <c r="P192" s="35">
        <f t="shared" si="20"/>
        <v>7</v>
      </c>
      <c r="Q192" s="17">
        <v>2132102.4438612</v>
      </c>
      <c r="R192" s="17">
        <v>1920457.5912747199</v>
      </c>
      <c r="S192" s="17">
        <f t="shared" si="15"/>
        <v>1988730.6896442717</v>
      </c>
      <c r="T192" s="17">
        <f t="shared" si="16"/>
        <v>1791317.7487905857</v>
      </c>
    </row>
    <row r="193" spans="1:20" x14ac:dyDescent="0.2">
      <c r="A193" s="18">
        <v>42735</v>
      </c>
      <c r="B193" s="34">
        <v>14</v>
      </c>
      <c r="C193" s="17">
        <v>2379430</v>
      </c>
      <c r="D193" s="17">
        <v>16068.612144967999</v>
      </c>
      <c r="E193" s="17"/>
      <c r="F193" s="79">
        <f t="shared" si="19"/>
        <v>16.068612144968</v>
      </c>
      <c r="G193" s="79">
        <f t="shared" si="13"/>
        <v>148079.37229010381</v>
      </c>
      <c r="H193" s="79">
        <f xml:space="preserve"> (G193/('Historical CPI'!I148/100))</f>
        <v>184560.91270058646</v>
      </c>
      <c r="I193" s="79">
        <v>2229980</v>
      </c>
      <c r="J193" s="79">
        <v>-304653</v>
      </c>
      <c r="K193" s="79">
        <f t="shared" si="14"/>
        <v>1925327</v>
      </c>
      <c r="L193" s="79">
        <v>1989281.33333333</v>
      </c>
      <c r="M193" s="79">
        <f>(SARB!E191/SARB!D191)*100</f>
        <v>108.11319748474983</v>
      </c>
      <c r="N193" s="35">
        <v>7</v>
      </c>
      <c r="O193" s="35"/>
      <c r="P193" s="35">
        <f t="shared" si="20"/>
        <v>7</v>
      </c>
      <c r="Q193" s="17">
        <v>2208429.4254070902</v>
      </c>
      <c r="R193" s="17">
        <v>1975355.3475176999</v>
      </c>
      <c r="S193" s="17">
        <f t="shared" si="15"/>
        <v>2042701.0548074904</v>
      </c>
      <c r="T193" s="17">
        <f t="shared" si="16"/>
        <v>1827117.6817209006</v>
      </c>
    </row>
    <row r="194" spans="1:20" x14ac:dyDescent="0.2">
      <c r="A194" s="18">
        <v>42825</v>
      </c>
      <c r="B194" s="34">
        <v>14</v>
      </c>
      <c r="C194" s="17">
        <v>2429842</v>
      </c>
      <c r="D194" s="17">
        <v>16212.2504506268</v>
      </c>
      <c r="E194" s="17"/>
      <c r="F194" s="79">
        <f t="shared" si="19"/>
        <v>16.212250450626801</v>
      </c>
      <c r="G194" s="79">
        <f t="shared" si="13"/>
        <v>149876.90989600134</v>
      </c>
      <c r="H194" s="79">
        <f xml:space="preserve"> (G194/('Historical CPI'!I149/100))</f>
        <v>183298.29991357677</v>
      </c>
      <c r="I194" s="79">
        <v>2229525</v>
      </c>
      <c r="J194" s="79">
        <v>-280154.66666666698</v>
      </c>
      <c r="K194" s="79">
        <f t="shared" si="14"/>
        <v>1949370.333333333</v>
      </c>
      <c r="L194" s="79">
        <v>2010969.33333333</v>
      </c>
      <c r="M194" s="79">
        <f>(SARB!E192/SARB!D192)*100</f>
        <v>109.58543750299255</v>
      </c>
      <c r="N194" s="35">
        <v>7</v>
      </c>
      <c r="O194" s="35"/>
      <c r="P194" s="35">
        <f t="shared" si="20"/>
        <v>7</v>
      </c>
      <c r="Q194" s="17">
        <v>2242112.7200479899</v>
      </c>
      <c r="R194" s="17">
        <v>2030490.18327408</v>
      </c>
      <c r="S194" s="17">
        <f t="shared" si="15"/>
        <v>2045995.135062323</v>
      </c>
      <c r="T194" s="17">
        <f t="shared" si="16"/>
        <v>1852883.2201985156</v>
      </c>
    </row>
    <row r="195" spans="1:20" x14ac:dyDescent="0.2">
      <c r="A195" s="18">
        <v>42916</v>
      </c>
      <c r="B195" s="34">
        <v>14</v>
      </c>
      <c r="C195" s="17">
        <v>2477865</v>
      </c>
      <c r="D195" s="17">
        <v>16099.7077653129</v>
      </c>
      <c r="E195" s="17"/>
      <c r="F195" s="79">
        <f t="shared" si="19"/>
        <v>16.0997077653129</v>
      </c>
      <c r="G195" s="79">
        <f t="shared" si="13"/>
        <v>153907.45199354508</v>
      </c>
      <c r="H195" s="79">
        <f xml:space="preserve"> (G195/('Historical CPI'!I150/100))</f>
        <v>186178.36934703027</v>
      </c>
      <c r="I195" s="79">
        <v>2285697.3333333302</v>
      </c>
      <c r="J195" s="79">
        <v>-231158</v>
      </c>
      <c r="K195" s="79">
        <f t="shared" si="14"/>
        <v>2054539.3333333302</v>
      </c>
      <c r="L195" s="79">
        <v>2066452</v>
      </c>
      <c r="M195" s="79">
        <f>(SARB!E193/SARB!D193)*100</f>
        <v>110.367490875887</v>
      </c>
      <c r="N195" s="35">
        <v>7</v>
      </c>
      <c r="O195" s="35"/>
      <c r="P195" s="35">
        <f t="shared" si="20"/>
        <v>7</v>
      </c>
      <c r="Q195" s="17">
        <v>2303735.9139627502</v>
      </c>
      <c r="R195" s="17">
        <v>2080432.56277087</v>
      </c>
      <c r="S195" s="17">
        <f t="shared" si="15"/>
        <v>2087331.9631352322</v>
      </c>
      <c r="T195" s="17">
        <f t="shared" si="16"/>
        <v>1885004.8562854491</v>
      </c>
    </row>
    <row r="196" spans="1:20" x14ac:dyDescent="0.2">
      <c r="A196" s="18">
        <v>43008</v>
      </c>
      <c r="B196" s="34">
        <v>14</v>
      </c>
      <c r="C196" s="17">
        <v>2525074</v>
      </c>
      <c r="D196" s="17">
        <v>16191.669886665901</v>
      </c>
      <c r="E196" s="17"/>
      <c r="F196" s="79">
        <f t="shared" si="19"/>
        <v>16.191669886665899</v>
      </c>
      <c r="G196" s="79">
        <f t="shared" si="13"/>
        <v>155948.9550907556</v>
      </c>
      <c r="H196" s="79">
        <f xml:space="preserve"> (G196/('Historical CPI'!I151/100))</f>
        <v>187213.63156153134</v>
      </c>
      <c r="I196" s="79">
        <v>2372435.3333333302</v>
      </c>
      <c r="J196" s="79">
        <v>-231158</v>
      </c>
      <c r="K196" s="79">
        <f t="shared" si="14"/>
        <v>2141277.3333333302</v>
      </c>
      <c r="L196" s="79">
        <v>2163160.6666666698</v>
      </c>
      <c r="M196" s="79">
        <f>(SARB!E194/SARB!D194)*100</f>
        <v>111.34151728707799</v>
      </c>
      <c r="N196" s="35">
        <v>6.8035714285714297</v>
      </c>
      <c r="O196" s="35"/>
      <c r="P196" s="35">
        <f t="shared" si="20"/>
        <v>6.8035714285714297</v>
      </c>
      <c r="Q196" s="17">
        <v>2363405.2497711801</v>
      </c>
      <c r="R196" s="17">
        <v>2142160.9960143398</v>
      </c>
      <c r="S196" s="17">
        <f t="shared" si="15"/>
        <v>2122663.0527025079</v>
      </c>
      <c r="T196" s="17">
        <f t="shared" si="16"/>
        <v>1923955.2758124245</v>
      </c>
    </row>
    <row r="197" spans="1:20" x14ac:dyDescent="0.2">
      <c r="A197" s="18">
        <v>43100</v>
      </c>
      <c r="B197" s="34">
        <v>14</v>
      </c>
      <c r="C197" s="17">
        <v>2559163</v>
      </c>
      <c r="D197" s="17">
        <v>16171.0258679092</v>
      </c>
      <c r="E197" s="17"/>
      <c r="F197" s="79">
        <f t="shared" si="19"/>
        <v>16.171025867909201</v>
      </c>
      <c r="G197" s="79">
        <f t="shared" si="13"/>
        <v>158256.06989341127</v>
      </c>
      <c r="H197" s="79">
        <f xml:space="preserve"> (G197/('Historical CPI'!I152/100))</f>
        <v>188400.08320644201</v>
      </c>
      <c r="I197" s="79">
        <v>2463161</v>
      </c>
      <c r="J197" s="79">
        <v>-231158</v>
      </c>
      <c r="K197" s="79">
        <f t="shared" si="14"/>
        <v>2232003</v>
      </c>
      <c r="L197" s="79">
        <v>2227454.6666666698</v>
      </c>
      <c r="M197" s="79">
        <f>(SARB!E195/SARB!D195)*100</f>
        <v>112.60037939748393</v>
      </c>
      <c r="N197" s="35">
        <v>6.75</v>
      </c>
      <c r="O197" s="35"/>
      <c r="P197" s="35">
        <f t="shared" si="20"/>
        <v>6.75</v>
      </c>
      <c r="Q197" s="17">
        <v>2438578.8289427501</v>
      </c>
      <c r="R197" s="17">
        <v>2214459.8684377898</v>
      </c>
      <c r="S197" s="17">
        <f t="shared" si="15"/>
        <v>2165693.2614183007</v>
      </c>
      <c r="T197" s="17">
        <f t="shared" si="16"/>
        <v>1966654.0026660622</v>
      </c>
    </row>
    <row r="198" spans="1:20" x14ac:dyDescent="0.2">
      <c r="A198" s="18">
        <v>43190</v>
      </c>
      <c r="B198" s="34">
        <v>14</v>
      </c>
      <c r="C198" s="17">
        <v>2554199</v>
      </c>
      <c r="D198" s="17">
        <v>16377.5238236147</v>
      </c>
      <c r="E198" s="17"/>
      <c r="F198" s="79">
        <f t="shared" si="19"/>
        <v>16.377523823614698</v>
      </c>
      <c r="G198" s="79">
        <f t="shared" si="13"/>
        <v>155957.5811037508</v>
      </c>
      <c r="H198" s="79">
        <f xml:space="preserve"> (G198/('Historical CPI'!I153/100))</f>
        <v>183335.71446365683</v>
      </c>
      <c r="I198" s="79">
        <v>2496649.3333333302</v>
      </c>
      <c r="J198" s="79">
        <v>-218744.33333333299</v>
      </c>
      <c r="K198" s="79">
        <f t="shared" si="14"/>
        <v>2277904.9999999972</v>
      </c>
      <c r="L198" s="79">
        <v>2275545.3333333302</v>
      </c>
      <c r="M198" s="79">
        <f>(SARB!E196/SARB!D196)*100</f>
        <v>113.98778499089737</v>
      </c>
      <c r="N198" s="35">
        <v>6.7307692307692299</v>
      </c>
      <c r="O198" s="35"/>
      <c r="P198" s="35">
        <f t="shared" si="20"/>
        <v>6.7307692307692299</v>
      </c>
      <c r="Q198" s="17">
        <v>2512663.1921323598</v>
      </c>
      <c r="R198" s="17">
        <v>2296016.6793423598</v>
      </c>
      <c r="S198" s="17">
        <f t="shared" si="15"/>
        <v>2204326.7112638531</v>
      </c>
      <c r="T198" s="17">
        <f t="shared" si="16"/>
        <v>2014265.5456685214</v>
      </c>
    </row>
    <row r="199" spans="1:20" x14ac:dyDescent="0.2">
      <c r="A199" s="18">
        <v>43281</v>
      </c>
      <c r="B199" s="34">
        <v>15</v>
      </c>
      <c r="C199" s="17">
        <v>2598464</v>
      </c>
      <c r="D199" s="17">
        <v>16287.803465880699</v>
      </c>
      <c r="E199" s="17"/>
      <c r="F199" s="79">
        <f t="shared" si="19"/>
        <v>16.2878034658807</v>
      </c>
      <c r="G199" s="79">
        <f t="shared" ref="G199:G219" si="21">C199/F199</f>
        <v>159534.34147478512</v>
      </c>
      <c r="H199" s="79">
        <f xml:space="preserve"> (G199/('Historical CPI'!I154/100))</f>
        <v>184717.49302368012</v>
      </c>
      <c r="I199" s="79">
        <v>2569025</v>
      </c>
      <c r="J199" s="79">
        <v>-193917</v>
      </c>
      <c r="K199" s="79">
        <f t="shared" ref="K199:K219" si="22">I199+J199</f>
        <v>2375108</v>
      </c>
      <c r="L199" s="79">
        <v>2318631.3333333302</v>
      </c>
      <c r="M199" s="79">
        <f>(SARB!E197/SARB!D197)*100</f>
        <v>114.32823409577453</v>
      </c>
      <c r="N199" s="35">
        <v>6.5</v>
      </c>
      <c r="O199" s="35"/>
      <c r="P199" s="35">
        <f t="shared" si="20"/>
        <v>6.5</v>
      </c>
      <c r="Q199" s="17">
        <v>2588739.9897972001</v>
      </c>
      <c r="R199" s="17">
        <v>2334010.82666258</v>
      </c>
      <c r="S199" s="17">
        <f t="shared" ref="S199:S219" si="23">(Q199/M199)*100</f>
        <v>2264305.0601381389</v>
      </c>
      <c r="T199" s="17">
        <f t="shared" ref="T199:T219" si="24">(R199/M199)*100</f>
        <v>2041499.9366712363</v>
      </c>
    </row>
    <row r="200" spans="1:20" x14ac:dyDescent="0.2">
      <c r="A200" s="18">
        <v>43373</v>
      </c>
      <c r="B200" s="34">
        <v>15</v>
      </c>
      <c r="C200" s="17">
        <v>2649094</v>
      </c>
      <c r="D200" s="17">
        <v>16380.0737765742</v>
      </c>
      <c r="E200" s="17"/>
      <c r="F200" s="79">
        <f t="shared" si="19"/>
        <v>16.3800737765742</v>
      </c>
      <c r="G200" s="79">
        <f t="shared" si="21"/>
        <v>161726.62200023638</v>
      </c>
      <c r="H200" s="79">
        <f xml:space="preserve"> (G200/('Historical CPI'!I155/100))</f>
        <v>184900.86356734336</v>
      </c>
      <c r="I200" s="79">
        <v>2672136</v>
      </c>
      <c r="J200" s="79">
        <v>-193917</v>
      </c>
      <c r="K200" s="79">
        <f t="shared" si="22"/>
        <v>2478219</v>
      </c>
      <c r="L200" s="79">
        <v>2424695</v>
      </c>
      <c r="M200" s="79">
        <f>(SARB!E198/SARB!D198)*100</f>
        <v>116.0145611369736</v>
      </c>
      <c r="N200" s="35">
        <v>6.5</v>
      </c>
      <c r="O200" s="35"/>
      <c r="P200" s="35">
        <f t="shared" si="20"/>
        <v>6.5</v>
      </c>
      <c r="Q200" s="17">
        <v>2661692.5092943399</v>
      </c>
      <c r="R200" s="17">
        <v>2400511.1414863998</v>
      </c>
      <c r="S200" s="17">
        <f t="shared" si="23"/>
        <v>2294274.5145170093</v>
      </c>
      <c r="T200" s="17">
        <f t="shared" si="24"/>
        <v>2069146.4226220839</v>
      </c>
    </row>
    <row r="201" spans="1:20" x14ac:dyDescent="0.2">
      <c r="A201" s="18">
        <v>43465</v>
      </c>
      <c r="B201" s="34">
        <v>15</v>
      </c>
      <c r="C201" s="17">
        <v>2689866</v>
      </c>
      <c r="D201" s="17">
        <v>16528.698796495999</v>
      </c>
      <c r="E201" s="17"/>
      <c r="F201" s="79">
        <f t="shared" si="19"/>
        <v>16.528698796495998</v>
      </c>
      <c r="G201" s="79">
        <f t="shared" si="21"/>
        <v>162739.12623843312</v>
      </c>
      <c r="H201" s="79">
        <f xml:space="preserve"> (G201/('Historical CPI'!I156/100))</f>
        <v>184651.05095132359</v>
      </c>
      <c r="I201" s="79">
        <v>2753838.6666666698</v>
      </c>
      <c r="J201" s="79">
        <v>-193917</v>
      </c>
      <c r="K201" s="79">
        <f t="shared" si="22"/>
        <v>2559921.6666666698</v>
      </c>
      <c r="L201" s="79">
        <v>2485485</v>
      </c>
      <c r="M201" s="79">
        <f>(SARB!E199/SARB!D199)*100</f>
        <v>117.04826519093821</v>
      </c>
      <c r="N201" s="35">
        <v>6.6153846153846203</v>
      </c>
      <c r="O201" s="35"/>
      <c r="P201" s="35">
        <f t="shared" si="20"/>
        <v>6.6153846153846203</v>
      </c>
      <c r="Q201" s="17">
        <v>2725609.1163551402</v>
      </c>
      <c r="R201" s="17">
        <v>2473635.7840477498</v>
      </c>
      <c r="S201" s="17">
        <f t="shared" si="23"/>
        <v>2328619.8320914153</v>
      </c>
      <c r="T201" s="17">
        <f t="shared" si="24"/>
        <v>2113346.8146773158</v>
      </c>
    </row>
    <row r="202" spans="1:20" x14ac:dyDescent="0.2">
      <c r="A202" s="18">
        <v>43555</v>
      </c>
      <c r="B202" s="34">
        <v>15</v>
      </c>
      <c r="C202" s="17">
        <v>2688773</v>
      </c>
      <c r="D202" s="17">
        <v>16291.436249922999</v>
      </c>
      <c r="E202" s="17"/>
      <c r="F202" s="79">
        <f t="shared" si="19"/>
        <v>16.291436249922999</v>
      </c>
      <c r="G202" s="79">
        <f t="shared" si="21"/>
        <v>165042.10916411428</v>
      </c>
      <c r="H202" s="79">
        <f xml:space="preserve"> (G202/('Historical CPI'!I157/100))</f>
        <v>186207.720004642</v>
      </c>
      <c r="I202" s="79">
        <v>2772094.3333333302</v>
      </c>
      <c r="J202" s="79">
        <v>-224554.33333333299</v>
      </c>
      <c r="K202" s="79">
        <f t="shared" si="22"/>
        <v>2547539.9999999972</v>
      </c>
      <c r="L202" s="79">
        <v>2527724.3333333302</v>
      </c>
      <c r="M202" s="79">
        <f>(SARB!E200/SARB!D200)*100</f>
        <v>118.06846655057986</v>
      </c>
      <c r="N202" s="35">
        <v>6.75</v>
      </c>
      <c r="O202" s="35"/>
      <c r="P202" s="35">
        <f t="shared" si="20"/>
        <v>6.75</v>
      </c>
      <c r="Q202" s="17">
        <v>2791539.2538499101</v>
      </c>
      <c r="R202" s="17">
        <v>2548696.3079644102</v>
      </c>
      <c r="S202" s="17">
        <f t="shared" si="23"/>
        <v>2364339.3832459324</v>
      </c>
      <c r="T202" s="17">
        <f t="shared" si="24"/>
        <v>2158659.6171066244</v>
      </c>
    </row>
    <row r="203" spans="1:20" x14ac:dyDescent="0.2">
      <c r="A203" s="18">
        <v>43646</v>
      </c>
      <c r="B203" s="34">
        <v>15</v>
      </c>
      <c r="C203" s="17">
        <v>2736783</v>
      </c>
      <c r="D203" s="17">
        <v>16312.705900699701</v>
      </c>
      <c r="E203" s="17"/>
      <c r="F203" s="79">
        <f t="shared" si="19"/>
        <v>16.312705900699701</v>
      </c>
      <c r="G203" s="79">
        <f t="shared" si="21"/>
        <v>167770.02029335988</v>
      </c>
      <c r="H203" s="79">
        <f xml:space="preserve"> (G203/('Historical CPI'!I158/100))</f>
        <v>185997.80520328146</v>
      </c>
      <c r="I203" s="79">
        <v>2865733</v>
      </c>
      <c r="J203" s="79">
        <v>-285829</v>
      </c>
      <c r="K203" s="79">
        <f t="shared" si="22"/>
        <v>2579904</v>
      </c>
      <c r="L203" s="79">
        <v>2639784.6666666698</v>
      </c>
      <c r="M203" s="79">
        <f>(SARB!E201/SARB!D201)*100</f>
        <v>119.18373201357038</v>
      </c>
      <c r="N203" s="35">
        <v>6.75</v>
      </c>
      <c r="O203" s="35"/>
      <c r="P203" s="35">
        <f t="shared" si="20"/>
        <v>6.75</v>
      </c>
      <c r="Q203" s="17">
        <v>2886954.5157160899</v>
      </c>
      <c r="R203" s="17">
        <v>2656816.1672604098</v>
      </c>
      <c r="S203" s="17">
        <f t="shared" si="23"/>
        <v>2422272.290808429</v>
      </c>
      <c r="T203" s="17">
        <f t="shared" si="24"/>
        <v>2229176.8535641273</v>
      </c>
    </row>
    <row r="204" spans="1:20" x14ac:dyDescent="0.2">
      <c r="A204" s="18">
        <v>43738</v>
      </c>
      <c r="B204" s="34">
        <v>15</v>
      </c>
      <c r="C204" s="17">
        <v>2759435</v>
      </c>
      <c r="D204" s="17">
        <v>16375.0085819838</v>
      </c>
      <c r="E204" s="17"/>
      <c r="F204" s="79">
        <f t="shared" si="19"/>
        <v>16.375008581983799</v>
      </c>
      <c r="G204" s="79">
        <f t="shared" si="21"/>
        <v>168515.02618667329</v>
      </c>
      <c r="H204" s="79">
        <f xml:space="preserve"> (G204/('Historical CPI'!I159/100))</f>
        <v>185045.782781852</v>
      </c>
      <c r="I204" s="79">
        <v>3005190.6666666698</v>
      </c>
      <c r="J204" s="79">
        <v>-285829</v>
      </c>
      <c r="K204" s="79">
        <f t="shared" si="22"/>
        <v>2719361.6666666698</v>
      </c>
      <c r="L204" s="79">
        <v>2770083.6666666698</v>
      </c>
      <c r="M204" s="79">
        <f>(SARB!E202/SARB!D202)*100</f>
        <v>120.19417925511672</v>
      </c>
      <c r="N204" s="35">
        <v>6.5384615384615401</v>
      </c>
      <c r="O204" s="35"/>
      <c r="P204" s="35">
        <f t="shared" si="20"/>
        <v>6.5384615384615401</v>
      </c>
      <c r="Q204" s="17">
        <v>2992690.5952027701</v>
      </c>
      <c r="R204" s="17">
        <v>2742334.9901278098</v>
      </c>
      <c r="S204" s="17">
        <f t="shared" si="23"/>
        <v>2489879.8042879184</v>
      </c>
      <c r="T204" s="17">
        <f t="shared" si="24"/>
        <v>2281587.1842737901</v>
      </c>
    </row>
    <row r="205" spans="1:20" x14ac:dyDescent="0.2">
      <c r="A205" s="18">
        <v>43830</v>
      </c>
      <c r="B205" s="34">
        <v>15</v>
      </c>
      <c r="C205" s="17">
        <v>2788324</v>
      </c>
      <c r="D205" s="17">
        <v>16420.268291787299</v>
      </c>
      <c r="E205" s="17"/>
      <c r="F205" s="79">
        <f t="shared" si="19"/>
        <v>16.420268291787298</v>
      </c>
      <c r="G205" s="79">
        <f t="shared" si="21"/>
        <v>169809.89289892407</v>
      </c>
      <c r="H205" s="79">
        <f xml:space="preserve"> (G205/('Historical CPI'!I160/100))</f>
        <v>185719.8974468729</v>
      </c>
      <c r="I205" s="79">
        <v>3147855</v>
      </c>
      <c r="J205" s="79">
        <v>-285829</v>
      </c>
      <c r="K205" s="79">
        <f t="shared" si="22"/>
        <v>2862026</v>
      </c>
      <c r="L205" s="79">
        <v>2844910.3333333302</v>
      </c>
      <c r="M205" s="79">
        <f>(SARB!E203/SARB!D203)*100</f>
        <v>121.26315983190119</v>
      </c>
      <c r="N205" s="35">
        <v>6.5</v>
      </c>
      <c r="O205" s="35"/>
      <c r="P205" s="35">
        <f t="shared" si="20"/>
        <v>6.5</v>
      </c>
      <c r="Q205" s="17">
        <v>3116255.68531512</v>
      </c>
      <c r="R205" s="17">
        <v>2833586.8623172902</v>
      </c>
      <c r="S205" s="17">
        <f t="shared" si="23"/>
        <v>2569828.8661081996</v>
      </c>
      <c r="T205" s="17">
        <f t="shared" si="24"/>
        <v>2336725.2397556663</v>
      </c>
    </row>
    <row r="206" spans="1:20" x14ac:dyDescent="0.2">
      <c r="A206" s="18">
        <v>43921</v>
      </c>
      <c r="B206" s="34">
        <v>15</v>
      </c>
      <c r="C206" s="17">
        <v>2797602</v>
      </c>
      <c r="D206" s="17">
        <v>16382.5551743664</v>
      </c>
      <c r="E206" s="17"/>
      <c r="F206" s="79">
        <f t="shared" si="19"/>
        <v>16.382555174366399</v>
      </c>
      <c r="G206" s="79">
        <f t="shared" si="21"/>
        <v>170767.13432208527</v>
      </c>
      <c r="H206" s="79">
        <f xml:space="preserve"> (G206/('Historical CPI'!I161/100))</f>
        <v>184413.7519676947</v>
      </c>
      <c r="I206" s="79">
        <v>3232018.3333333302</v>
      </c>
      <c r="J206" s="79">
        <v>-335906.66666666698</v>
      </c>
      <c r="K206" s="79">
        <f t="shared" si="22"/>
        <v>2896111.6666666633</v>
      </c>
      <c r="L206" s="79">
        <v>2945493.6666666698</v>
      </c>
      <c r="M206" s="79">
        <f>(SARB!E204/SARB!D204)*100</f>
        <v>122.37958931311195</v>
      </c>
      <c r="N206" s="35">
        <v>6.1346153846153797</v>
      </c>
      <c r="O206" s="35"/>
      <c r="P206" s="35">
        <f t="shared" si="20"/>
        <v>6.1346153846153797</v>
      </c>
      <c r="Q206" s="17">
        <v>3255489.02361994</v>
      </c>
      <c r="R206" s="17">
        <v>2968288.8680991698</v>
      </c>
      <c r="S206" s="17">
        <f t="shared" si="23"/>
        <v>2660156.8463272671</v>
      </c>
      <c r="T206" s="17">
        <f t="shared" si="24"/>
        <v>2425477.0626045424</v>
      </c>
    </row>
    <row r="207" spans="1:20" x14ac:dyDescent="0.2">
      <c r="A207" s="18">
        <v>44012</v>
      </c>
      <c r="B207" s="34">
        <v>15</v>
      </c>
      <c r="C207" s="17">
        <v>2482361</v>
      </c>
      <c r="D207" s="17">
        <v>14148.2154494305</v>
      </c>
      <c r="E207" s="17"/>
      <c r="F207" s="79">
        <f t="shared" si="19"/>
        <v>14.1482154494305</v>
      </c>
      <c r="G207" s="79">
        <f t="shared" si="21"/>
        <v>175454.00046193961</v>
      </c>
      <c r="H207" s="79">
        <f xml:space="preserve"> (G207/('Historical CPI'!I162/100))</f>
        <v>189953.80778990206</v>
      </c>
      <c r="I207" s="79">
        <v>3391358</v>
      </c>
      <c r="J207" s="79">
        <v>-436062</v>
      </c>
      <c r="K207" s="79">
        <f t="shared" si="22"/>
        <v>2955296</v>
      </c>
      <c r="L207" s="79">
        <v>3108321</v>
      </c>
      <c r="M207" s="79">
        <f>(SARB!E205/SARB!D205)*100</f>
        <v>122.96418219436114</v>
      </c>
      <c r="N207" s="35">
        <v>4.1730769230769198</v>
      </c>
      <c r="O207" s="35"/>
      <c r="P207" s="35">
        <f t="shared" si="20"/>
        <v>4.1730769230769198</v>
      </c>
      <c r="Q207" s="17">
        <v>3415355.50420688</v>
      </c>
      <c r="R207" s="17">
        <v>3127555.12807611</v>
      </c>
      <c r="S207" s="17">
        <f t="shared" si="23"/>
        <v>2777520.610683572</v>
      </c>
      <c r="T207" s="17">
        <f t="shared" si="24"/>
        <v>2543468.408656267</v>
      </c>
    </row>
    <row r="208" spans="1:20" x14ac:dyDescent="0.2">
      <c r="A208" s="18">
        <v>44104</v>
      </c>
      <c r="B208" s="34">
        <v>15</v>
      </c>
      <c r="C208" s="17">
        <v>2683141</v>
      </c>
      <c r="D208" s="17">
        <v>14690.8693839066</v>
      </c>
      <c r="E208" s="17"/>
      <c r="F208" s="79">
        <f t="shared" si="19"/>
        <v>14.6908693839066</v>
      </c>
      <c r="G208" s="79">
        <f t="shared" si="21"/>
        <v>182640.04191197146</v>
      </c>
      <c r="H208" s="79">
        <f xml:space="preserve"> (G208/('Historical CPI'!I163/100))</f>
        <v>194573.90828690137</v>
      </c>
      <c r="I208" s="79">
        <v>3657408</v>
      </c>
      <c r="J208" s="79">
        <v>-436062</v>
      </c>
      <c r="K208" s="79">
        <f t="shared" si="22"/>
        <v>3221346</v>
      </c>
      <c r="L208" s="79">
        <v>3339035.3333333302</v>
      </c>
      <c r="M208" s="79">
        <f>(SARB!E206/SARB!D206)*100</f>
        <v>123.46936387474148</v>
      </c>
      <c r="N208" s="35">
        <v>3.5576923076923102</v>
      </c>
      <c r="O208" s="35"/>
      <c r="P208" s="35">
        <f t="shared" si="20"/>
        <v>3.5576923076923102</v>
      </c>
      <c r="Q208" s="17">
        <v>3641567.6814340502</v>
      </c>
      <c r="R208" s="17">
        <v>3306155.8308445201</v>
      </c>
      <c r="S208" s="17">
        <f t="shared" si="23"/>
        <v>2949369.4363958878</v>
      </c>
      <c r="T208" s="17">
        <f t="shared" si="24"/>
        <v>2677713.5048647248</v>
      </c>
    </row>
    <row r="209" spans="1:20" x14ac:dyDescent="0.2">
      <c r="A209" s="18">
        <v>44196</v>
      </c>
      <c r="B209" s="34">
        <v>15</v>
      </c>
      <c r="C209" s="17">
        <v>2764715</v>
      </c>
      <c r="D209" s="17">
        <v>15023.5512352765</v>
      </c>
      <c r="E209" s="17"/>
      <c r="F209" s="79">
        <f t="shared" si="19"/>
        <v>15.0235512352765</v>
      </c>
      <c r="G209" s="79">
        <f t="shared" si="21"/>
        <v>184025.39830318067</v>
      </c>
      <c r="H209" s="79">
        <f xml:space="preserve"> (G209/('Historical CPI'!I164/100))</f>
        <v>195079.92752987356</v>
      </c>
      <c r="I209" s="79">
        <v>3821945</v>
      </c>
      <c r="J209" s="79">
        <v>-436062</v>
      </c>
      <c r="K209" s="79">
        <f t="shared" si="22"/>
        <v>3385883</v>
      </c>
      <c r="L209" s="79">
        <v>3460596.6666666698</v>
      </c>
      <c r="M209" s="79">
        <f>(SARB!E207/SARB!D207)*100</f>
        <v>123.64236468199014</v>
      </c>
      <c r="N209" s="35">
        <v>3.5</v>
      </c>
      <c r="O209" s="35"/>
      <c r="P209" s="35">
        <f t="shared" si="20"/>
        <v>3.5</v>
      </c>
      <c r="Q209" s="17">
        <v>3785075.0797374598</v>
      </c>
      <c r="R209" s="17">
        <v>3448623.9054372301</v>
      </c>
      <c r="S209" s="17">
        <f t="shared" si="23"/>
        <v>3061309.1956569455</v>
      </c>
      <c r="T209" s="17">
        <f t="shared" si="24"/>
        <v>2789192.7773357765</v>
      </c>
    </row>
    <row r="210" spans="1:20" x14ac:dyDescent="0.2">
      <c r="A210" s="18">
        <v>44286</v>
      </c>
      <c r="B210" s="34">
        <v>15</v>
      </c>
      <c r="C210" s="17">
        <v>2817209</v>
      </c>
      <c r="D210" s="17">
        <v>14995.3446022426</v>
      </c>
      <c r="E210" s="17"/>
      <c r="F210" s="79">
        <f t="shared" si="19"/>
        <v>14.9953446022426</v>
      </c>
      <c r="G210" s="79">
        <f t="shared" si="21"/>
        <v>187872.24133406562</v>
      </c>
      <c r="H210" s="79">
        <f xml:space="preserve"> (G210/('Historical CPI'!I165/100))</f>
        <v>196862.28571505312</v>
      </c>
      <c r="I210" s="79">
        <v>3922932</v>
      </c>
      <c r="J210" s="79">
        <v>-395902.66666666698</v>
      </c>
      <c r="K210" s="79">
        <f t="shared" si="22"/>
        <v>3527029.333333333</v>
      </c>
      <c r="L210" s="79">
        <v>3556207</v>
      </c>
      <c r="M210" s="79">
        <f>(SARB!E208/SARB!D208)*100</f>
        <v>125.6717550714733</v>
      </c>
      <c r="N210" s="35">
        <v>3.5</v>
      </c>
      <c r="O210" s="35"/>
      <c r="P210" s="35">
        <f t="shared" si="20"/>
        <v>3.5</v>
      </c>
      <c r="Q210" s="17">
        <v>3951771.3173376299</v>
      </c>
      <c r="R210" s="17">
        <v>3581813.6812124001</v>
      </c>
      <c r="S210" s="17">
        <f t="shared" si="23"/>
        <v>3144518.2850276409</v>
      </c>
      <c r="T210" s="17">
        <f t="shared" si="24"/>
        <v>2850134.2081005513</v>
      </c>
    </row>
    <row r="211" spans="1:20" x14ac:dyDescent="0.2">
      <c r="A211" s="18">
        <v>44377</v>
      </c>
      <c r="B211" s="34">
        <v>15</v>
      </c>
      <c r="C211" s="17">
        <v>2840043</v>
      </c>
      <c r="D211" s="17">
        <v>14941.572756801699</v>
      </c>
      <c r="E211" s="17"/>
      <c r="F211" s="79">
        <f t="shared" si="19"/>
        <v>14.941572756801699</v>
      </c>
      <c r="G211" s="79">
        <f t="shared" si="21"/>
        <v>190076.57669151036</v>
      </c>
      <c r="H211" s="79">
        <f xml:space="preserve"> (G211/('Historical CPI'!I166/100))</f>
        <v>196292.50604975258</v>
      </c>
      <c r="I211" s="79">
        <v>4003094.3333333302</v>
      </c>
      <c r="J211" s="79">
        <v>-315584</v>
      </c>
      <c r="K211" s="79">
        <f t="shared" si="22"/>
        <v>3687510.3333333302</v>
      </c>
      <c r="L211" s="79">
        <v>3674884.3333333302</v>
      </c>
      <c r="M211" s="79">
        <f>(SARB!E209/SARB!D209)*100</f>
        <v>127.33275296190882</v>
      </c>
      <c r="N211" s="35">
        <v>3.5</v>
      </c>
      <c r="O211" s="35"/>
      <c r="P211" s="35">
        <f t="shared" si="20"/>
        <v>3.5</v>
      </c>
      <c r="Q211" s="17">
        <v>4029888.5780581902</v>
      </c>
      <c r="R211" s="17">
        <v>3697346.74156474</v>
      </c>
      <c r="S211" s="17">
        <f t="shared" si="23"/>
        <v>3164848.38685905</v>
      </c>
      <c r="T211" s="17">
        <f t="shared" si="24"/>
        <v>2903688.6861864906</v>
      </c>
    </row>
    <row r="212" spans="1:20" x14ac:dyDescent="0.2">
      <c r="A212" s="18">
        <v>44469</v>
      </c>
      <c r="B212" s="34">
        <v>15</v>
      </c>
      <c r="C212" s="17">
        <v>2890359</v>
      </c>
      <c r="D212" s="17">
        <v>14282.0071720624</v>
      </c>
      <c r="E212" s="17"/>
      <c r="F212" s="79">
        <f t="shared" si="19"/>
        <v>14.2820071720624</v>
      </c>
      <c r="G212" s="79">
        <f t="shared" si="21"/>
        <v>202377.64658555455</v>
      </c>
      <c r="H212" s="79">
        <f xml:space="preserve"> (G212/('Historical CPI'!I167/100))</f>
        <v>205598.692772321</v>
      </c>
      <c r="I212" s="79">
        <v>4121377.6666666698</v>
      </c>
      <c r="J212" s="79">
        <v>-315584</v>
      </c>
      <c r="K212" s="79">
        <f t="shared" si="22"/>
        <v>3805793.6666666698</v>
      </c>
      <c r="L212" s="79">
        <v>3835711.3333333302</v>
      </c>
      <c r="M212" s="79">
        <f>(SARB!E210/SARB!D210)*100</f>
        <v>128.90455854265417</v>
      </c>
      <c r="N212" s="35">
        <v>3.5</v>
      </c>
      <c r="O212" s="35"/>
      <c r="P212" s="35">
        <f t="shared" si="20"/>
        <v>3.5</v>
      </c>
      <c r="Q212" s="17">
        <v>4103124.6081886599</v>
      </c>
      <c r="R212" s="17">
        <v>3798778.0086485902</v>
      </c>
      <c r="S212" s="17">
        <f t="shared" si="23"/>
        <v>3183071.7661012327</v>
      </c>
      <c r="T212" s="17">
        <f t="shared" si="24"/>
        <v>2946969.4878103049</v>
      </c>
    </row>
    <row r="213" spans="1:20" x14ac:dyDescent="0.2">
      <c r="A213" s="18">
        <v>44561</v>
      </c>
      <c r="B213" s="34">
        <v>15</v>
      </c>
      <c r="C213" s="17">
        <v>2911015</v>
      </c>
      <c r="D213" s="17">
        <v>14544.131225983199</v>
      </c>
      <c r="E213" s="17"/>
      <c r="F213" s="79">
        <f t="shared" si="19"/>
        <v>14.544131225983199</v>
      </c>
      <c r="G213" s="79">
        <f t="shared" si="21"/>
        <v>200150.49058409553</v>
      </c>
      <c r="H213" s="79">
        <f xml:space="preserve"> (G213/('Historical CPI'!I168/100))</f>
        <v>201223.68356309866</v>
      </c>
      <c r="I213" s="79">
        <v>4239805</v>
      </c>
      <c r="J213" s="79">
        <v>-315584</v>
      </c>
      <c r="K213" s="79">
        <f t="shared" si="22"/>
        <v>3924221</v>
      </c>
      <c r="L213" s="79">
        <v>3929225</v>
      </c>
      <c r="M213" s="79">
        <f>(SARB!E211/SARB!D211)*100</f>
        <v>131.10281749369216</v>
      </c>
      <c r="N213" s="35">
        <v>3.6153846153846199</v>
      </c>
      <c r="O213" s="35"/>
      <c r="P213" s="35">
        <f t="shared" si="20"/>
        <v>3.6153846153846199</v>
      </c>
      <c r="Q213" s="17">
        <v>4200845.5757638495</v>
      </c>
      <c r="R213" s="17">
        <v>3916541.5659465301</v>
      </c>
      <c r="S213" s="17">
        <f t="shared" si="23"/>
        <v>3204237.4497145857</v>
      </c>
      <c r="T213" s="17">
        <f t="shared" si="24"/>
        <v>2987381.6908129905</v>
      </c>
    </row>
    <row r="214" spans="1:20" x14ac:dyDescent="0.2">
      <c r="A214" s="18">
        <v>44651</v>
      </c>
      <c r="B214" s="34">
        <v>15</v>
      </c>
      <c r="C214" s="17">
        <v>2984520</v>
      </c>
      <c r="D214" s="17">
        <v>14914.2074843642</v>
      </c>
      <c r="E214" s="17"/>
      <c r="F214" s="79">
        <f t="shared" si="19"/>
        <v>14.9142074843642</v>
      </c>
      <c r="G214" s="79">
        <f t="shared" si="21"/>
        <v>200112.54390345042</v>
      </c>
      <c r="H214" s="79">
        <f xml:space="preserve"> (G214/('Historical CPI'!I169/100))</f>
        <v>198262.09765863715</v>
      </c>
      <c r="I214" s="79">
        <v>4255090.3333333302</v>
      </c>
      <c r="J214" s="79">
        <v>-315150.33333333302</v>
      </c>
      <c r="K214" s="79">
        <f t="shared" si="22"/>
        <v>3939939.9999999972</v>
      </c>
      <c r="L214" s="79">
        <v>3993692</v>
      </c>
      <c r="M214" s="79">
        <f>(SARB!E212/SARB!D212)*100</f>
        <v>133.12448685482562</v>
      </c>
      <c r="N214" s="35">
        <v>3.9423076923076898</v>
      </c>
      <c r="O214" s="35"/>
      <c r="P214" s="35">
        <f t="shared" si="20"/>
        <v>3.9423076923076898</v>
      </c>
      <c r="Q214" s="17">
        <v>4286134.1138787698</v>
      </c>
      <c r="R214" s="17">
        <v>4020861.6514399899</v>
      </c>
      <c r="S214" s="17">
        <f t="shared" si="23"/>
        <v>3219643.6697276193</v>
      </c>
      <c r="T214" s="17">
        <f t="shared" si="24"/>
        <v>3020377.2021482447</v>
      </c>
    </row>
    <row r="215" spans="1:20" x14ac:dyDescent="0.2">
      <c r="A215" s="18">
        <v>44742</v>
      </c>
      <c r="B215" s="34">
        <v>15</v>
      </c>
      <c r="C215" s="17">
        <v>2978619</v>
      </c>
      <c r="D215" s="17">
        <v>15561.858123231999</v>
      </c>
      <c r="E215" s="17"/>
      <c r="F215" s="79">
        <f t="shared" si="19"/>
        <v>15.561858123232</v>
      </c>
      <c r="G215" s="79">
        <f t="shared" si="21"/>
        <v>191405.09934050078</v>
      </c>
      <c r="H215" s="79">
        <f xml:space="preserve"> (G215/('Historical CPI'!I170/100))</f>
        <v>185410.17049451216</v>
      </c>
      <c r="I215" s="79">
        <v>4415575.6666666698</v>
      </c>
      <c r="J215" s="79">
        <v>-314283</v>
      </c>
      <c r="K215" s="79">
        <f t="shared" si="22"/>
        <v>4101292.6666666698</v>
      </c>
      <c r="L215" s="79">
        <v>4085046.3333333302</v>
      </c>
      <c r="M215" s="79">
        <f>(SARB!E213/SARB!D213)*100</f>
        <v>135.18788538100438</v>
      </c>
      <c r="N215" s="35">
        <v>4.4807692307692299</v>
      </c>
      <c r="O215" s="35"/>
      <c r="P215" s="35">
        <f t="shared" si="20"/>
        <v>4.4807692307692299</v>
      </c>
      <c r="Q215" s="17">
        <v>4443524.5090097096</v>
      </c>
      <c r="R215" s="17">
        <v>4110080.6841229498</v>
      </c>
      <c r="S215" s="17">
        <f t="shared" si="23"/>
        <v>3286925.0794820711</v>
      </c>
      <c r="T215" s="17">
        <f t="shared" si="24"/>
        <v>3040272.9301811154</v>
      </c>
    </row>
    <row r="216" spans="1:20" x14ac:dyDescent="0.2">
      <c r="A216" s="18">
        <v>44834</v>
      </c>
      <c r="B216" s="34">
        <v>15</v>
      </c>
      <c r="C216" s="17">
        <v>3017784</v>
      </c>
      <c r="D216" s="17">
        <v>15765.403664003201</v>
      </c>
      <c r="E216" s="17"/>
      <c r="F216" s="79">
        <f t="shared" si="19"/>
        <v>15.7654036640032</v>
      </c>
      <c r="G216" s="79">
        <f t="shared" si="21"/>
        <v>191418.12441443792</v>
      </c>
      <c r="H216" s="79">
        <f xml:space="preserve"> (G216/('Historical CPI'!I171/100))</f>
        <v>180639.94125300786</v>
      </c>
      <c r="I216" s="79">
        <v>4584302</v>
      </c>
      <c r="J216" s="79">
        <v>-314283</v>
      </c>
      <c r="K216" s="79">
        <f t="shared" si="22"/>
        <v>4270019</v>
      </c>
      <c r="L216" s="79">
        <v>4242506</v>
      </c>
      <c r="M216" s="79">
        <f>(SARB!E214/SARB!D214)*100</f>
        <v>139.4231919001833</v>
      </c>
      <c r="N216" s="35">
        <v>5.3846153846153797</v>
      </c>
      <c r="O216" s="35"/>
      <c r="P216" s="35">
        <f t="shared" si="20"/>
        <v>5.3846153846153797</v>
      </c>
      <c r="Q216" s="17">
        <v>4564362.6330570802</v>
      </c>
      <c r="R216" s="17">
        <v>4202366.4966112003</v>
      </c>
      <c r="S216" s="17">
        <f t="shared" si="23"/>
        <v>3273747.0508671375</v>
      </c>
      <c r="T216" s="17">
        <f t="shared" si="24"/>
        <v>3014108.6567719551</v>
      </c>
    </row>
    <row r="217" spans="1:20" x14ac:dyDescent="0.2">
      <c r="A217" s="18">
        <v>44926</v>
      </c>
      <c r="B217" s="34">
        <v>15</v>
      </c>
      <c r="C217" s="17">
        <v>3000019</v>
      </c>
      <c r="D217" s="17">
        <v>15934.493074805099</v>
      </c>
      <c r="E217" s="17"/>
      <c r="F217" s="79">
        <f t="shared" si="19"/>
        <v>15.934493074805099</v>
      </c>
      <c r="G217" s="79">
        <f t="shared" si="21"/>
        <v>188272.00751955484</v>
      </c>
      <c r="H217" s="79">
        <f xml:space="preserve"> (G217/('Historical CPI'!I172/100))</f>
        <v>176229.64822423283</v>
      </c>
      <c r="I217" s="79">
        <v>4703247</v>
      </c>
      <c r="J217" s="79">
        <v>-314283</v>
      </c>
      <c r="K217" s="79">
        <f t="shared" si="22"/>
        <v>4388964</v>
      </c>
      <c r="L217" s="79">
        <v>4364929.6666666698</v>
      </c>
      <c r="M217" s="79">
        <f>(SARB!E215/SARB!D215)*100</f>
        <v>141.32270905475633</v>
      </c>
      <c r="N217" s="35">
        <v>6.5714285714285703</v>
      </c>
      <c r="O217" s="35"/>
      <c r="P217" s="35">
        <f t="shared" si="20"/>
        <v>6.5714285714285703</v>
      </c>
      <c r="Q217" s="17">
        <v>4661232.9493909301</v>
      </c>
      <c r="R217" s="17">
        <v>4351190.2398401201</v>
      </c>
      <c r="S217" s="17">
        <f t="shared" si="23"/>
        <v>3298290.1195199331</v>
      </c>
      <c r="T217" s="17">
        <f t="shared" si="24"/>
        <v>3078903.7861949173</v>
      </c>
    </row>
    <row r="218" spans="1:20" x14ac:dyDescent="0.2">
      <c r="A218" s="18">
        <v>45016</v>
      </c>
      <c r="B218" s="34">
        <v>15</v>
      </c>
      <c r="C218" s="17">
        <v>3111705</v>
      </c>
      <c r="D218" s="17">
        <v>16192.2786510069</v>
      </c>
      <c r="E218" s="17"/>
      <c r="F218" s="79">
        <f t="shared" si="19"/>
        <v>16.192278651006902</v>
      </c>
      <c r="G218" s="79">
        <f t="shared" si="21"/>
        <v>192172.14989111503</v>
      </c>
      <c r="H218" s="79">
        <f xml:space="preserve"> (G218/('Historical CPI'!I173/100))</f>
        <v>177937.1758251065</v>
      </c>
      <c r="I218" s="79">
        <v>4754263.3333333302</v>
      </c>
      <c r="J218" s="79">
        <v>-362427</v>
      </c>
      <c r="K218" s="79">
        <f t="shared" si="22"/>
        <v>4391836.3333333302</v>
      </c>
      <c r="L218" s="79">
        <v>4478363.3333333302</v>
      </c>
      <c r="M218" s="79">
        <f>(SARB!E216/SARB!D216)*100</f>
        <v>142.90521239210165</v>
      </c>
      <c r="N218" s="35">
        <v>7.1875</v>
      </c>
      <c r="O218" s="35"/>
      <c r="P218" s="35">
        <f t="shared" si="20"/>
        <v>7.1875</v>
      </c>
      <c r="Q218" s="17">
        <v>4788410.3967530401</v>
      </c>
      <c r="R218" s="17">
        <v>4507631.1078549298</v>
      </c>
      <c r="S218" s="17">
        <f t="shared" si="23"/>
        <v>3350759.7914725854</v>
      </c>
      <c r="T218" s="17">
        <f t="shared" si="24"/>
        <v>3154280.4019540902</v>
      </c>
    </row>
    <row r="219" spans="1:20" x14ac:dyDescent="0.2">
      <c r="A219" s="18">
        <v>45107</v>
      </c>
      <c r="B219" s="34">
        <v>15</v>
      </c>
      <c r="C219" s="17">
        <v>3129418</v>
      </c>
      <c r="D219" s="17">
        <v>16346.192866129901</v>
      </c>
      <c r="E219" s="17"/>
      <c r="F219" s="79">
        <f t="shared" si="19"/>
        <v>16.346192866129901</v>
      </c>
      <c r="G219" s="79">
        <f t="shared" si="21"/>
        <v>191446.2912330066</v>
      </c>
      <c r="H219" s="79">
        <f xml:space="preserve"> (G219/('Historical CPI'!I174/100))</f>
        <v>174677.27302281625</v>
      </c>
      <c r="I219" s="79">
        <v>4896875.3333333302</v>
      </c>
      <c r="J219" s="79">
        <v>-458715</v>
      </c>
      <c r="K219" s="79">
        <f t="shared" si="22"/>
        <v>4438160.3333333302</v>
      </c>
      <c r="L219" s="79">
        <v>4636793</v>
      </c>
      <c r="M219" s="79">
        <f>(SARB!E217/SARB!D217)*100</f>
        <v>144.99323995579957</v>
      </c>
      <c r="N219" s="35">
        <v>7.9423076923076898</v>
      </c>
      <c r="O219" s="35"/>
      <c r="P219" s="35">
        <f t="shared" si="20"/>
        <v>7.9423076923076898</v>
      </c>
      <c r="Q219" s="17">
        <v>4926938.7690868797</v>
      </c>
      <c r="R219" s="17">
        <v>4665792.5092119398</v>
      </c>
      <c r="S219" s="17">
        <f t="shared" si="23"/>
        <v>3398047.2266078279</v>
      </c>
      <c r="T219" s="17">
        <f t="shared" si="24"/>
        <v>3217937.9608554733</v>
      </c>
    </row>
    <row r="220" spans="1:20" x14ac:dyDescent="0.2">
      <c r="A220" s="19"/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D284-4369-4C6C-A227-81A9A61B30BE}">
  <dimension ref="A1:R441"/>
  <sheetViews>
    <sheetView zoomScale="82" zoomScaleNormal="82" workbookViewId="0">
      <pane xSplit="1" ySplit="4" topLeftCell="B153" activePane="bottomRight" state="frozen"/>
      <selection activeCell="Q117" sqref="Q117"/>
      <selection pane="topRight" activeCell="Q117" sqref="Q117"/>
      <selection pane="bottomLeft" activeCell="Q117" sqref="Q117"/>
      <selection pane="bottomRight" activeCell="F189" sqref="F189"/>
    </sheetView>
  </sheetViews>
  <sheetFormatPr defaultColWidth="9.140625" defaultRowHeight="12" x14ac:dyDescent="0.2"/>
  <cols>
    <col min="1" max="1" width="18.7109375" style="82" customWidth="1"/>
    <col min="2" max="3" width="20.5703125" customWidth="1"/>
    <col min="4" max="4" width="20.5703125" style="118" customWidth="1"/>
    <col min="5" max="5" width="12.140625" style="119" customWidth="1"/>
    <col min="6" max="6" width="12.140625" customWidth="1"/>
    <col min="7" max="7" width="12.140625" style="118" customWidth="1"/>
    <col min="8" max="8" width="12.140625" customWidth="1"/>
    <col min="9" max="10" width="12.140625" style="83" customWidth="1"/>
    <col min="11" max="34" width="9.140625" customWidth="1"/>
    <col min="257" max="257" width="18.7109375" customWidth="1"/>
    <col min="258" max="260" width="20.5703125" customWidth="1"/>
    <col min="261" max="266" width="12.140625" customWidth="1"/>
    <col min="513" max="513" width="18.7109375" customWidth="1"/>
    <col min="514" max="516" width="20.5703125" customWidth="1"/>
    <col min="517" max="522" width="12.140625" customWidth="1"/>
    <col min="769" max="769" width="18.7109375" customWidth="1"/>
    <col min="770" max="772" width="20.5703125" customWidth="1"/>
    <col min="773" max="778" width="12.140625" customWidth="1"/>
    <col min="1025" max="1025" width="18.7109375" customWidth="1"/>
    <col min="1026" max="1028" width="20.5703125" customWidth="1"/>
    <col min="1029" max="1034" width="12.140625" customWidth="1"/>
    <col min="1281" max="1281" width="18.7109375" customWidth="1"/>
    <col min="1282" max="1284" width="20.5703125" customWidth="1"/>
    <col min="1285" max="1290" width="12.140625" customWidth="1"/>
    <col min="1537" max="1537" width="18.7109375" customWidth="1"/>
    <col min="1538" max="1540" width="20.5703125" customWidth="1"/>
    <col min="1541" max="1546" width="12.140625" customWidth="1"/>
    <col min="1793" max="1793" width="18.7109375" customWidth="1"/>
    <col min="1794" max="1796" width="20.5703125" customWidth="1"/>
    <col min="1797" max="1802" width="12.140625" customWidth="1"/>
    <col min="2049" max="2049" width="18.7109375" customWidth="1"/>
    <col min="2050" max="2052" width="20.5703125" customWidth="1"/>
    <col min="2053" max="2058" width="12.140625" customWidth="1"/>
    <col min="2305" max="2305" width="18.7109375" customWidth="1"/>
    <col min="2306" max="2308" width="20.5703125" customWidth="1"/>
    <col min="2309" max="2314" width="12.140625" customWidth="1"/>
    <col min="2561" max="2561" width="18.7109375" customWidth="1"/>
    <col min="2562" max="2564" width="20.5703125" customWidth="1"/>
    <col min="2565" max="2570" width="12.140625" customWidth="1"/>
    <col min="2817" max="2817" width="18.7109375" customWidth="1"/>
    <col min="2818" max="2820" width="20.5703125" customWidth="1"/>
    <col min="2821" max="2826" width="12.140625" customWidth="1"/>
    <col min="3073" max="3073" width="18.7109375" customWidth="1"/>
    <col min="3074" max="3076" width="20.5703125" customWidth="1"/>
    <col min="3077" max="3082" width="12.140625" customWidth="1"/>
    <col min="3329" max="3329" width="18.7109375" customWidth="1"/>
    <col min="3330" max="3332" width="20.5703125" customWidth="1"/>
    <col min="3333" max="3338" width="12.140625" customWidth="1"/>
    <col min="3585" max="3585" width="18.7109375" customWidth="1"/>
    <col min="3586" max="3588" width="20.5703125" customWidth="1"/>
    <col min="3589" max="3594" width="12.140625" customWidth="1"/>
    <col min="3841" max="3841" width="18.7109375" customWidth="1"/>
    <col min="3842" max="3844" width="20.5703125" customWidth="1"/>
    <col min="3845" max="3850" width="12.140625" customWidth="1"/>
    <col min="4097" max="4097" width="18.7109375" customWidth="1"/>
    <col min="4098" max="4100" width="20.5703125" customWidth="1"/>
    <col min="4101" max="4106" width="12.140625" customWidth="1"/>
    <col min="4353" max="4353" width="18.7109375" customWidth="1"/>
    <col min="4354" max="4356" width="20.5703125" customWidth="1"/>
    <col min="4357" max="4362" width="12.140625" customWidth="1"/>
    <col min="4609" max="4609" width="18.7109375" customWidth="1"/>
    <col min="4610" max="4612" width="20.5703125" customWidth="1"/>
    <col min="4613" max="4618" width="12.140625" customWidth="1"/>
    <col min="4865" max="4865" width="18.7109375" customWidth="1"/>
    <col min="4866" max="4868" width="20.5703125" customWidth="1"/>
    <col min="4869" max="4874" width="12.140625" customWidth="1"/>
    <col min="5121" max="5121" width="18.7109375" customWidth="1"/>
    <col min="5122" max="5124" width="20.5703125" customWidth="1"/>
    <col min="5125" max="5130" width="12.140625" customWidth="1"/>
    <col min="5377" max="5377" width="18.7109375" customWidth="1"/>
    <col min="5378" max="5380" width="20.5703125" customWidth="1"/>
    <col min="5381" max="5386" width="12.140625" customWidth="1"/>
    <col min="5633" max="5633" width="18.7109375" customWidth="1"/>
    <col min="5634" max="5636" width="20.5703125" customWidth="1"/>
    <col min="5637" max="5642" width="12.140625" customWidth="1"/>
    <col min="5889" max="5889" width="18.7109375" customWidth="1"/>
    <col min="5890" max="5892" width="20.5703125" customWidth="1"/>
    <col min="5893" max="5898" width="12.140625" customWidth="1"/>
    <col min="6145" max="6145" width="18.7109375" customWidth="1"/>
    <col min="6146" max="6148" width="20.5703125" customWidth="1"/>
    <col min="6149" max="6154" width="12.140625" customWidth="1"/>
    <col min="6401" max="6401" width="18.7109375" customWidth="1"/>
    <col min="6402" max="6404" width="20.5703125" customWidth="1"/>
    <col min="6405" max="6410" width="12.140625" customWidth="1"/>
    <col min="6657" max="6657" width="18.7109375" customWidth="1"/>
    <col min="6658" max="6660" width="20.5703125" customWidth="1"/>
    <col min="6661" max="6666" width="12.140625" customWidth="1"/>
    <col min="6913" max="6913" width="18.7109375" customWidth="1"/>
    <col min="6914" max="6916" width="20.5703125" customWidth="1"/>
    <col min="6917" max="6922" width="12.140625" customWidth="1"/>
    <col min="7169" max="7169" width="18.7109375" customWidth="1"/>
    <col min="7170" max="7172" width="20.5703125" customWidth="1"/>
    <col min="7173" max="7178" width="12.140625" customWidth="1"/>
    <col min="7425" max="7425" width="18.7109375" customWidth="1"/>
    <col min="7426" max="7428" width="20.5703125" customWidth="1"/>
    <col min="7429" max="7434" width="12.140625" customWidth="1"/>
    <col min="7681" max="7681" width="18.7109375" customWidth="1"/>
    <col min="7682" max="7684" width="20.5703125" customWidth="1"/>
    <col min="7685" max="7690" width="12.140625" customWidth="1"/>
    <col min="7937" max="7937" width="18.7109375" customWidth="1"/>
    <col min="7938" max="7940" width="20.5703125" customWidth="1"/>
    <col min="7941" max="7946" width="12.140625" customWidth="1"/>
    <col min="8193" max="8193" width="18.7109375" customWidth="1"/>
    <col min="8194" max="8196" width="20.5703125" customWidth="1"/>
    <col min="8197" max="8202" width="12.140625" customWidth="1"/>
    <col min="8449" max="8449" width="18.7109375" customWidth="1"/>
    <col min="8450" max="8452" width="20.5703125" customWidth="1"/>
    <col min="8453" max="8458" width="12.140625" customWidth="1"/>
    <col min="8705" max="8705" width="18.7109375" customWidth="1"/>
    <col min="8706" max="8708" width="20.5703125" customWidth="1"/>
    <col min="8709" max="8714" width="12.140625" customWidth="1"/>
    <col min="8961" max="8961" width="18.7109375" customWidth="1"/>
    <col min="8962" max="8964" width="20.5703125" customWidth="1"/>
    <col min="8965" max="8970" width="12.140625" customWidth="1"/>
    <col min="9217" max="9217" width="18.7109375" customWidth="1"/>
    <col min="9218" max="9220" width="20.5703125" customWidth="1"/>
    <col min="9221" max="9226" width="12.140625" customWidth="1"/>
    <col min="9473" max="9473" width="18.7109375" customWidth="1"/>
    <col min="9474" max="9476" width="20.5703125" customWidth="1"/>
    <col min="9477" max="9482" width="12.140625" customWidth="1"/>
    <col min="9729" max="9729" width="18.7109375" customWidth="1"/>
    <col min="9730" max="9732" width="20.5703125" customWidth="1"/>
    <col min="9733" max="9738" width="12.140625" customWidth="1"/>
    <col min="9985" max="9985" width="18.7109375" customWidth="1"/>
    <col min="9986" max="9988" width="20.5703125" customWidth="1"/>
    <col min="9989" max="9994" width="12.140625" customWidth="1"/>
    <col min="10241" max="10241" width="18.7109375" customWidth="1"/>
    <col min="10242" max="10244" width="20.5703125" customWidth="1"/>
    <col min="10245" max="10250" width="12.140625" customWidth="1"/>
    <col min="10497" max="10497" width="18.7109375" customWidth="1"/>
    <col min="10498" max="10500" width="20.5703125" customWidth="1"/>
    <col min="10501" max="10506" width="12.140625" customWidth="1"/>
    <col min="10753" max="10753" width="18.7109375" customWidth="1"/>
    <col min="10754" max="10756" width="20.5703125" customWidth="1"/>
    <col min="10757" max="10762" width="12.140625" customWidth="1"/>
    <col min="11009" max="11009" width="18.7109375" customWidth="1"/>
    <col min="11010" max="11012" width="20.5703125" customWidth="1"/>
    <col min="11013" max="11018" width="12.140625" customWidth="1"/>
    <col min="11265" max="11265" width="18.7109375" customWidth="1"/>
    <col min="11266" max="11268" width="20.5703125" customWidth="1"/>
    <col min="11269" max="11274" width="12.140625" customWidth="1"/>
    <col min="11521" max="11521" width="18.7109375" customWidth="1"/>
    <col min="11522" max="11524" width="20.5703125" customWidth="1"/>
    <col min="11525" max="11530" width="12.140625" customWidth="1"/>
    <col min="11777" max="11777" width="18.7109375" customWidth="1"/>
    <col min="11778" max="11780" width="20.5703125" customWidth="1"/>
    <col min="11781" max="11786" width="12.140625" customWidth="1"/>
    <col min="12033" max="12033" width="18.7109375" customWidth="1"/>
    <col min="12034" max="12036" width="20.5703125" customWidth="1"/>
    <col min="12037" max="12042" width="12.140625" customWidth="1"/>
    <col min="12289" max="12289" width="18.7109375" customWidth="1"/>
    <col min="12290" max="12292" width="20.5703125" customWidth="1"/>
    <col min="12293" max="12298" width="12.140625" customWidth="1"/>
    <col min="12545" max="12545" width="18.7109375" customWidth="1"/>
    <col min="12546" max="12548" width="20.5703125" customWidth="1"/>
    <col min="12549" max="12554" width="12.140625" customWidth="1"/>
    <col min="12801" max="12801" width="18.7109375" customWidth="1"/>
    <col min="12802" max="12804" width="20.5703125" customWidth="1"/>
    <col min="12805" max="12810" width="12.140625" customWidth="1"/>
    <col min="13057" max="13057" width="18.7109375" customWidth="1"/>
    <col min="13058" max="13060" width="20.5703125" customWidth="1"/>
    <col min="13061" max="13066" width="12.140625" customWidth="1"/>
    <col min="13313" max="13313" width="18.7109375" customWidth="1"/>
    <col min="13314" max="13316" width="20.5703125" customWidth="1"/>
    <col min="13317" max="13322" width="12.140625" customWidth="1"/>
    <col min="13569" max="13569" width="18.7109375" customWidth="1"/>
    <col min="13570" max="13572" width="20.5703125" customWidth="1"/>
    <col min="13573" max="13578" width="12.140625" customWidth="1"/>
    <col min="13825" max="13825" width="18.7109375" customWidth="1"/>
    <col min="13826" max="13828" width="20.5703125" customWidth="1"/>
    <col min="13829" max="13834" width="12.140625" customWidth="1"/>
    <col min="14081" max="14081" width="18.7109375" customWidth="1"/>
    <col min="14082" max="14084" width="20.5703125" customWidth="1"/>
    <col min="14085" max="14090" width="12.140625" customWidth="1"/>
    <col min="14337" max="14337" width="18.7109375" customWidth="1"/>
    <col min="14338" max="14340" width="20.5703125" customWidth="1"/>
    <col min="14341" max="14346" width="12.140625" customWidth="1"/>
    <col min="14593" max="14593" width="18.7109375" customWidth="1"/>
    <col min="14594" max="14596" width="20.5703125" customWidth="1"/>
    <col min="14597" max="14602" width="12.140625" customWidth="1"/>
    <col min="14849" max="14849" width="18.7109375" customWidth="1"/>
    <col min="14850" max="14852" width="20.5703125" customWidth="1"/>
    <col min="14853" max="14858" width="12.140625" customWidth="1"/>
    <col min="15105" max="15105" width="18.7109375" customWidth="1"/>
    <col min="15106" max="15108" width="20.5703125" customWidth="1"/>
    <col min="15109" max="15114" width="12.140625" customWidth="1"/>
    <col min="15361" max="15361" width="18.7109375" customWidth="1"/>
    <col min="15362" max="15364" width="20.5703125" customWidth="1"/>
    <col min="15365" max="15370" width="12.140625" customWidth="1"/>
    <col min="15617" max="15617" width="18.7109375" customWidth="1"/>
    <col min="15618" max="15620" width="20.5703125" customWidth="1"/>
    <col min="15621" max="15626" width="12.140625" customWidth="1"/>
    <col min="15873" max="15873" width="18.7109375" customWidth="1"/>
    <col min="15874" max="15876" width="20.5703125" customWidth="1"/>
    <col min="15877" max="15882" width="12.140625" customWidth="1"/>
    <col min="16129" max="16129" width="18.7109375" customWidth="1"/>
    <col min="16130" max="16132" width="20.5703125" customWidth="1"/>
    <col min="16133" max="16138" width="12.140625" customWidth="1"/>
  </cols>
  <sheetData>
    <row r="1" spans="1:11" x14ac:dyDescent="0.2">
      <c r="B1" s="145" t="s">
        <v>359</v>
      </c>
      <c r="C1" s="145"/>
      <c r="D1" s="146"/>
      <c r="E1" s="147" t="s">
        <v>360</v>
      </c>
      <c r="F1" s="148"/>
      <c r="G1" s="149"/>
    </row>
    <row r="2" spans="1:11" s="89" customFormat="1" ht="33" customHeight="1" x14ac:dyDescent="0.2">
      <c r="A2" s="84"/>
      <c r="B2" s="85" t="s">
        <v>361</v>
      </c>
      <c r="C2" s="85" t="s">
        <v>362</v>
      </c>
      <c r="D2" s="86" t="s">
        <v>363</v>
      </c>
      <c r="E2" s="85" t="s">
        <v>364</v>
      </c>
      <c r="F2" s="85" t="s">
        <v>365</v>
      </c>
      <c r="G2" s="86" t="s">
        <v>366</v>
      </c>
      <c r="H2" s="87" t="s">
        <v>367</v>
      </c>
      <c r="I2" s="87" t="s">
        <v>368</v>
      </c>
      <c r="J2" s="88"/>
    </row>
    <row r="3" spans="1:11" s="89" customFormat="1" ht="17.25" customHeight="1" x14ac:dyDescent="0.2">
      <c r="A3" s="90" t="s">
        <v>46</v>
      </c>
      <c r="B3" s="91" t="s">
        <v>369</v>
      </c>
      <c r="C3" s="91" t="s">
        <v>370</v>
      </c>
      <c r="D3" s="92" t="s">
        <v>371</v>
      </c>
      <c r="E3" s="93" t="s">
        <v>48</v>
      </c>
      <c r="F3" s="93" t="s">
        <v>48</v>
      </c>
      <c r="G3" s="94" t="s">
        <v>48</v>
      </c>
      <c r="H3" s="93" t="s">
        <v>48</v>
      </c>
      <c r="I3" s="93" t="s">
        <v>48</v>
      </c>
      <c r="J3" s="95"/>
    </row>
    <row r="4" spans="1:11" s="89" customFormat="1" ht="17.25" customHeight="1" x14ac:dyDescent="0.2">
      <c r="A4" s="90" t="s">
        <v>81</v>
      </c>
      <c r="B4" s="96" t="s">
        <v>372</v>
      </c>
      <c r="C4" s="96" t="s">
        <v>373</v>
      </c>
      <c r="D4" s="97" t="s">
        <v>374</v>
      </c>
      <c r="E4" s="93" t="s">
        <v>48</v>
      </c>
      <c r="F4" s="93" t="s">
        <v>48</v>
      </c>
      <c r="G4" s="94" t="s">
        <v>48</v>
      </c>
      <c r="H4" s="93" t="s">
        <v>48</v>
      </c>
      <c r="I4" s="93" t="s">
        <v>48</v>
      </c>
      <c r="J4" s="88"/>
    </row>
    <row r="5" spans="1:11" x14ac:dyDescent="0.2">
      <c r="A5" s="126">
        <v>29676</v>
      </c>
      <c r="B5" s="98">
        <v>11.866666666666699</v>
      </c>
      <c r="C5" s="98" t="e">
        <v>#N/A</v>
      </c>
      <c r="D5" s="99" t="e">
        <v>#N/A</v>
      </c>
      <c r="E5" s="100"/>
      <c r="F5" s="101"/>
      <c r="G5" s="102"/>
      <c r="H5" s="103"/>
      <c r="I5" s="104">
        <f t="shared" ref="I5:I68" si="0">I9/(H9/100+1)</f>
        <v>4.0921626906455515</v>
      </c>
      <c r="J5" s="88"/>
    </row>
    <row r="6" spans="1:11" x14ac:dyDescent="0.2">
      <c r="A6" s="126">
        <v>29767</v>
      </c>
      <c r="B6" s="98">
        <v>12.1</v>
      </c>
      <c r="C6" s="98" t="e">
        <v>#N/A</v>
      </c>
      <c r="D6" s="99" t="e">
        <v>#N/A</v>
      </c>
      <c r="E6" s="100"/>
      <c r="F6" s="101"/>
      <c r="G6" s="102"/>
      <c r="H6" s="103"/>
      <c r="I6" s="104">
        <f t="shared" si="0"/>
        <v>4.1612269247966145</v>
      </c>
      <c r="J6" s="88"/>
    </row>
    <row r="7" spans="1:11" x14ac:dyDescent="0.2">
      <c r="A7" s="126">
        <v>29859</v>
      </c>
      <c r="B7" s="98">
        <v>12.7</v>
      </c>
      <c r="C7" s="98" t="e">
        <v>#N/A</v>
      </c>
      <c r="D7" s="99" t="e">
        <v>#N/A</v>
      </c>
      <c r="E7" s="100"/>
      <c r="F7" s="101"/>
      <c r="G7" s="102"/>
      <c r="H7" s="103"/>
      <c r="I7" s="104">
        <f t="shared" si="0"/>
        <v>4.3476556205995953</v>
      </c>
      <c r="J7" s="88"/>
      <c r="K7" s="105"/>
    </row>
    <row r="8" spans="1:11" x14ac:dyDescent="0.2">
      <c r="A8" s="126">
        <v>29951</v>
      </c>
      <c r="B8" s="98">
        <v>13.1666666666667</v>
      </c>
      <c r="C8" s="98" t="e">
        <v>#N/A</v>
      </c>
      <c r="D8" s="99" t="e">
        <v>#N/A</v>
      </c>
      <c r="E8" s="100"/>
      <c r="F8" s="101"/>
      <c r="G8" s="102"/>
      <c r="H8" s="103"/>
      <c r="I8" s="104">
        <f t="shared" si="0"/>
        <v>4.5138045071920683</v>
      </c>
      <c r="J8" s="88"/>
      <c r="K8" s="105"/>
    </row>
    <row r="9" spans="1:11" x14ac:dyDescent="0.2">
      <c r="A9" s="126">
        <v>30041</v>
      </c>
      <c r="B9" s="98">
        <v>13.5666666666667</v>
      </c>
      <c r="C9" s="98" t="e">
        <v>#N/A</v>
      </c>
      <c r="D9" s="99" t="e">
        <v>#N/A</v>
      </c>
      <c r="E9" s="106">
        <f t="shared" ref="E9:G40" si="1">(B9/B5-1)*100</f>
        <v>14.325842696629177</v>
      </c>
      <c r="F9" s="98" t="e">
        <f t="shared" si="1"/>
        <v>#N/A</v>
      </c>
      <c r="G9" s="99" t="e">
        <f t="shared" si="1"/>
        <v>#N/A</v>
      </c>
      <c r="H9" s="103">
        <f>E9</f>
        <v>14.325842696629177</v>
      </c>
      <c r="I9" s="104">
        <f t="shared" si="0"/>
        <v>4.678399480597581</v>
      </c>
      <c r="J9" s="107"/>
      <c r="K9" s="105"/>
    </row>
    <row r="10" spans="1:11" x14ac:dyDescent="0.2">
      <c r="A10" s="126">
        <v>30132</v>
      </c>
      <c r="B10" s="98">
        <v>14.1</v>
      </c>
      <c r="C10" s="98" t="e">
        <v>#N/A</v>
      </c>
      <c r="D10" s="99" t="e">
        <v>#N/A</v>
      </c>
      <c r="E10" s="106">
        <f t="shared" si="1"/>
        <v>16.528925619834723</v>
      </c>
      <c r="F10" s="98" t="e">
        <f t="shared" si="1"/>
        <v>#N/A</v>
      </c>
      <c r="G10" s="99" t="e">
        <f t="shared" si="1"/>
        <v>#N/A</v>
      </c>
      <c r="H10" s="103">
        <f t="shared" ref="H10:H73" si="2">E10</f>
        <v>16.528925619834723</v>
      </c>
      <c r="I10" s="104">
        <f t="shared" si="0"/>
        <v>4.8490330280687823</v>
      </c>
      <c r="J10" s="107"/>
      <c r="K10" s="105"/>
    </row>
    <row r="11" spans="1:11" x14ac:dyDescent="0.2">
      <c r="A11" s="126">
        <v>30224</v>
      </c>
      <c r="B11" s="98">
        <v>14.466666666666701</v>
      </c>
      <c r="C11" s="98" t="e">
        <v>#N/A</v>
      </c>
      <c r="D11" s="99" t="e">
        <v>#N/A</v>
      </c>
      <c r="E11" s="106">
        <f t="shared" si="1"/>
        <v>13.910761154855923</v>
      </c>
      <c r="F11" s="98" t="e">
        <f t="shared" si="1"/>
        <v>#N/A</v>
      </c>
      <c r="G11" s="99" t="e">
        <f t="shared" si="1"/>
        <v>#N/A</v>
      </c>
      <c r="H11" s="103">
        <f t="shared" si="2"/>
        <v>13.910761154855923</v>
      </c>
      <c r="I11" s="104">
        <f t="shared" si="0"/>
        <v>4.9524476098168737</v>
      </c>
      <c r="J11" s="107"/>
      <c r="K11" s="105"/>
    </row>
    <row r="12" spans="1:11" x14ac:dyDescent="0.2">
      <c r="A12" s="126">
        <v>30316</v>
      </c>
      <c r="B12" s="98">
        <v>15</v>
      </c>
      <c r="C12" s="98" t="e">
        <v>#N/A</v>
      </c>
      <c r="D12" s="99" t="e">
        <v>#N/A</v>
      </c>
      <c r="E12" s="106">
        <f t="shared" si="1"/>
        <v>13.924050632911111</v>
      </c>
      <c r="F12" s="98" t="e">
        <f t="shared" si="1"/>
        <v>#N/A</v>
      </c>
      <c r="G12" s="99" t="e">
        <f t="shared" si="1"/>
        <v>#N/A</v>
      </c>
      <c r="H12" s="103">
        <f t="shared" si="2"/>
        <v>13.924050632911111</v>
      </c>
      <c r="I12" s="104">
        <f t="shared" si="0"/>
        <v>5.1423089322441156</v>
      </c>
      <c r="J12" s="107"/>
      <c r="K12" s="105"/>
    </row>
    <row r="13" spans="1:11" x14ac:dyDescent="0.2">
      <c r="A13" s="126">
        <v>30406</v>
      </c>
      <c r="B13" s="98">
        <v>15.466666666666701</v>
      </c>
      <c r="C13" s="98" t="e">
        <v>#N/A</v>
      </c>
      <c r="D13" s="99" t="e">
        <v>#N/A</v>
      </c>
      <c r="E13" s="106">
        <f t="shared" si="1"/>
        <v>14.004914004913971</v>
      </c>
      <c r="F13" s="98" t="e">
        <f t="shared" si="1"/>
        <v>#N/A</v>
      </c>
      <c r="G13" s="99" t="e">
        <f t="shared" si="1"/>
        <v>#N/A</v>
      </c>
      <c r="H13" s="103">
        <f t="shared" si="2"/>
        <v>14.004914004913971</v>
      </c>
      <c r="I13" s="104">
        <f t="shared" si="0"/>
        <v>5.3336053046616136</v>
      </c>
      <c r="J13" s="107"/>
      <c r="K13" s="105"/>
    </row>
    <row r="14" spans="1:11" x14ac:dyDescent="0.2">
      <c r="A14" s="126">
        <v>30497</v>
      </c>
      <c r="B14" s="98">
        <v>15.866666666666699</v>
      </c>
      <c r="C14" s="98" t="e">
        <v>#N/A</v>
      </c>
      <c r="D14" s="99" t="e">
        <v>#N/A</v>
      </c>
      <c r="E14" s="106">
        <f t="shared" si="1"/>
        <v>12.529550827423396</v>
      </c>
      <c r="F14" s="98" t="e">
        <f t="shared" si="1"/>
        <v>#N/A</v>
      </c>
      <c r="G14" s="99" t="e">
        <f t="shared" si="1"/>
        <v>#N/A</v>
      </c>
      <c r="H14" s="103">
        <f t="shared" si="2"/>
        <v>12.529550827423396</v>
      </c>
      <c r="I14" s="104">
        <f t="shared" si="0"/>
        <v>5.4565950859592078</v>
      </c>
      <c r="J14" s="107"/>
      <c r="K14" s="105"/>
    </row>
    <row r="15" spans="1:11" x14ac:dyDescent="0.2">
      <c r="A15" s="126">
        <v>30589</v>
      </c>
      <c r="B15" s="98">
        <v>16.266666666666701</v>
      </c>
      <c r="C15" s="98" t="e">
        <v>#N/A</v>
      </c>
      <c r="D15" s="99" t="e">
        <v>#N/A</v>
      </c>
      <c r="E15" s="106">
        <f t="shared" si="1"/>
        <v>12.442396313364036</v>
      </c>
      <c r="F15" s="98" t="e">
        <f t="shared" si="1"/>
        <v>#N/A</v>
      </c>
      <c r="G15" s="99" t="e">
        <f t="shared" si="1"/>
        <v>#N/A</v>
      </c>
      <c r="H15" s="103">
        <f t="shared" si="2"/>
        <v>12.442396313364036</v>
      </c>
      <c r="I15" s="104">
        <f t="shared" si="0"/>
        <v>5.5686507686420139</v>
      </c>
      <c r="J15" s="107"/>
      <c r="K15" s="105"/>
    </row>
    <row r="16" spans="1:11" x14ac:dyDescent="0.2">
      <c r="A16" s="126">
        <v>30681</v>
      </c>
      <c r="B16" s="98">
        <v>16.6666666666667</v>
      </c>
      <c r="C16" s="98" t="e">
        <v>#N/A</v>
      </c>
      <c r="D16" s="99" t="e">
        <v>#N/A</v>
      </c>
      <c r="E16" s="106">
        <f t="shared" si="1"/>
        <v>11.111111111111338</v>
      </c>
      <c r="F16" s="98" t="e">
        <f t="shared" si="1"/>
        <v>#N/A</v>
      </c>
      <c r="G16" s="99" t="e">
        <f t="shared" si="1"/>
        <v>#N/A</v>
      </c>
      <c r="H16" s="103">
        <f t="shared" si="2"/>
        <v>11.111111111111338</v>
      </c>
      <c r="I16" s="104">
        <f t="shared" si="0"/>
        <v>5.7136765913823622</v>
      </c>
      <c r="J16" s="107"/>
      <c r="K16" s="105"/>
    </row>
    <row r="17" spans="1:11" x14ac:dyDescent="0.2">
      <c r="A17" s="126">
        <v>30772</v>
      </c>
      <c r="B17" s="98">
        <v>17.033333333333299</v>
      </c>
      <c r="C17" s="98" t="e">
        <v>#N/A</v>
      </c>
      <c r="D17" s="99" t="e">
        <v>#N/A</v>
      </c>
      <c r="E17" s="106">
        <f t="shared" si="1"/>
        <v>10.129310344827136</v>
      </c>
      <c r="F17" s="98" t="e">
        <f t="shared" si="1"/>
        <v>#N/A</v>
      </c>
      <c r="G17" s="99" t="e">
        <f t="shared" si="1"/>
        <v>#N/A</v>
      </c>
      <c r="H17" s="103">
        <f t="shared" si="2"/>
        <v>10.129310344827136</v>
      </c>
      <c r="I17" s="104">
        <f t="shared" si="0"/>
        <v>5.8738627385389517</v>
      </c>
      <c r="J17" s="107"/>
      <c r="K17" s="105"/>
    </row>
    <row r="18" spans="1:11" x14ac:dyDescent="0.2">
      <c r="A18" s="126">
        <v>30863</v>
      </c>
      <c r="B18" s="98">
        <v>17.633333333333301</v>
      </c>
      <c r="C18" s="98" t="e">
        <v>#N/A</v>
      </c>
      <c r="D18" s="99" t="e">
        <v>#N/A</v>
      </c>
      <c r="E18" s="106">
        <f t="shared" si="1"/>
        <v>11.134453781512166</v>
      </c>
      <c r="F18" s="98" t="e">
        <f t="shared" si="1"/>
        <v>#N/A</v>
      </c>
      <c r="G18" s="99" t="e">
        <f t="shared" si="1"/>
        <v>#N/A</v>
      </c>
      <c r="H18" s="103">
        <f t="shared" si="2"/>
        <v>11.134453781512166</v>
      </c>
      <c r="I18" s="104">
        <f t="shared" si="0"/>
        <v>6.0641571438495996</v>
      </c>
      <c r="J18" s="107"/>
      <c r="K18" s="105"/>
    </row>
    <row r="19" spans="1:11" x14ac:dyDescent="0.2">
      <c r="A19" s="126">
        <v>30955</v>
      </c>
      <c r="B19" s="98">
        <v>18.1666666666667</v>
      </c>
      <c r="C19" s="98" t="e">
        <v>#N/A</v>
      </c>
      <c r="D19" s="99" t="e">
        <v>#N/A</v>
      </c>
      <c r="E19" s="106">
        <f t="shared" si="1"/>
        <v>11.680327868852425</v>
      </c>
      <c r="F19" s="98" t="e">
        <f t="shared" si="1"/>
        <v>#N/A</v>
      </c>
      <c r="G19" s="99" t="e">
        <f t="shared" si="1"/>
        <v>#N/A</v>
      </c>
      <c r="H19" s="103">
        <f t="shared" si="2"/>
        <v>11.680327868852425</v>
      </c>
      <c r="I19" s="104">
        <f t="shared" si="0"/>
        <v>6.2190874362907715</v>
      </c>
      <c r="J19" s="107"/>
      <c r="K19" s="105"/>
    </row>
    <row r="20" spans="1:11" x14ac:dyDescent="0.2">
      <c r="A20" s="126">
        <v>31047</v>
      </c>
      <c r="B20" s="98">
        <v>18.8</v>
      </c>
      <c r="C20" s="98" t="e">
        <v>#N/A</v>
      </c>
      <c r="D20" s="99" t="e">
        <v>#N/A</v>
      </c>
      <c r="E20" s="106">
        <f t="shared" si="1"/>
        <v>12.799999999999789</v>
      </c>
      <c r="F20" s="98" t="e">
        <f t="shared" si="1"/>
        <v>#N/A</v>
      </c>
      <c r="G20" s="99" t="e">
        <f t="shared" si="1"/>
        <v>#N/A</v>
      </c>
      <c r="H20" s="103">
        <f t="shared" si="2"/>
        <v>12.799999999999789</v>
      </c>
      <c r="I20" s="104">
        <f t="shared" si="0"/>
        <v>6.4450271950792928</v>
      </c>
      <c r="J20" s="107"/>
      <c r="K20" s="105"/>
    </row>
    <row r="21" spans="1:11" x14ac:dyDescent="0.2">
      <c r="A21" s="126">
        <v>31137</v>
      </c>
      <c r="B21" s="98">
        <v>19.600000000000001</v>
      </c>
      <c r="C21" s="98" t="e">
        <v>#N/A</v>
      </c>
      <c r="D21" s="99" t="e">
        <v>#N/A</v>
      </c>
      <c r="E21" s="106">
        <f t="shared" si="1"/>
        <v>15.068493150685169</v>
      </c>
      <c r="F21" s="98" t="e">
        <f t="shared" si="1"/>
        <v>#N/A</v>
      </c>
      <c r="G21" s="99" t="e">
        <f t="shared" si="1"/>
        <v>#N/A</v>
      </c>
      <c r="H21" s="103">
        <f t="shared" si="2"/>
        <v>15.068493150685169</v>
      </c>
      <c r="I21" s="104">
        <f t="shared" si="0"/>
        <v>6.7589653429763423</v>
      </c>
      <c r="J21" s="107"/>
      <c r="K21" s="105"/>
    </row>
    <row r="22" spans="1:11" x14ac:dyDescent="0.2">
      <c r="A22" s="126">
        <v>31228</v>
      </c>
      <c r="B22" s="98">
        <v>20.5</v>
      </c>
      <c r="C22" s="98" t="e">
        <v>#N/A</v>
      </c>
      <c r="D22" s="99" t="e">
        <v>#N/A</v>
      </c>
      <c r="E22" s="106">
        <f t="shared" si="1"/>
        <v>16.257088846881128</v>
      </c>
      <c r="F22" s="98" t="e">
        <f t="shared" si="1"/>
        <v>#N/A</v>
      </c>
      <c r="G22" s="99" t="e">
        <f t="shared" si="1"/>
        <v>#N/A</v>
      </c>
      <c r="H22" s="103">
        <f t="shared" si="2"/>
        <v>16.257088846881128</v>
      </c>
      <c r="I22" s="104">
        <f t="shared" si="0"/>
        <v>7.0500125585397182</v>
      </c>
      <c r="J22" s="107"/>
      <c r="K22" s="105"/>
    </row>
    <row r="23" spans="1:11" x14ac:dyDescent="0.2">
      <c r="A23" s="126">
        <v>31320</v>
      </c>
      <c r="B23" s="98">
        <v>21.133333333333301</v>
      </c>
      <c r="C23" s="98" t="e">
        <v>#N/A</v>
      </c>
      <c r="D23" s="99" t="e">
        <v>#N/A</v>
      </c>
      <c r="E23" s="106">
        <f t="shared" si="1"/>
        <v>16.330275229357415</v>
      </c>
      <c r="F23" s="98" t="e">
        <f t="shared" si="1"/>
        <v>#N/A</v>
      </c>
      <c r="G23" s="99" t="e">
        <f t="shared" si="1"/>
        <v>#N/A</v>
      </c>
      <c r="H23" s="103">
        <f t="shared" si="2"/>
        <v>16.330275229357415</v>
      </c>
      <c r="I23" s="104">
        <f t="shared" si="0"/>
        <v>7.2346815313914421</v>
      </c>
      <c r="J23" s="107"/>
      <c r="K23" s="105"/>
    </row>
    <row r="24" spans="1:11" x14ac:dyDescent="0.2">
      <c r="A24" s="126">
        <v>31412</v>
      </c>
      <c r="B24" s="98">
        <v>22.066666666666698</v>
      </c>
      <c r="C24" s="98" t="e">
        <v>#N/A</v>
      </c>
      <c r="D24" s="99" t="e">
        <v>#N/A</v>
      </c>
      <c r="E24" s="106">
        <f t="shared" si="1"/>
        <v>17.375886524822871</v>
      </c>
      <c r="F24" s="98" t="e">
        <f t="shared" si="1"/>
        <v>#N/A</v>
      </c>
      <c r="G24" s="99" t="e">
        <f t="shared" si="1"/>
        <v>#N/A</v>
      </c>
      <c r="H24" s="103">
        <f t="shared" si="2"/>
        <v>17.375886524822871</v>
      </c>
      <c r="I24" s="104">
        <f t="shared" si="0"/>
        <v>7.5649078069902451</v>
      </c>
      <c r="J24" s="107"/>
      <c r="K24" s="105"/>
    </row>
    <row r="25" spans="1:11" x14ac:dyDescent="0.2">
      <c r="A25" s="126">
        <v>31502</v>
      </c>
      <c r="B25" s="98">
        <v>23.3</v>
      </c>
      <c r="C25" s="98" t="e">
        <v>#N/A</v>
      </c>
      <c r="D25" s="99" t="e">
        <v>#N/A</v>
      </c>
      <c r="E25" s="106">
        <f t="shared" si="1"/>
        <v>18.877551020408156</v>
      </c>
      <c r="F25" s="98" t="e">
        <f t="shared" si="1"/>
        <v>#N/A</v>
      </c>
      <c r="G25" s="99" t="e">
        <f t="shared" si="1"/>
        <v>#N/A</v>
      </c>
      <c r="H25" s="103">
        <f t="shared" si="2"/>
        <v>18.877551020408156</v>
      </c>
      <c r="I25" s="104">
        <f t="shared" si="0"/>
        <v>8.0348924740484069</v>
      </c>
      <c r="J25" s="107"/>
      <c r="K25" s="105"/>
    </row>
    <row r="26" spans="1:11" x14ac:dyDescent="0.2">
      <c r="A26" s="126">
        <v>31593</v>
      </c>
      <c r="B26" s="98">
        <v>24.066666666666698</v>
      </c>
      <c r="C26" s="98" t="e">
        <v>#N/A</v>
      </c>
      <c r="D26" s="99" t="e">
        <v>#N/A</v>
      </c>
      <c r="E26" s="106">
        <f t="shared" si="1"/>
        <v>17.398373983740001</v>
      </c>
      <c r="F26" s="98" t="e">
        <f t="shared" si="1"/>
        <v>#N/A</v>
      </c>
      <c r="G26" s="99" t="e">
        <f t="shared" si="1"/>
        <v>#N/A</v>
      </c>
      <c r="H26" s="103">
        <f t="shared" si="2"/>
        <v>17.398373983740001</v>
      </c>
      <c r="I26" s="104">
        <f t="shared" si="0"/>
        <v>8.2766001093750958</v>
      </c>
      <c r="J26" s="107"/>
      <c r="K26" s="105"/>
    </row>
    <row r="27" spans="1:11" x14ac:dyDescent="0.2">
      <c r="A27" s="126">
        <v>31685</v>
      </c>
      <c r="B27" s="98">
        <v>25.1666666666667</v>
      </c>
      <c r="C27" s="98" t="e">
        <v>#N/A</v>
      </c>
      <c r="D27" s="99" t="e">
        <v>#N/A</v>
      </c>
      <c r="E27" s="106">
        <f t="shared" si="1"/>
        <v>19.085173501577636</v>
      </c>
      <c r="F27" s="98" t="e">
        <f t="shared" si="1"/>
        <v>#N/A</v>
      </c>
      <c r="G27" s="99" t="e">
        <f t="shared" si="1"/>
        <v>#N/A</v>
      </c>
      <c r="H27" s="103">
        <f t="shared" si="2"/>
        <v>19.085173501577636</v>
      </c>
      <c r="I27" s="104">
        <f t="shared" si="0"/>
        <v>8.6154330539440931</v>
      </c>
      <c r="J27" s="107"/>
      <c r="K27" s="105"/>
    </row>
    <row r="28" spans="1:11" x14ac:dyDescent="0.2">
      <c r="A28" s="126">
        <v>31777</v>
      </c>
      <c r="B28" s="98">
        <v>26.233333333333299</v>
      </c>
      <c r="C28" s="98" t="e">
        <v>#N/A</v>
      </c>
      <c r="D28" s="99" t="e">
        <v>#N/A</v>
      </c>
      <c r="E28" s="106">
        <f t="shared" si="1"/>
        <v>18.882175226585773</v>
      </c>
      <c r="F28" s="98" t="e">
        <f t="shared" si="1"/>
        <v>#N/A</v>
      </c>
      <c r="G28" s="99" t="e">
        <f t="shared" si="1"/>
        <v>#N/A</v>
      </c>
      <c r="H28" s="103">
        <f t="shared" si="2"/>
        <v>18.882175226585773</v>
      </c>
      <c r="I28" s="104">
        <f t="shared" si="0"/>
        <v>8.9933269548358101</v>
      </c>
      <c r="J28" s="107"/>
      <c r="K28" s="105"/>
    </row>
    <row r="29" spans="1:11" x14ac:dyDescent="0.2">
      <c r="A29" s="126">
        <v>31867</v>
      </c>
      <c r="B29" s="98">
        <v>27.1666666666667</v>
      </c>
      <c r="C29" s="98" t="e">
        <v>#N/A</v>
      </c>
      <c r="D29" s="99" t="e">
        <v>#N/A</v>
      </c>
      <c r="E29" s="106">
        <f t="shared" si="1"/>
        <v>16.595135908440774</v>
      </c>
      <c r="F29" s="98" t="e">
        <f t="shared" si="1"/>
        <v>#N/A</v>
      </c>
      <c r="G29" s="99" t="e">
        <f t="shared" si="1"/>
        <v>#N/A</v>
      </c>
      <c r="H29" s="103">
        <f t="shared" si="2"/>
        <v>16.595135908440774</v>
      </c>
      <c r="I29" s="104">
        <f t="shared" si="0"/>
        <v>9.3682938002138183</v>
      </c>
      <c r="J29" s="107"/>
      <c r="K29" s="105"/>
    </row>
    <row r="30" spans="1:11" x14ac:dyDescent="0.2">
      <c r="A30" s="126">
        <v>31958</v>
      </c>
      <c r="B30" s="98">
        <v>28.233333333333299</v>
      </c>
      <c r="C30" s="98" t="e">
        <v>#N/A</v>
      </c>
      <c r="D30" s="99" t="e">
        <v>#N/A</v>
      </c>
      <c r="E30" s="106">
        <f t="shared" si="1"/>
        <v>17.313019390581431</v>
      </c>
      <c r="F30" s="98" t="e">
        <f t="shared" si="1"/>
        <v>#N/A</v>
      </c>
      <c r="G30" s="99" t="e">
        <f t="shared" si="1"/>
        <v>#N/A</v>
      </c>
      <c r="H30" s="103">
        <f t="shared" si="2"/>
        <v>17.313019390581431</v>
      </c>
      <c r="I30" s="104">
        <f t="shared" si="0"/>
        <v>9.7095294911920895</v>
      </c>
      <c r="J30" s="107"/>
      <c r="K30" s="105"/>
    </row>
    <row r="31" spans="1:11" x14ac:dyDescent="0.2">
      <c r="A31" s="126">
        <v>32050</v>
      </c>
      <c r="B31" s="98">
        <v>29.2</v>
      </c>
      <c r="C31" s="98" t="e">
        <v>#N/A</v>
      </c>
      <c r="D31" s="99" t="e">
        <v>#N/A</v>
      </c>
      <c r="E31" s="106">
        <f t="shared" si="1"/>
        <v>16.026490066225008</v>
      </c>
      <c r="F31" s="98" t="e">
        <f t="shared" si="1"/>
        <v>#N/A</v>
      </c>
      <c r="G31" s="99" t="e">
        <f t="shared" si="1"/>
        <v>#N/A</v>
      </c>
      <c r="H31" s="103">
        <f t="shared" si="2"/>
        <v>16.026490066225008</v>
      </c>
      <c r="I31" s="104">
        <f t="shared" si="0"/>
        <v>9.9961845764967094</v>
      </c>
      <c r="J31" s="107"/>
      <c r="K31" s="105"/>
    </row>
    <row r="32" spans="1:11" x14ac:dyDescent="0.2">
      <c r="A32" s="126">
        <v>32142</v>
      </c>
      <c r="B32" s="98">
        <v>30.2</v>
      </c>
      <c r="C32" s="98" t="e">
        <v>#N/A</v>
      </c>
      <c r="D32" s="99" t="e">
        <v>#N/A</v>
      </c>
      <c r="E32" s="106">
        <f t="shared" si="1"/>
        <v>15.120711562897228</v>
      </c>
      <c r="F32" s="98" t="e">
        <f t="shared" si="1"/>
        <v>#N/A</v>
      </c>
      <c r="G32" s="99" t="e">
        <f t="shared" si="1"/>
        <v>#N/A</v>
      </c>
      <c r="H32" s="103">
        <f t="shared" si="2"/>
        <v>15.120711562897228</v>
      </c>
      <c r="I32" s="104">
        <f t="shared" si="0"/>
        <v>10.353181983584822</v>
      </c>
      <c r="J32" s="107"/>
      <c r="K32" s="105"/>
    </row>
    <row r="33" spans="1:11" x14ac:dyDescent="0.2">
      <c r="A33" s="126">
        <v>32233</v>
      </c>
      <c r="B33" s="98">
        <v>30.9</v>
      </c>
      <c r="C33" s="98" t="e">
        <v>#N/A</v>
      </c>
      <c r="D33" s="99" t="e">
        <v>#N/A</v>
      </c>
      <c r="E33" s="106">
        <f t="shared" si="1"/>
        <v>13.742331288343411</v>
      </c>
      <c r="F33" s="98" t="e">
        <f t="shared" si="1"/>
        <v>#N/A</v>
      </c>
      <c r="G33" s="99" t="e">
        <f t="shared" si="1"/>
        <v>#N/A</v>
      </c>
      <c r="H33" s="103">
        <f t="shared" si="2"/>
        <v>13.742331288343411</v>
      </c>
      <c r="I33" s="104">
        <f t="shared" si="0"/>
        <v>10.655715770304537</v>
      </c>
      <c r="J33" s="107"/>
      <c r="K33" s="105"/>
    </row>
    <row r="34" spans="1:11" x14ac:dyDescent="0.2">
      <c r="A34" s="126">
        <v>32324</v>
      </c>
      <c r="B34" s="98">
        <v>31.8</v>
      </c>
      <c r="C34" s="98" t="e">
        <v>#N/A</v>
      </c>
      <c r="D34" s="99" t="e">
        <v>#N/A</v>
      </c>
      <c r="E34" s="106">
        <f t="shared" si="1"/>
        <v>12.632821723730947</v>
      </c>
      <c r="F34" s="98" t="e">
        <f t="shared" si="1"/>
        <v>#N/A</v>
      </c>
      <c r="G34" s="99" t="e">
        <f t="shared" si="1"/>
        <v>#N/A</v>
      </c>
      <c r="H34" s="103">
        <f t="shared" si="2"/>
        <v>12.632821723730947</v>
      </c>
      <c r="I34" s="104">
        <f t="shared" si="0"/>
        <v>10.936117042027467</v>
      </c>
      <c r="J34" s="107"/>
      <c r="K34" s="105"/>
    </row>
    <row r="35" spans="1:11" x14ac:dyDescent="0.2">
      <c r="A35" s="126">
        <v>32416</v>
      </c>
      <c r="B35" s="98">
        <v>32.8333333333333</v>
      </c>
      <c r="C35" s="98" t="e">
        <v>#N/A</v>
      </c>
      <c r="D35" s="99" t="e">
        <v>#N/A</v>
      </c>
      <c r="E35" s="106">
        <f t="shared" si="1"/>
        <v>12.442922374429122</v>
      </c>
      <c r="F35" s="98" t="e">
        <f t="shared" si="1"/>
        <v>#N/A</v>
      </c>
      <c r="G35" s="99" t="e">
        <f t="shared" si="1"/>
        <v>#N/A</v>
      </c>
      <c r="H35" s="103">
        <f t="shared" si="2"/>
        <v>12.442922374429122</v>
      </c>
      <c r="I35" s="104">
        <f t="shared" si="0"/>
        <v>11.240002063754851</v>
      </c>
      <c r="J35" s="107"/>
      <c r="K35" s="105"/>
    </row>
    <row r="36" spans="1:11" x14ac:dyDescent="0.2">
      <c r="A36" s="126">
        <v>32508</v>
      </c>
      <c r="B36" s="98">
        <v>33.9</v>
      </c>
      <c r="C36" s="98" t="e">
        <v>#N/A</v>
      </c>
      <c r="D36" s="99" t="e">
        <v>#N/A</v>
      </c>
      <c r="E36" s="106">
        <f t="shared" si="1"/>
        <v>12.25165562913908</v>
      </c>
      <c r="F36" s="98" t="e">
        <f t="shared" si="1"/>
        <v>#N/A</v>
      </c>
      <c r="G36" s="99" t="e">
        <f t="shared" si="1"/>
        <v>#N/A</v>
      </c>
      <c r="H36" s="103">
        <f t="shared" si="2"/>
        <v>12.25165562913908</v>
      </c>
      <c r="I36" s="104">
        <f t="shared" si="0"/>
        <v>11.621618186871704</v>
      </c>
      <c r="J36" s="107"/>
      <c r="K36" s="105"/>
    </row>
    <row r="37" spans="1:11" x14ac:dyDescent="0.2">
      <c r="A37" s="126">
        <v>32598</v>
      </c>
      <c r="B37" s="98">
        <v>35.133333333333297</v>
      </c>
      <c r="C37" s="98" t="e">
        <v>#N/A</v>
      </c>
      <c r="D37" s="99" t="e">
        <v>#N/A</v>
      </c>
      <c r="E37" s="106">
        <f t="shared" si="1"/>
        <v>13.700107874865042</v>
      </c>
      <c r="F37" s="98" t="e">
        <f t="shared" si="1"/>
        <v>#N/A</v>
      </c>
      <c r="G37" s="99" t="e">
        <f t="shared" si="1"/>
        <v>#N/A</v>
      </c>
      <c r="H37" s="103">
        <f t="shared" si="2"/>
        <v>13.700107874865042</v>
      </c>
      <c r="I37" s="104">
        <f t="shared" si="0"/>
        <v>12.115560325675265</v>
      </c>
      <c r="J37" s="107"/>
      <c r="K37" s="105"/>
    </row>
    <row r="38" spans="1:11" x14ac:dyDescent="0.2">
      <c r="A38" s="126">
        <v>32689</v>
      </c>
      <c r="B38" s="98">
        <v>36.533333333333303</v>
      </c>
      <c r="C38" s="98" t="e">
        <v>#N/A</v>
      </c>
      <c r="D38" s="99" t="e">
        <v>#N/A</v>
      </c>
      <c r="E38" s="106">
        <f t="shared" si="1"/>
        <v>14.884696016771382</v>
      </c>
      <c r="F38" s="98" t="e">
        <f t="shared" si="1"/>
        <v>#N/A</v>
      </c>
      <c r="G38" s="99" t="e">
        <f t="shared" si="1"/>
        <v>#N/A</v>
      </c>
      <c r="H38" s="103">
        <f t="shared" si="2"/>
        <v>14.884696016771382</v>
      </c>
      <c r="I38" s="104">
        <f t="shared" si="0"/>
        <v>12.563924819771586</v>
      </c>
      <c r="J38" s="107"/>
      <c r="K38" s="105"/>
    </row>
    <row r="39" spans="1:11" x14ac:dyDescent="0.2">
      <c r="A39" s="126">
        <v>32781</v>
      </c>
      <c r="B39" s="98">
        <v>37.8333333333333</v>
      </c>
      <c r="C39" s="98" t="e">
        <v>#N/A</v>
      </c>
      <c r="D39" s="99" t="e">
        <v>#N/A</v>
      </c>
      <c r="E39" s="106">
        <f t="shared" si="1"/>
        <v>15.22842639593911</v>
      </c>
      <c r="F39" s="98" t="e">
        <f t="shared" si="1"/>
        <v>#N/A</v>
      </c>
      <c r="G39" s="99" t="e">
        <f t="shared" si="1"/>
        <v>#N/A</v>
      </c>
      <c r="H39" s="103">
        <f t="shared" si="2"/>
        <v>15.22842639593911</v>
      </c>
      <c r="I39" s="104">
        <f t="shared" si="0"/>
        <v>12.951677504935795</v>
      </c>
      <c r="J39" s="107"/>
      <c r="K39" s="105"/>
    </row>
    <row r="40" spans="1:11" x14ac:dyDescent="0.2">
      <c r="A40" s="126">
        <v>32873</v>
      </c>
      <c r="B40" s="98">
        <v>38.966666666666697</v>
      </c>
      <c r="C40" s="98" t="e">
        <v>#N/A</v>
      </c>
      <c r="D40" s="99" t="e">
        <v>#N/A</v>
      </c>
      <c r="E40" s="106">
        <f t="shared" si="1"/>
        <v>14.945919370698224</v>
      </c>
      <c r="F40" s="98" t="e">
        <f t="shared" si="1"/>
        <v>#N/A</v>
      </c>
      <c r="G40" s="99" t="e">
        <f t="shared" si="1"/>
        <v>#N/A</v>
      </c>
      <c r="H40" s="103">
        <f t="shared" si="2"/>
        <v>14.945919370698224</v>
      </c>
      <c r="I40" s="104">
        <f t="shared" si="0"/>
        <v>13.358575870651949</v>
      </c>
      <c r="J40" s="107"/>
      <c r="K40" s="105"/>
    </row>
    <row r="41" spans="1:11" x14ac:dyDescent="0.2">
      <c r="A41" s="126">
        <v>32963</v>
      </c>
      <c r="B41" s="98">
        <v>40.433333333333302</v>
      </c>
      <c r="C41" s="98" t="e">
        <v>#N/A</v>
      </c>
      <c r="D41" s="99" t="e">
        <v>#N/A</v>
      </c>
      <c r="E41" s="106">
        <f t="shared" ref="E41:G72" si="3">(B41/B37-1)*100</f>
        <v>15.085388994307426</v>
      </c>
      <c r="F41" s="98" t="e">
        <f t="shared" si="3"/>
        <v>#N/A</v>
      </c>
      <c r="G41" s="99" t="e">
        <f t="shared" si="3"/>
        <v>#N/A</v>
      </c>
      <c r="H41" s="103">
        <f t="shared" si="2"/>
        <v>15.085388994307426</v>
      </c>
      <c r="I41" s="104">
        <f t="shared" si="0"/>
        <v>13.943239729643357</v>
      </c>
      <c r="J41" s="107"/>
      <c r="K41" s="105"/>
    </row>
    <row r="42" spans="1:11" x14ac:dyDescent="0.2">
      <c r="A42" s="126">
        <v>33054</v>
      </c>
      <c r="B42" s="98">
        <v>41.6666666666667</v>
      </c>
      <c r="C42" s="98" t="e">
        <v>#N/A</v>
      </c>
      <c r="D42" s="99" t="e">
        <v>#N/A</v>
      </c>
      <c r="E42" s="106">
        <f t="shared" si="3"/>
        <v>14.051094890511129</v>
      </c>
      <c r="F42" s="98" t="e">
        <f t="shared" si="3"/>
        <v>#N/A</v>
      </c>
      <c r="G42" s="99" t="e">
        <f t="shared" si="3"/>
        <v>#N/A</v>
      </c>
      <c r="H42" s="103">
        <f t="shared" si="2"/>
        <v>14.051094890511129</v>
      </c>
      <c r="I42" s="104">
        <f t="shared" si="0"/>
        <v>14.32929381817017</v>
      </c>
      <c r="J42" s="107"/>
      <c r="K42" s="105"/>
    </row>
    <row r="43" spans="1:11" x14ac:dyDescent="0.2">
      <c r="A43" s="126">
        <v>33146</v>
      </c>
      <c r="B43" s="98">
        <v>43</v>
      </c>
      <c r="C43" s="98" t="e">
        <v>#N/A</v>
      </c>
      <c r="D43" s="99" t="e">
        <v>#N/A</v>
      </c>
      <c r="E43" s="106">
        <f t="shared" si="3"/>
        <v>13.656387665198345</v>
      </c>
      <c r="F43" s="98" t="e">
        <f t="shared" si="3"/>
        <v>#N/A</v>
      </c>
      <c r="G43" s="99" t="e">
        <f t="shared" si="3"/>
        <v>#N/A</v>
      </c>
      <c r="H43" s="103">
        <f t="shared" si="2"/>
        <v>13.656387665198345</v>
      </c>
      <c r="I43" s="104">
        <f t="shared" si="0"/>
        <v>14.720408794156114</v>
      </c>
      <c r="J43" s="107"/>
      <c r="K43" s="105"/>
    </row>
    <row r="44" spans="1:11" x14ac:dyDescent="0.2">
      <c r="A44" s="126">
        <v>33238</v>
      </c>
      <c r="B44" s="98">
        <v>44.7</v>
      </c>
      <c r="C44" s="98" t="e">
        <v>#N/A</v>
      </c>
      <c r="D44" s="99" t="e">
        <v>#N/A</v>
      </c>
      <c r="E44" s="106">
        <f t="shared" si="3"/>
        <v>14.713430282292483</v>
      </c>
      <c r="F44" s="98" t="e">
        <f t="shared" si="3"/>
        <v>#N/A</v>
      </c>
      <c r="G44" s="99" t="e">
        <f t="shared" si="3"/>
        <v>#N/A</v>
      </c>
      <c r="H44" s="103">
        <f t="shared" si="2"/>
        <v>14.713430282292483</v>
      </c>
      <c r="I44" s="104">
        <f t="shared" si="0"/>
        <v>15.32408061808747</v>
      </c>
      <c r="J44" s="107"/>
      <c r="K44" s="105"/>
    </row>
    <row r="45" spans="1:11" x14ac:dyDescent="0.2">
      <c r="A45" s="126">
        <v>33328</v>
      </c>
      <c r="B45" s="98">
        <v>46.266666666666701</v>
      </c>
      <c r="C45" s="98" t="e">
        <v>#N/A</v>
      </c>
      <c r="D45" s="99" t="e">
        <v>#N/A</v>
      </c>
      <c r="E45" s="106">
        <f t="shared" si="3"/>
        <v>14.427040395713275</v>
      </c>
      <c r="F45" s="98" t="e">
        <f t="shared" si="3"/>
        <v>#N/A</v>
      </c>
      <c r="G45" s="99" t="e">
        <f t="shared" si="3"/>
        <v>#N/A</v>
      </c>
      <c r="H45" s="103">
        <f t="shared" si="2"/>
        <v>14.427040395713275</v>
      </c>
      <c r="I45" s="104">
        <f t="shared" si="0"/>
        <v>15.954836557910147</v>
      </c>
      <c r="J45" s="107"/>
      <c r="K45" s="105"/>
    </row>
    <row r="46" spans="1:11" x14ac:dyDescent="0.2">
      <c r="A46" s="126">
        <v>33419</v>
      </c>
      <c r="B46" s="98">
        <v>47.933333333333302</v>
      </c>
      <c r="C46" s="98" t="e">
        <v>#N/A</v>
      </c>
      <c r="D46" s="99" t="e">
        <v>#N/A</v>
      </c>
      <c r="E46" s="106">
        <f t="shared" si="3"/>
        <v>15.039999999999832</v>
      </c>
      <c r="F46" s="98" t="e">
        <f t="shared" si="3"/>
        <v>#N/A</v>
      </c>
      <c r="G46" s="99" t="e">
        <f t="shared" si="3"/>
        <v>#N/A</v>
      </c>
      <c r="H46" s="103">
        <f t="shared" si="2"/>
        <v>15.039999999999832</v>
      </c>
      <c r="I46" s="104">
        <f t="shared" si="0"/>
        <v>16.48441960842294</v>
      </c>
      <c r="J46" s="107"/>
      <c r="K46" s="105"/>
    </row>
    <row r="47" spans="1:11" x14ac:dyDescent="0.2">
      <c r="A47" s="126">
        <v>33511</v>
      </c>
      <c r="B47" s="98">
        <v>49.633333333333297</v>
      </c>
      <c r="C47" s="98" t="e">
        <v>#N/A</v>
      </c>
      <c r="D47" s="99" t="e">
        <v>#N/A</v>
      </c>
      <c r="E47" s="106">
        <f t="shared" si="3"/>
        <v>15.426356589147193</v>
      </c>
      <c r="F47" s="98" t="e">
        <f t="shared" si="3"/>
        <v>#N/A</v>
      </c>
      <c r="G47" s="99" t="e">
        <f t="shared" si="3"/>
        <v>#N/A</v>
      </c>
      <c r="H47" s="103">
        <f t="shared" si="2"/>
        <v>15.426356589147193</v>
      </c>
      <c r="I47" s="104">
        <f t="shared" si="0"/>
        <v>16.991231546122819</v>
      </c>
      <c r="J47" s="107"/>
      <c r="K47" s="105"/>
    </row>
    <row r="48" spans="1:11" x14ac:dyDescent="0.2">
      <c r="A48" s="126">
        <v>33603</v>
      </c>
      <c r="B48" s="98">
        <v>51.9</v>
      </c>
      <c r="C48" s="98" t="e">
        <v>#N/A</v>
      </c>
      <c r="D48" s="99" t="e">
        <v>#N/A</v>
      </c>
      <c r="E48" s="106">
        <f t="shared" si="3"/>
        <v>16.107382550335569</v>
      </c>
      <c r="F48" s="98" t="e">
        <f t="shared" si="3"/>
        <v>#N/A</v>
      </c>
      <c r="G48" s="99" t="e">
        <f t="shared" si="3"/>
        <v>#N/A</v>
      </c>
      <c r="H48" s="103">
        <f t="shared" si="2"/>
        <v>16.107382550335569</v>
      </c>
      <c r="I48" s="104">
        <f t="shared" si="0"/>
        <v>17.792388905564646</v>
      </c>
      <c r="J48" s="107"/>
      <c r="K48" s="105"/>
    </row>
    <row r="49" spans="1:11" x14ac:dyDescent="0.2">
      <c r="A49" s="126">
        <v>33694</v>
      </c>
      <c r="B49" s="98">
        <v>53.633333333333297</v>
      </c>
      <c r="C49" s="98" t="e">
        <v>#N/A</v>
      </c>
      <c r="D49" s="99" t="e">
        <v>#N/A</v>
      </c>
      <c r="E49" s="106">
        <f t="shared" si="3"/>
        <v>15.922190201728936</v>
      </c>
      <c r="F49" s="98" t="e">
        <f t="shared" si="3"/>
        <v>#N/A</v>
      </c>
      <c r="G49" s="99" t="e">
        <f t="shared" si="3"/>
        <v>#N/A</v>
      </c>
      <c r="H49" s="103">
        <f t="shared" si="2"/>
        <v>15.922190201728936</v>
      </c>
      <c r="I49" s="104">
        <f t="shared" si="0"/>
        <v>18.495195981035582</v>
      </c>
      <c r="J49" s="107"/>
      <c r="K49" s="105"/>
    </row>
    <row r="50" spans="1:11" x14ac:dyDescent="0.2">
      <c r="A50" s="126">
        <v>33785</v>
      </c>
      <c r="B50" s="98">
        <v>55.133333333333297</v>
      </c>
      <c r="C50" s="98" t="e">
        <v>#N/A</v>
      </c>
      <c r="D50" s="99" t="e">
        <v>#N/A</v>
      </c>
      <c r="E50" s="106">
        <f t="shared" si="3"/>
        <v>15.020862308762162</v>
      </c>
      <c r="F50" s="98" t="e">
        <f t="shared" si="3"/>
        <v>#N/A</v>
      </c>
      <c r="G50" s="99" t="e">
        <f t="shared" si="3"/>
        <v>#N/A</v>
      </c>
      <c r="H50" s="103">
        <f t="shared" si="2"/>
        <v>15.020862308762162</v>
      </c>
      <c r="I50" s="104">
        <f t="shared" si="0"/>
        <v>18.960521580202741</v>
      </c>
      <c r="J50" s="107"/>
      <c r="K50" s="105"/>
    </row>
    <row r="51" spans="1:11" x14ac:dyDescent="0.2">
      <c r="A51" s="126">
        <v>33877</v>
      </c>
      <c r="B51" s="98">
        <v>56.6666666666667</v>
      </c>
      <c r="C51" s="98" t="e">
        <v>#N/A</v>
      </c>
      <c r="D51" s="99" t="e">
        <v>#N/A</v>
      </c>
      <c r="E51" s="106">
        <f t="shared" si="3"/>
        <v>14.170584284755016</v>
      </c>
      <c r="F51" s="98" t="e">
        <f t="shared" si="3"/>
        <v>#N/A</v>
      </c>
      <c r="G51" s="99" t="e">
        <f t="shared" si="3"/>
        <v>#N/A</v>
      </c>
      <c r="H51" s="103">
        <f t="shared" si="2"/>
        <v>14.170584284755016</v>
      </c>
      <c r="I51" s="104">
        <f t="shared" si="0"/>
        <v>19.398988333384036</v>
      </c>
      <c r="J51" s="107"/>
      <c r="K51" s="105"/>
    </row>
    <row r="52" spans="1:11" x14ac:dyDescent="0.2">
      <c r="A52" s="126">
        <v>33969</v>
      </c>
      <c r="B52" s="98">
        <v>57.566666666666698</v>
      </c>
      <c r="C52" s="98" t="e">
        <v>#N/A</v>
      </c>
      <c r="D52" s="99" t="e">
        <v>#N/A</v>
      </c>
      <c r="E52" s="106">
        <f t="shared" si="3"/>
        <v>10.918432883750873</v>
      </c>
      <c r="F52" s="98" t="e">
        <f t="shared" si="3"/>
        <v>#N/A</v>
      </c>
      <c r="G52" s="99" t="e">
        <f t="shared" si="3"/>
        <v>#N/A</v>
      </c>
      <c r="H52" s="103">
        <f t="shared" si="2"/>
        <v>10.918432883750873</v>
      </c>
      <c r="I52" s="104">
        <f t="shared" si="0"/>
        <v>19.73503894663466</v>
      </c>
      <c r="J52" s="107"/>
      <c r="K52" s="105"/>
    </row>
    <row r="53" spans="1:11" x14ac:dyDescent="0.2">
      <c r="A53" s="126">
        <v>34059</v>
      </c>
      <c r="B53" s="98">
        <v>58.6666666666667</v>
      </c>
      <c r="C53" s="98" t="e">
        <v>#N/A</v>
      </c>
      <c r="D53" s="99" t="e">
        <v>#N/A</v>
      </c>
      <c r="E53" s="106">
        <f t="shared" si="3"/>
        <v>9.3847110006216372</v>
      </c>
      <c r="F53" s="98" t="e">
        <f t="shared" si="3"/>
        <v>#N/A</v>
      </c>
      <c r="G53" s="99" t="e">
        <f t="shared" si="3"/>
        <v>#N/A</v>
      </c>
      <c r="H53" s="103">
        <f t="shared" si="2"/>
        <v>9.3847110006216372</v>
      </c>
      <c r="I53" s="104">
        <f t="shared" si="0"/>
        <v>20.230916672854359</v>
      </c>
      <c r="J53" s="107"/>
      <c r="K53" s="105"/>
    </row>
    <row r="54" spans="1:11" x14ac:dyDescent="0.2">
      <c r="A54" s="126">
        <v>34150</v>
      </c>
      <c r="B54" s="98">
        <v>60.966666666666697</v>
      </c>
      <c r="C54" s="98" t="e">
        <v>#N/A</v>
      </c>
      <c r="D54" s="99" t="e">
        <v>#N/A</v>
      </c>
      <c r="E54" s="106">
        <f t="shared" si="3"/>
        <v>10.580411124546686</v>
      </c>
      <c r="F54" s="98" t="e">
        <f t="shared" si="3"/>
        <v>#N/A</v>
      </c>
      <c r="G54" s="99" t="e">
        <f t="shared" si="3"/>
        <v>#N/A</v>
      </c>
      <c r="H54" s="103">
        <f t="shared" si="2"/>
        <v>10.580411124546686</v>
      </c>
      <c r="I54" s="104">
        <f t="shared" si="0"/>
        <v>20.966622714746585</v>
      </c>
      <c r="J54" s="107"/>
      <c r="K54" s="105"/>
    </row>
    <row r="55" spans="1:11" x14ac:dyDescent="0.2">
      <c r="A55" s="126">
        <v>34242</v>
      </c>
      <c r="B55" s="98">
        <v>61.966666666666697</v>
      </c>
      <c r="C55" s="98" t="e">
        <v>#N/A</v>
      </c>
      <c r="D55" s="99" t="e">
        <v>#N/A</v>
      </c>
      <c r="E55" s="106">
        <f t="shared" si="3"/>
        <v>9.352941176470587</v>
      </c>
      <c r="F55" s="98" t="e">
        <f t="shared" si="3"/>
        <v>#N/A</v>
      </c>
      <c r="G55" s="99" t="e">
        <f t="shared" si="3"/>
        <v>#N/A</v>
      </c>
      <c r="H55" s="103">
        <f t="shared" si="2"/>
        <v>9.352941176470587</v>
      </c>
      <c r="I55" s="104">
        <f t="shared" si="0"/>
        <v>21.213364301035835</v>
      </c>
      <c r="J55" s="107"/>
      <c r="K55" s="105"/>
    </row>
    <row r="56" spans="1:11" x14ac:dyDescent="0.2">
      <c r="A56" s="126">
        <v>34334</v>
      </c>
      <c r="B56" s="98">
        <v>63</v>
      </c>
      <c r="C56" s="98" t="e">
        <v>#N/A</v>
      </c>
      <c r="D56" s="99" t="e">
        <v>#N/A</v>
      </c>
      <c r="E56" s="106">
        <f t="shared" si="3"/>
        <v>9.4383323682686093</v>
      </c>
      <c r="F56" s="98" t="e">
        <f t="shared" si="3"/>
        <v>#N/A</v>
      </c>
      <c r="G56" s="99" t="e">
        <f t="shared" si="3"/>
        <v>#N/A</v>
      </c>
      <c r="H56" s="103">
        <f t="shared" si="2"/>
        <v>9.4383323682686093</v>
      </c>
      <c r="I56" s="104">
        <f t="shared" si="0"/>
        <v>21.597697515425295</v>
      </c>
      <c r="J56" s="107"/>
      <c r="K56" s="105"/>
    </row>
    <row r="57" spans="1:11" x14ac:dyDescent="0.2">
      <c r="A57" s="126">
        <v>34424</v>
      </c>
      <c r="B57" s="98">
        <v>64.3333333333333</v>
      </c>
      <c r="C57" s="98" t="e">
        <v>#N/A</v>
      </c>
      <c r="D57" s="99" t="e">
        <v>#N/A</v>
      </c>
      <c r="E57" s="106">
        <f t="shared" si="3"/>
        <v>9.6590909090907839</v>
      </c>
      <c r="F57" s="98" t="e">
        <f t="shared" si="3"/>
        <v>#N/A</v>
      </c>
      <c r="G57" s="99" t="e">
        <f t="shared" si="3"/>
        <v>#N/A</v>
      </c>
      <c r="H57" s="103">
        <f t="shared" si="2"/>
        <v>9.6590909090907839</v>
      </c>
      <c r="I57" s="104">
        <f t="shared" si="0"/>
        <v>22.185039306027768</v>
      </c>
      <c r="J57" s="107"/>
      <c r="K57" s="105"/>
    </row>
    <row r="58" spans="1:11" x14ac:dyDescent="0.2">
      <c r="A58" s="126">
        <v>34515</v>
      </c>
      <c r="B58" s="98">
        <v>65.366666666666703</v>
      </c>
      <c r="C58" s="98" t="e">
        <v>#N/A</v>
      </c>
      <c r="D58" s="99" t="e">
        <v>#N/A</v>
      </c>
      <c r="E58" s="106">
        <f t="shared" si="3"/>
        <v>7.2170585019136091</v>
      </c>
      <c r="F58" s="98" t="e">
        <f t="shared" si="3"/>
        <v>#N/A</v>
      </c>
      <c r="G58" s="99" t="e">
        <f t="shared" si="3"/>
        <v>#N/A</v>
      </c>
      <c r="H58" s="103">
        <f t="shared" si="2"/>
        <v>7.2170585019136091</v>
      </c>
      <c r="I58" s="104">
        <f t="shared" si="0"/>
        <v>22.479796141945354</v>
      </c>
      <c r="J58" s="107"/>
      <c r="K58" s="105"/>
    </row>
    <row r="59" spans="1:11" x14ac:dyDescent="0.2">
      <c r="A59" s="126">
        <v>34607</v>
      </c>
      <c r="B59" s="98">
        <v>67.599999999999994</v>
      </c>
      <c r="C59" s="98" t="e">
        <v>#N/A</v>
      </c>
      <c r="D59" s="99" t="e">
        <v>#N/A</v>
      </c>
      <c r="E59" s="106">
        <f t="shared" si="3"/>
        <v>9.0909090909090384</v>
      </c>
      <c r="F59" s="98" t="e">
        <f t="shared" si="3"/>
        <v>#N/A</v>
      </c>
      <c r="G59" s="99" t="e">
        <f t="shared" si="3"/>
        <v>#N/A</v>
      </c>
      <c r="H59" s="103">
        <f t="shared" si="2"/>
        <v>9.0909090909090384</v>
      </c>
      <c r="I59" s="104">
        <f t="shared" si="0"/>
        <v>23.141851964766353</v>
      </c>
      <c r="J59" s="107"/>
      <c r="K59" s="105"/>
    </row>
    <row r="60" spans="1:11" x14ac:dyDescent="0.2">
      <c r="A60" s="126">
        <v>34699</v>
      </c>
      <c r="B60" s="98">
        <v>69.233333333333306</v>
      </c>
      <c r="C60" s="98" t="e">
        <v>#N/A</v>
      </c>
      <c r="D60" s="99" t="e">
        <v>#N/A</v>
      </c>
      <c r="E60" s="106">
        <f t="shared" si="3"/>
        <v>9.8941798941798442</v>
      </c>
      <c r="F60" s="98" t="e">
        <f t="shared" si="3"/>
        <v>#N/A</v>
      </c>
      <c r="G60" s="99" t="e">
        <f t="shared" si="3"/>
        <v>#N/A</v>
      </c>
      <c r="H60" s="103">
        <f t="shared" si="2"/>
        <v>9.8941798941798442</v>
      </c>
      <c r="I60" s="104">
        <f t="shared" si="0"/>
        <v>23.734612560602287</v>
      </c>
      <c r="J60" s="107"/>
      <c r="K60" s="105"/>
    </row>
    <row r="61" spans="1:11" x14ac:dyDescent="0.2">
      <c r="A61" s="126">
        <v>34789</v>
      </c>
      <c r="B61" s="98">
        <v>70.7</v>
      </c>
      <c r="C61" s="98" t="e">
        <v>#N/A</v>
      </c>
      <c r="D61" s="99" t="e">
        <v>#N/A</v>
      </c>
      <c r="E61" s="106">
        <f t="shared" si="3"/>
        <v>9.8963730569948893</v>
      </c>
      <c r="F61" s="98" t="e">
        <f t="shared" si="3"/>
        <v>#N/A</v>
      </c>
      <c r="G61" s="99" t="e">
        <f t="shared" si="3"/>
        <v>#N/A</v>
      </c>
      <c r="H61" s="103">
        <f t="shared" si="2"/>
        <v>9.8963730569948893</v>
      </c>
      <c r="I61" s="104">
        <f t="shared" si="0"/>
        <v>24.380553558593228</v>
      </c>
      <c r="J61" s="107"/>
      <c r="K61" s="105"/>
    </row>
    <row r="62" spans="1:11" x14ac:dyDescent="0.2">
      <c r="A62" s="126">
        <v>34880</v>
      </c>
      <c r="B62" s="98">
        <v>72.3333333333333</v>
      </c>
      <c r="C62" s="98" t="e">
        <v>#N/A</v>
      </c>
      <c r="D62" s="99" t="e">
        <v>#N/A</v>
      </c>
      <c r="E62" s="106">
        <f t="shared" si="3"/>
        <v>10.657827638959594</v>
      </c>
      <c r="F62" s="98" t="e">
        <f t="shared" si="3"/>
        <v>#N/A</v>
      </c>
      <c r="G62" s="99" t="e">
        <f t="shared" si="3"/>
        <v>#N/A</v>
      </c>
      <c r="H62" s="103">
        <f t="shared" si="2"/>
        <v>10.657827638959594</v>
      </c>
      <c r="I62" s="104">
        <f t="shared" si="0"/>
        <v>24.87565406834338</v>
      </c>
      <c r="J62" s="107"/>
      <c r="K62" s="105"/>
    </row>
    <row r="63" spans="1:11" x14ac:dyDescent="0.2">
      <c r="A63" s="126">
        <v>34972</v>
      </c>
      <c r="B63" s="98">
        <v>72.8</v>
      </c>
      <c r="C63" s="98" t="e">
        <v>#N/A</v>
      </c>
      <c r="D63" s="99" t="e">
        <v>#N/A</v>
      </c>
      <c r="E63" s="106">
        <f t="shared" si="3"/>
        <v>7.6923076923076872</v>
      </c>
      <c r="F63" s="98" t="e">
        <f t="shared" si="3"/>
        <v>#N/A</v>
      </c>
      <c r="G63" s="99" t="e">
        <f t="shared" si="3"/>
        <v>#N/A</v>
      </c>
      <c r="H63" s="103">
        <f t="shared" si="2"/>
        <v>7.6923076923076872</v>
      </c>
      <c r="I63" s="104">
        <f t="shared" si="0"/>
        <v>24.921994423594533</v>
      </c>
      <c r="J63" s="107"/>
      <c r="K63" s="105"/>
    </row>
    <row r="64" spans="1:11" x14ac:dyDescent="0.2">
      <c r="A64" s="126">
        <v>35064</v>
      </c>
      <c r="B64" s="98">
        <v>73.733333333333306</v>
      </c>
      <c r="C64" s="98" t="e">
        <v>#N/A</v>
      </c>
      <c r="D64" s="99" t="e">
        <v>#N/A</v>
      </c>
      <c r="E64" s="106">
        <f t="shared" si="3"/>
        <v>6.4997592681752536</v>
      </c>
      <c r="F64" s="98" t="e">
        <f t="shared" si="3"/>
        <v>#N/A</v>
      </c>
      <c r="G64" s="99" t="e">
        <f t="shared" si="3"/>
        <v>#N/A</v>
      </c>
      <c r="H64" s="103">
        <f t="shared" si="2"/>
        <v>6.4997592681752536</v>
      </c>
      <c r="I64" s="104">
        <f t="shared" si="0"/>
        <v>25.277305240275521</v>
      </c>
      <c r="J64" s="107"/>
      <c r="K64" s="105"/>
    </row>
    <row r="65" spans="1:11" x14ac:dyDescent="0.2">
      <c r="A65" s="126">
        <v>35155</v>
      </c>
      <c r="B65" s="98">
        <v>75.266666666666694</v>
      </c>
      <c r="C65" s="98" t="e">
        <v>#N/A</v>
      </c>
      <c r="D65" s="99" t="e">
        <v>#N/A</v>
      </c>
      <c r="E65" s="106">
        <f t="shared" si="3"/>
        <v>6.4592173503065009</v>
      </c>
      <c r="F65" s="98" t="e">
        <f t="shared" si="3"/>
        <v>#N/A</v>
      </c>
      <c r="G65" s="99" t="e">
        <f t="shared" si="3"/>
        <v>#N/A</v>
      </c>
      <c r="H65" s="103">
        <f t="shared" si="2"/>
        <v>6.4592173503065009</v>
      </c>
      <c r="I65" s="104">
        <f t="shared" si="0"/>
        <v>25.955346504150651</v>
      </c>
      <c r="J65" s="107"/>
      <c r="K65" s="105"/>
    </row>
    <row r="66" spans="1:11" x14ac:dyDescent="0.2">
      <c r="A66" s="126">
        <v>35246</v>
      </c>
      <c r="B66" s="98">
        <v>76.8333333333333</v>
      </c>
      <c r="C66" s="98" t="e">
        <v>#N/A</v>
      </c>
      <c r="D66" s="99" t="e">
        <v>#N/A</v>
      </c>
      <c r="E66" s="106">
        <f t="shared" si="3"/>
        <v>6.2211981566820285</v>
      </c>
      <c r="F66" s="98" t="e">
        <f t="shared" si="3"/>
        <v>#N/A</v>
      </c>
      <c r="G66" s="99" t="e">
        <f t="shared" si="3"/>
        <v>#N/A</v>
      </c>
      <c r="H66" s="103">
        <f t="shared" si="2"/>
        <v>6.2211981566820285</v>
      </c>
      <c r="I66" s="104">
        <f t="shared" si="0"/>
        <v>26.423217800705757</v>
      </c>
      <c r="J66" s="107"/>
      <c r="K66" s="105"/>
    </row>
    <row r="67" spans="1:11" x14ac:dyDescent="0.2">
      <c r="A67" s="126">
        <v>35338</v>
      </c>
      <c r="B67" s="98">
        <v>78.400000000000006</v>
      </c>
      <c r="C67" s="98" t="e">
        <v>#N/A</v>
      </c>
      <c r="D67" s="99" t="e">
        <v>#N/A</v>
      </c>
      <c r="E67" s="106">
        <f t="shared" si="3"/>
        <v>7.6923076923077094</v>
      </c>
      <c r="F67" s="98" t="e">
        <f t="shared" si="3"/>
        <v>#N/A</v>
      </c>
      <c r="G67" s="99" t="e">
        <f t="shared" si="3"/>
        <v>#N/A</v>
      </c>
      <c r="H67" s="103">
        <f t="shared" si="2"/>
        <v>7.6923076923077094</v>
      </c>
      <c r="I67" s="104">
        <f t="shared" si="0"/>
        <v>26.839070917717194</v>
      </c>
      <c r="J67" s="107"/>
      <c r="K67" s="105"/>
    </row>
    <row r="68" spans="1:11" x14ac:dyDescent="0.2">
      <c r="A68" s="126">
        <v>35430</v>
      </c>
      <c r="B68" s="98">
        <v>80.466666666666697</v>
      </c>
      <c r="C68" s="98" t="e">
        <v>#N/A</v>
      </c>
      <c r="D68" s="99" t="e">
        <v>#N/A</v>
      </c>
      <c r="E68" s="106">
        <f t="shared" si="3"/>
        <v>9.1320072332731428</v>
      </c>
      <c r="F68" s="98" t="e">
        <f t="shared" si="3"/>
        <v>#N/A</v>
      </c>
      <c r="G68" s="99" t="e">
        <f t="shared" si="3"/>
        <v>#N/A</v>
      </c>
      <c r="H68" s="103">
        <f t="shared" si="2"/>
        <v>9.1320072332731428</v>
      </c>
      <c r="I68" s="104">
        <f t="shared" si="0"/>
        <v>27.585630583194011</v>
      </c>
      <c r="J68" s="107"/>
      <c r="K68" s="105"/>
    </row>
    <row r="69" spans="1:11" x14ac:dyDescent="0.2">
      <c r="A69" s="126">
        <v>35520</v>
      </c>
      <c r="B69" s="98">
        <v>82.6666666666667</v>
      </c>
      <c r="C69" s="98" t="e">
        <v>#N/A</v>
      </c>
      <c r="D69" s="99" t="e">
        <v>#N/A</v>
      </c>
      <c r="E69" s="106">
        <f t="shared" si="3"/>
        <v>9.8317094774136535</v>
      </c>
      <c r="F69" s="98" t="e">
        <f t="shared" si="3"/>
        <v>#N/A</v>
      </c>
      <c r="G69" s="99" t="e">
        <f t="shared" si="3"/>
        <v>#N/A</v>
      </c>
      <c r="H69" s="103">
        <f t="shared" si="2"/>
        <v>9.8317094774136535</v>
      </c>
      <c r="I69" s="104">
        <f t="shared" ref="I69:I130" si="4">I73/(H73/100+1)</f>
        <v>28.507200766294783</v>
      </c>
      <c r="J69" s="107"/>
      <c r="K69" s="105"/>
    </row>
    <row r="70" spans="1:11" x14ac:dyDescent="0.2">
      <c r="A70" s="126">
        <v>35611</v>
      </c>
      <c r="B70" s="98">
        <v>84.133333333333297</v>
      </c>
      <c r="C70" s="98" t="e">
        <v>#N/A</v>
      </c>
      <c r="D70" s="99" t="e">
        <v>#N/A</v>
      </c>
      <c r="E70" s="106">
        <f t="shared" si="3"/>
        <v>9.5010845986984727</v>
      </c>
      <c r="F70" s="98" t="e">
        <f t="shared" si="3"/>
        <v>#N/A</v>
      </c>
      <c r="G70" s="99" t="e">
        <f t="shared" si="3"/>
        <v>#N/A</v>
      </c>
      <c r="H70" s="103">
        <f t="shared" si="2"/>
        <v>9.5010845986984727</v>
      </c>
      <c r="I70" s="104">
        <f t="shared" si="4"/>
        <v>28.933710077649163</v>
      </c>
      <c r="J70" s="107"/>
      <c r="K70" s="105"/>
    </row>
    <row r="71" spans="1:11" x14ac:dyDescent="0.2">
      <c r="A71" s="126">
        <v>35703</v>
      </c>
      <c r="B71" s="98">
        <v>85.033333333333303</v>
      </c>
      <c r="C71" s="98" t="e">
        <v>#N/A</v>
      </c>
      <c r="D71" s="99" t="e">
        <v>#N/A</v>
      </c>
      <c r="E71" s="106">
        <f t="shared" si="3"/>
        <v>8.4608843537414593</v>
      </c>
      <c r="F71" s="98" t="e">
        <f t="shared" si="3"/>
        <v>#N/A</v>
      </c>
      <c r="G71" s="99" t="e">
        <f t="shared" si="3"/>
        <v>#N/A</v>
      </c>
      <c r="H71" s="103">
        <f t="shared" si="2"/>
        <v>8.4608843537414593</v>
      </c>
      <c r="I71" s="104">
        <f t="shared" si="4"/>
        <v>29.109893669683903</v>
      </c>
      <c r="J71" s="107"/>
      <c r="K71" s="105"/>
    </row>
    <row r="72" spans="1:11" x14ac:dyDescent="0.2">
      <c r="A72" s="126">
        <v>35795</v>
      </c>
      <c r="B72" s="98">
        <v>85.8333333333333</v>
      </c>
      <c r="C72" s="98" t="e">
        <v>#N/A</v>
      </c>
      <c r="D72" s="99" t="e">
        <v>#N/A</v>
      </c>
      <c r="E72" s="106">
        <f t="shared" si="3"/>
        <v>6.6694283347140892</v>
      </c>
      <c r="F72" s="98" t="e">
        <f t="shared" si="3"/>
        <v>#N/A</v>
      </c>
      <c r="G72" s="99" t="e">
        <f t="shared" si="3"/>
        <v>#N/A</v>
      </c>
      <c r="H72" s="103">
        <f t="shared" si="2"/>
        <v>6.6694283347140892</v>
      </c>
      <c r="I72" s="104">
        <f t="shared" si="4"/>
        <v>29.425434445619107</v>
      </c>
      <c r="J72" s="107"/>
      <c r="K72" s="105"/>
    </row>
    <row r="73" spans="1:11" x14ac:dyDescent="0.2">
      <c r="A73" s="126">
        <v>35885</v>
      </c>
      <c r="B73" s="98">
        <v>87.133333333333297</v>
      </c>
      <c r="C73" s="98" t="e">
        <v>#N/A</v>
      </c>
      <c r="D73" s="99" t="e">
        <v>#N/A</v>
      </c>
      <c r="E73" s="106">
        <f t="shared" ref="E73:G104" si="5">(B73/B69-1)*100</f>
        <v>5.4032258064515171</v>
      </c>
      <c r="F73" s="98" t="e">
        <f t="shared" si="5"/>
        <v>#N/A</v>
      </c>
      <c r="G73" s="99" t="e">
        <f t="shared" si="5"/>
        <v>#N/A</v>
      </c>
      <c r="H73" s="103">
        <f t="shared" si="2"/>
        <v>5.4032258064515171</v>
      </c>
      <c r="I73" s="104">
        <f t="shared" si="4"/>
        <v>30.047509194796167</v>
      </c>
      <c r="J73" s="107"/>
      <c r="K73" s="105"/>
    </row>
    <row r="74" spans="1:11" x14ac:dyDescent="0.2">
      <c r="A74" s="126">
        <v>35976</v>
      </c>
      <c r="B74" s="98">
        <v>88.433333333333294</v>
      </c>
      <c r="C74" s="98" t="e">
        <v>#N/A</v>
      </c>
      <c r="D74" s="99" t="e">
        <v>#N/A</v>
      </c>
      <c r="E74" s="106">
        <f t="shared" si="5"/>
        <v>5.1109350237717788</v>
      </c>
      <c r="F74" s="98" t="e">
        <f t="shared" si="5"/>
        <v>#N/A</v>
      </c>
      <c r="G74" s="99" t="e">
        <f t="shared" si="5"/>
        <v>#N/A</v>
      </c>
      <c r="H74" s="103">
        <f t="shared" ref="H74:H92" si="6">E74</f>
        <v>5.1109350237717788</v>
      </c>
      <c r="I74" s="104">
        <f t="shared" si="4"/>
        <v>30.41249319968432</v>
      </c>
      <c r="J74" s="107"/>
      <c r="K74" s="105"/>
    </row>
    <row r="75" spans="1:11" x14ac:dyDescent="0.2">
      <c r="A75" s="126">
        <v>36068</v>
      </c>
      <c r="B75" s="98">
        <v>91.6</v>
      </c>
      <c r="C75" s="98" t="e">
        <v>#N/A</v>
      </c>
      <c r="D75" s="99" t="e">
        <v>#N/A</v>
      </c>
      <c r="E75" s="106">
        <f t="shared" si="5"/>
        <v>7.7224617796942674</v>
      </c>
      <c r="F75" s="98" t="e">
        <f t="shared" si="5"/>
        <v>#N/A</v>
      </c>
      <c r="G75" s="99" t="e">
        <f t="shared" si="5"/>
        <v>#N/A</v>
      </c>
      <c r="H75" s="103">
        <f t="shared" si="6"/>
        <v>7.7224617796942674</v>
      </c>
      <c r="I75" s="104">
        <f t="shared" si="4"/>
        <v>31.357894082434882</v>
      </c>
      <c r="J75" s="107"/>
      <c r="K75" s="105"/>
    </row>
    <row r="76" spans="1:11" x14ac:dyDescent="0.2">
      <c r="A76" s="126">
        <v>36160</v>
      </c>
      <c r="B76" s="98">
        <v>93.733333333333306</v>
      </c>
      <c r="C76" s="98" t="e">
        <v>#N/A</v>
      </c>
      <c r="D76" s="99" t="e">
        <v>#N/A</v>
      </c>
      <c r="E76" s="106">
        <f t="shared" si="5"/>
        <v>9.2038834951456483</v>
      </c>
      <c r="F76" s="98" t="e">
        <f t="shared" si="5"/>
        <v>#N/A</v>
      </c>
      <c r="G76" s="99" t="e">
        <f t="shared" si="5"/>
        <v>#N/A</v>
      </c>
      <c r="H76" s="103">
        <f t="shared" si="6"/>
        <v>9.2038834951456483</v>
      </c>
      <c r="I76" s="104">
        <f t="shared" si="4"/>
        <v>32.133717149934348</v>
      </c>
      <c r="J76" s="107"/>
      <c r="K76" s="105"/>
    </row>
    <row r="77" spans="1:11" x14ac:dyDescent="0.2">
      <c r="A77" s="126">
        <v>36250</v>
      </c>
      <c r="B77" s="98">
        <v>94.5</v>
      </c>
      <c r="C77" s="98" t="e">
        <v>#N/A</v>
      </c>
      <c r="D77" s="99" t="e">
        <v>#N/A</v>
      </c>
      <c r="E77" s="106">
        <f t="shared" si="5"/>
        <v>8.4544758990054092</v>
      </c>
      <c r="F77" s="98" t="e">
        <f t="shared" si="5"/>
        <v>#N/A</v>
      </c>
      <c r="G77" s="99" t="e">
        <f t="shared" si="5"/>
        <v>#N/A</v>
      </c>
      <c r="H77" s="103">
        <f t="shared" si="6"/>
        <v>8.4544758990054092</v>
      </c>
      <c r="I77" s="104">
        <f t="shared" si="4"/>
        <v>32.587868617921643</v>
      </c>
      <c r="J77" s="107"/>
      <c r="K77" s="105"/>
    </row>
    <row r="78" spans="1:11" x14ac:dyDescent="0.2">
      <c r="A78" s="126">
        <v>36341</v>
      </c>
      <c r="B78" s="98">
        <v>94.733333333333306</v>
      </c>
      <c r="C78" s="98" t="e">
        <v>#N/A</v>
      </c>
      <c r="D78" s="99" t="e">
        <v>#N/A</v>
      </c>
      <c r="E78" s="106">
        <f t="shared" si="5"/>
        <v>7.1240105540897325</v>
      </c>
      <c r="F78" s="98" t="e">
        <f t="shared" si="5"/>
        <v>#N/A</v>
      </c>
      <c r="G78" s="99" t="e">
        <f t="shared" si="5"/>
        <v>#N/A</v>
      </c>
      <c r="H78" s="103">
        <f t="shared" si="6"/>
        <v>7.1240105540897325</v>
      </c>
      <c r="I78" s="104">
        <f t="shared" si="4"/>
        <v>32.579082424991654</v>
      </c>
      <c r="J78" s="107"/>
      <c r="K78" s="105"/>
    </row>
    <row r="79" spans="1:11" x14ac:dyDescent="0.2">
      <c r="A79" s="126">
        <v>36433</v>
      </c>
      <c r="B79" s="98">
        <v>94.7</v>
      </c>
      <c r="C79" s="98" t="e">
        <v>#N/A</v>
      </c>
      <c r="D79" s="99" t="e">
        <v>#N/A</v>
      </c>
      <c r="E79" s="106">
        <f t="shared" si="5"/>
        <v>3.3842794759825434</v>
      </c>
      <c r="F79" s="98" t="e">
        <f t="shared" si="5"/>
        <v>#N/A</v>
      </c>
      <c r="G79" s="99" t="e">
        <f t="shared" si="5"/>
        <v>#N/A</v>
      </c>
      <c r="H79" s="103">
        <f t="shared" si="6"/>
        <v>3.3842794759825434</v>
      </c>
      <c r="I79" s="104">
        <f t="shared" si="4"/>
        <v>32.419132855967071</v>
      </c>
      <c r="J79" s="107"/>
      <c r="K79" s="105"/>
    </row>
    <row r="80" spans="1:11" x14ac:dyDescent="0.2">
      <c r="A80" s="126">
        <v>36525</v>
      </c>
      <c r="B80" s="98">
        <v>95.6666666666667</v>
      </c>
      <c r="C80" s="98" t="e">
        <v>#N/A</v>
      </c>
      <c r="D80" s="99" t="e">
        <v>#N/A</v>
      </c>
      <c r="E80" s="106">
        <f t="shared" si="5"/>
        <v>2.0625889046942403</v>
      </c>
      <c r="F80" s="98" t="e">
        <f t="shared" si="5"/>
        <v>#N/A</v>
      </c>
      <c r="G80" s="99" t="e">
        <f t="shared" si="5"/>
        <v>#N/A</v>
      </c>
      <c r="H80" s="103">
        <f t="shared" si="6"/>
        <v>2.0625889046942403</v>
      </c>
      <c r="I80" s="104">
        <f t="shared" si="4"/>
        <v>32.796503634534723</v>
      </c>
      <c r="J80" s="107"/>
      <c r="K80" s="105"/>
    </row>
    <row r="81" spans="1:11" x14ac:dyDescent="0.2">
      <c r="A81" s="126">
        <v>36616</v>
      </c>
      <c r="B81" s="98">
        <v>97.066666666666706</v>
      </c>
      <c r="C81" s="98" t="e">
        <v>#N/A</v>
      </c>
      <c r="D81" s="99" t="e">
        <v>#N/A</v>
      </c>
      <c r="E81" s="106">
        <f t="shared" si="5"/>
        <v>2.7160493827161014</v>
      </c>
      <c r="F81" s="98" t="e">
        <f t="shared" si="5"/>
        <v>#N/A</v>
      </c>
      <c r="G81" s="99" t="e">
        <f t="shared" si="5"/>
        <v>#N/A</v>
      </c>
      <c r="H81" s="103">
        <f t="shared" si="6"/>
        <v>2.7160493827161014</v>
      </c>
      <c r="I81" s="104">
        <f t="shared" si="4"/>
        <v>33.472971222359035</v>
      </c>
      <c r="J81" s="107"/>
      <c r="K81" s="105"/>
    </row>
    <row r="82" spans="1:11" x14ac:dyDescent="0.2">
      <c r="A82" s="126">
        <v>36707</v>
      </c>
      <c r="B82" s="98">
        <v>99.266666666666694</v>
      </c>
      <c r="C82" s="98" t="e">
        <v>#N/A</v>
      </c>
      <c r="D82" s="99" t="e">
        <v>#N/A</v>
      </c>
      <c r="E82" s="106">
        <f t="shared" si="5"/>
        <v>4.7853624208304524</v>
      </c>
      <c r="F82" s="98" t="e">
        <f t="shared" si="5"/>
        <v>#N/A</v>
      </c>
      <c r="G82" s="99" t="e">
        <f t="shared" si="5"/>
        <v>#N/A</v>
      </c>
      <c r="H82" s="103">
        <f t="shared" si="6"/>
        <v>4.7853624208304524</v>
      </c>
      <c r="I82" s="104">
        <f t="shared" si="4"/>
        <v>34.138109592408583</v>
      </c>
      <c r="J82" s="107"/>
      <c r="K82" s="105"/>
    </row>
    <row r="83" spans="1:11" x14ac:dyDescent="0.2">
      <c r="A83" s="126">
        <v>36799</v>
      </c>
      <c r="B83" s="98">
        <v>101</v>
      </c>
      <c r="C83" s="98" t="e">
        <v>#N/A</v>
      </c>
      <c r="D83" s="99" t="e">
        <v>#N/A</v>
      </c>
      <c r="E83" s="106">
        <f t="shared" si="5"/>
        <v>6.6525871172122386</v>
      </c>
      <c r="F83" s="98" t="e">
        <f t="shared" si="5"/>
        <v>#N/A</v>
      </c>
      <c r="G83" s="99" t="e">
        <f t="shared" si="5"/>
        <v>#N/A</v>
      </c>
      <c r="H83" s="103">
        <f t="shared" si="6"/>
        <v>6.6525871172122386</v>
      </c>
      <c r="I83" s="104">
        <f t="shared" si="4"/>
        <v>34.57584391185506</v>
      </c>
      <c r="J83" s="107"/>
      <c r="K83" s="105"/>
    </row>
    <row r="84" spans="1:11" x14ac:dyDescent="0.2">
      <c r="A84" s="126">
        <v>36891</v>
      </c>
      <c r="B84" s="98">
        <v>102.566666666667</v>
      </c>
      <c r="C84" s="98" t="e">
        <v>#N/A</v>
      </c>
      <c r="D84" s="99" t="e">
        <v>#N/A</v>
      </c>
      <c r="E84" s="106">
        <f t="shared" si="5"/>
        <v>7.2125435540072891</v>
      </c>
      <c r="F84" s="98" t="e">
        <f t="shared" si="5"/>
        <v>#N/A</v>
      </c>
      <c r="G84" s="99" t="e">
        <f t="shared" si="5"/>
        <v>#N/A</v>
      </c>
      <c r="H84" s="103">
        <f t="shared" si="6"/>
        <v>7.2125435540072891</v>
      </c>
      <c r="I84" s="104">
        <f t="shared" si="4"/>
        <v>35.161965743367126</v>
      </c>
      <c r="J84" s="107"/>
      <c r="K84" s="105"/>
    </row>
    <row r="85" spans="1:11" x14ac:dyDescent="0.2">
      <c r="A85" s="126">
        <v>36981</v>
      </c>
      <c r="B85" s="98">
        <v>104.23333333333299</v>
      </c>
      <c r="C85" s="98" t="e">
        <v>#N/A</v>
      </c>
      <c r="D85" s="99" t="e">
        <v>#N/A</v>
      </c>
      <c r="E85" s="106">
        <f t="shared" si="5"/>
        <v>7.3832417582413656</v>
      </c>
      <c r="F85" s="98" t="e">
        <f t="shared" si="5"/>
        <v>#N/A</v>
      </c>
      <c r="G85" s="99" t="e">
        <f t="shared" si="5"/>
        <v>#N/A</v>
      </c>
      <c r="H85" s="103">
        <f t="shared" si="6"/>
        <v>7.3832417582413656</v>
      </c>
      <c r="I85" s="104">
        <f t="shared" si="4"/>
        <v>35.944361611372365</v>
      </c>
      <c r="J85" s="107"/>
      <c r="K85" s="105"/>
    </row>
    <row r="86" spans="1:11" x14ac:dyDescent="0.2">
      <c r="A86" s="126">
        <v>37072</v>
      </c>
      <c r="B86" s="98">
        <v>105.466666666667</v>
      </c>
      <c r="C86" s="98" t="e">
        <v>#N/A</v>
      </c>
      <c r="D86" s="99" t="e">
        <v>#N/A</v>
      </c>
      <c r="E86" s="106">
        <f t="shared" si="5"/>
        <v>6.2458025520486515</v>
      </c>
      <c r="F86" s="98" t="e">
        <f t="shared" si="5"/>
        <v>#N/A</v>
      </c>
      <c r="G86" s="99" t="e">
        <f t="shared" si="5"/>
        <v>#N/A</v>
      </c>
      <c r="H86" s="103">
        <f t="shared" si="6"/>
        <v>6.2458025520486515</v>
      </c>
      <c r="I86" s="104">
        <f t="shared" si="4"/>
        <v>36.270308512552404</v>
      </c>
      <c r="J86" s="107"/>
      <c r="K86" s="105"/>
    </row>
    <row r="87" spans="1:11" x14ac:dyDescent="0.2">
      <c r="A87" s="126">
        <v>37164</v>
      </c>
      <c r="B87" s="98">
        <v>105.866666666667</v>
      </c>
      <c r="C87" s="98" t="e">
        <v>#N/A</v>
      </c>
      <c r="D87" s="99" t="e">
        <v>#N/A</v>
      </c>
      <c r="E87" s="106">
        <f t="shared" si="5"/>
        <v>4.818481848185141</v>
      </c>
      <c r="F87" s="98" t="e">
        <f t="shared" si="5"/>
        <v>#N/A</v>
      </c>
      <c r="G87" s="99" t="e">
        <f t="shared" si="5"/>
        <v>#N/A</v>
      </c>
      <c r="H87" s="103">
        <f t="shared" si="6"/>
        <v>4.818481848185141</v>
      </c>
      <c r="I87" s="104">
        <f t="shared" si="4"/>
        <v>36.241874674604624</v>
      </c>
      <c r="J87" s="107"/>
      <c r="K87" s="105"/>
    </row>
    <row r="88" spans="1:11" x14ac:dyDescent="0.2">
      <c r="A88" s="126">
        <v>37256</v>
      </c>
      <c r="B88" s="98">
        <v>107.1</v>
      </c>
      <c r="C88" s="98" t="e">
        <v>#N/A</v>
      </c>
      <c r="D88" s="99" t="e">
        <v>#N/A</v>
      </c>
      <c r="E88" s="106">
        <f t="shared" si="5"/>
        <v>4.4198895027620866</v>
      </c>
      <c r="F88" s="98" t="e">
        <f t="shared" si="5"/>
        <v>#N/A</v>
      </c>
      <c r="G88" s="99" t="e">
        <f t="shared" si="5"/>
        <v>#N/A</v>
      </c>
      <c r="H88" s="103">
        <f t="shared" si="6"/>
        <v>4.4198895027620866</v>
      </c>
      <c r="I88" s="104">
        <f t="shared" si="4"/>
        <v>36.716085776223011</v>
      </c>
      <c r="J88" s="107"/>
      <c r="K88" s="105"/>
    </row>
    <row r="89" spans="1:11" x14ac:dyDescent="0.2">
      <c r="A89" s="126">
        <v>37346</v>
      </c>
      <c r="B89" s="98">
        <v>110.2</v>
      </c>
      <c r="C89" s="98">
        <v>74.156666666666695</v>
      </c>
      <c r="D89" s="99" t="e">
        <v>#N/A</v>
      </c>
      <c r="E89" s="106">
        <f t="shared" si="5"/>
        <v>5.7243364246885475</v>
      </c>
      <c r="F89" s="98" t="e">
        <f t="shared" si="5"/>
        <v>#N/A</v>
      </c>
      <c r="G89" s="99" t="e">
        <f t="shared" si="5"/>
        <v>#N/A</v>
      </c>
      <c r="H89" s="103">
        <f t="shared" si="6"/>
        <v>5.7243364246885475</v>
      </c>
      <c r="I89" s="104">
        <f t="shared" si="4"/>
        <v>38.001937795713921</v>
      </c>
      <c r="J89" s="107"/>
      <c r="K89" s="105"/>
    </row>
    <row r="90" spans="1:11" x14ac:dyDescent="0.2">
      <c r="A90" s="126">
        <v>37437</v>
      </c>
      <c r="B90" s="98">
        <v>113.5</v>
      </c>
      <c r="C90" s="98">
        <v>76.61</v>
      </c>
      <c r="D90" s="99" t="e">
        <v>#N/A</v>
      </c>
      <c r="E90" s="106">
        <f t="shared" si="5"/>
        <v>7.6169405815420088</v>
      </c>
      <c r="F90" s="98" t="e">
        <f t="shared" si="5"/>
        <v>#N/A</v>
      </c>
      <c r="G90" s="99" t="e">
        <f t="shared" si="5"/>
        <v>#N/A</v>
      </c>
      <c r="H90" s="103">
        <f t="shared" si="6"/>
        <v>7.6169405815420088</v>
      </c>
      <c r="I90" s="104">
        <f t="shared" si="4"/>
        <v>39.032996360695492</v>
      </c>
      <c r="J90" s="107"/>
      <c r="K90" s="105"/>
    </row>
    <row r="91" spans="1:11" x14ac:dyDescent="0.2">
      <c r="A91" s="126">
        <v>37529</v>
      </c>
      <c r="B91" s="98">
        <v>116.966666666667</v>
      </c>
      <c r="C91" s="98">
        <v>78.856666666666698</v>
      </c>
      <c r="D91" s="99" t="e">
        <v>#N/A</v>
      </c>
      <c r="E91" s="106">
        <f t="shared" si="5"/>
        <v>10.484886649874014</v>
      </c>
      <c r="F91" s="98" t="e">
        <f t="shared" si="5"/>
        <v>#N/A</v>
      </c>
      <c r="G91" s="99" t="e">
        <f t="shared" si="5"/>
        <v>#N/A</v>
      </c>
      <c r="H91" s="103">
        <f t="shared" si="6"/>
        <v>10.484886649874014</v>
      </c>
      <c r="I91" s="104">
        <f t="shared" si="4"/>
        <v>40.041794154026313</v>
      </c>
      <c r="J91" s="107"/>
      <c r="K91" s="105"/>
    </row>
    <row r="92" spans="1:11" x14ac:dyDescent="0.2">
      <c r="A92" s="126">
        <v>37621</v>
      </c>
      <c r="B92" s="98">
        <v>120.76666666666701</v>
      </c>
      <c r="C92" s="98">
        <v>81.373333333333306</v>
      </c>
      <c r="D92" s="99" t="e">
        <v>#N/A</v>
      </c>
      <c r="E92" s="106">
        <f t="shared" si="5"/>
        <v>12.760659819483667</v>
      </c>
      <c r="F92" s="98" t="e">
        <f t="shared" si="5"/>
        <v>#N/A</v>
      </c>
      <c r="G92" s="99" t="e">
        <f t="shared" si="5"/>
        <v>#N/A</v>
      </c>
      <c r="H92" s="103">
        <f t="shared" si="6"/>
        <v>12.760659819483667</v>
      </c>
      <c r="I92" s="104">
        <f t="shared" si="4"/>
        <v>41.401300581156661</v>
      </c>
      <c r="J92" s="107"/>
      <c r="K92" s="105"/>
    </row>
    <row r="93" spans="1:11" x14ac:dyDescent="0.2">
      <c r="A93" s="126">
        <v>37711</v>
      </c>
      <c r="B93" s="98">
        <v>121.966666666667</v>
      </c>
      <c r="C93" s="98">
        <v>82.536666666666704</v>
      </c>
      <c r="D93" s="99" t="e">
        <v>#N/A</v>
      </c>
      <c r="E93" s="106">
        <f t="shared" si="5"/>
        <v>10.677555958862971</v>
      </c>
      <c r="F93" s="98">
        <f t="shared" si="5"/>
        <v>11.300400053939864</v>
      </c>
      <c r="G93" s="99" t="e">
        <f t="shared" si="5"/>
        <v>#N/A</v>
      </c>
      <c r="H93" s="105">
        <f>F93</f>
        <v>11.300400053939864</v>
      </c>
      <c r="I93" s="104">
        <f t="shared" si="4"/>
        <v>42.296308794878968</v>
      </c>
      <c r="J93" s="107"/>
      <c r="K93" s="105"/>
    </row>
    <row r="94" spans="1:11" x14ac:dyDescent="0.2">
      <c r="A94" s="126">
        <v>37802</v>
      </c>
      <c r="B94" s="98">
        <v>122.366666666667</v>
      </c>
      <c r="C94" s="98">
        <v>82.96</v>
      </c>
      <c r="D94" s="99" t="e">
        <v>#N/A</v>
      </c>
      <c r="E94" s="106">
        <f t="shared" si="5"/>
        <v>7.8120411160061742</v>
      </c>
      <c r="F94" s="98">
        <f t="shared" si="5"/>
        <v>8.2887351520689165</v>
      </c>
      <c r="G94" s="99" t="e">
        <f t="shared" si="5"/>
        <v>#N/A</v>
      </c>
      <c r="H94" s="105">
        <f t="shared" ref="H94:H116" si="7">F94</f>
        <v>8.2887351520689165</v>
      </c>
      <c r="I94" s="104">
        <f t="shared" si="4"/>
        <v>42.268338050950241</v>
      </c>
      <c r="J94" s="107"/>
      <c r="K94" s="105"/>
    </row>
    <row r="95" spans="1:11" x14ac:dyDescent="0.2">
      <c r="A95" s="126">
        <v>37894</v>
      </c>
      <c r="B95" s="98">
        <v>122.4</v>
      </c>
      <c r="C95" s="98">
        <v>82.3</v>
      </c>
      <c r="D95" s="99" t="e">
        <v>#N/A</v>
      </c>
      <c r="E95" s="106">
        <f t="shared" si="5"/>
        <v>4.6451980621256661</v>
      </c>
      <c r="F95" s="98">
        <f t="shared" si="5"/>
        <v>4.3665722619097513</v>
      </c>
      <c r="G95" s="99" t="e">
        <f t="shared" si="5"/>
        <v>#N/A</v>
      </c>
      <c r="H95" s="105">
        <f t="shared" si="7"/>
        <v>4.3665722619097513</v>
      </c>
      <c r="I95" s="104">
        <f t="shared" si="4"/>
        <v>41.790248030727028</v>
      </c>
      <c r="J95" s="107"/>
      <c r="K95" s="105"/>
    </row>
    <row r="96" spans="1:11" x14ac:dyDescent="0.2">
      <c r="A96" s="126">
        <v>37986</v>
      </c>
      <c r="B96" s="98">
        <v>121.633333333333</v>
      </c>
      <c r="C96" s="98">
        <v>80.603333333333296</v>
      </c>
      <c r="D96" s="99" t="e">
        <v>#N/A</v>
      </c>
      <c r="E96" s="106">
        <f t="shared" si="5"/>
        <v>0.71763731713994083</v>
      </c>
      <c r="F96" s="98">
        <f t="shared" si="5"/>
        <v>-0.94625593970180111</v>
      </c>
      <c r="G96" s="99" t="e">
        <f t="shared" si="5"/>
        <v>#N/A</v>
      </c>
      <c r="H96" s="105">
        <f t="shared" si="7"/>
        <v>-0.94625593970180111</v>
      </c>
      <c r="I96" s="104">
        <f t="shared" si="4"/>
        <v>41.009538315293668</v>
      </c>
      <c r="J96" s="107"/>
      <c r="K96" s="105"/>
    </row>
    <row r="97" spans="1:11" x14ac:dyDescent="0.2">
      <c r="A97" s="126">
        <v>38077</v>
      </c>
      <c r="B97" s="98">
        <v>122.533333333333</v>
      </c>
      <c r="C97" s="98">
        <v>80.84</v>
      </c>
      <c r="D97" s="99" t="e">
        <v>#N/A</v>
      </c>
      <c r="E97" s="106">
        <f t="shared" si="5"/>
        <v>0.46460781634272141</v>
      </c>
      <c r="F97" s="98">
        <f t="shared" si="5"/>
        <v>-2.0556520334397255</v>
      </c>
      <c r="G97" s="99" t="e">
        <f t="shared" si="5"/>
        <v>#N/A</v>
      </c>
      <c r="H97" s="105">
        <f t="shared" si="7"/>
        <v>-2.0556520334397255</v>
      </c>
      <c r="I97" s="104">
        <f t="shared" si="4"/>
        <v>41.426843863067091</v>
      </c>
      <c r="J97" s="107"/>
      <c r="K97" s="105"/>
    </row>
    <row r="98" spans="1:11" x14ac:dyDescent="0.2">
      <c r="A98" s="126">
        <v>38168</v>
      </c>
      <c r="B98" s="98">
        <v>123.2</v>
      </c>
      <c r="C98" s="98">
        <v>81.28</v>
      </c>
      <c r="D98" s="99" t="e">
        <v>#N/A</v>
      </c>
      <c r="E98" s="106">
        <f t="shared" si="5"/>
        <v>0.68101334786134782</v>
      </c>
      <c r="F98" s="98">
        <f t="shared" si="5"/>
        <v>-2.0250723240115676</v>
      </c>
      <c r="G98" s="99" t="e">
        <f t="shared" si="5"/>
        <v>#N/A</v>
      </c>
      <c r="H98" s="105">
        <f t="shared" si="7"/>
        <v>-2.0250723240115676</v>
      </c>
      <c r="I98" s="104">
        <f t="shared" si="4"/>
        <v>41.412373635260799</v>
      </c>
      <c r="J98" s="107"/>
      <c r="K98" s="105"/>
    </row>
    <row r="99" spans="1:11" x14ac:dyDescent="0.2">
      <c r="A99" s="126">
        <v>38260</v>
      </c>
      <c r="B99" s="98">
        <v>124</v>
      </c>
      <c r="C99" s="98">
        <v>81.47</v>
      </c>
      <c r="D99" s="99" t="e">
        <v>#N/A</v>
      </c>
      <c r="E99" s="106">
        <f t="shared" si="5"/>
        <v>1.3071895424836555</v>
      </c>
      <c r="F99" s="98">
        <f t="shared" si="5"/>
        <v>-1.0085054678007244</v>
      </c>
      <c r="G99" s="99" t="e">
        <f t="shared" si="5"/>
        <v>#N/A</v>
      </c>
      <c r="H99" s="105">
        <f t="shared" si="7"/>
        <v>-1.0085054678007244</v>
      </c>
      <c r="I99" s="104">
        <f t="shared" si="4"/>
        <v>41.368791094329659</v>
      </c>
      <c r="J99" s="108"/>
      <c r="K99" s="105"/>
    </row>
    <row r="100" spans="1:11" x14ac:dyDescent="0.2">
      <c r="A100" s="126">
        <v>38352</v>
      </c>
      <c r="B100" s="98">
        <v>125.466666666667</v>
      </c>
      <c r="C100" s="98">
        <v>81.913333333333298</v>
      </c>
      <c r="D100" s="99" t="e">
        <v>#N/A</v>
      </c>
      <c r="E100" s="106">
        <f t="shared" si="5"/>
        <v>3.1515483694168234</v>
      </c>
      <c r="F100" s="98">
        <f t="shared" si="5"/>
        <v>1.6252429593482498</v>
      </c>
      <c r="G100" s="99" t="e">
        <f t="shared" si="5"/>
        <v>#N/A</v>
      </c>
      <c r="H100" s="105">
        <f t="shared" si="7"/>
        <v>1.6252429593482498</v>
      </c>
      <c r="I100" s="104">
        <f t="shared" si="4"/>
        <v>41.6760429494242</v>
      </c>
      <c r="J100" s="107"/>
      <c r="K100" s="105"/>
    </row>
    <row r="101" spans="1:11" x14ac:dyDescent="0.2">
      <c r="A101" s="126">
        <v>38442</v>
      </c>
      <c r="B101" s="98">
        <v>126.166666666667</v>
      </c>
      <c r="C101" s="98">
        <v>82.436666666666696</v>
      </c>
      <c r="D101" s="99" t="e">
        <v>#N/A</v>
      </c>
      <c r="E101" s="106">
        <f t="shared" si="5"/>
        <v>2.9651795429820549</v>
      </c>
      <c r="F101" s="98">
        <f t="shared" si="5"/>
        <v>1.975094837539193</v>
      </c>
      <c r="G101" s="99" t="e">
        <f t="shared" si="5"/>
        <v>#N/A</v>
      </c>
      <c r="H101" s="105">
        <f t="shared" si="7"/>
        <v>1.975094837539193</v>
      </c>
      <c r="I101" s="104">
        <f t="shared" si="4"/>
        <v>42.24506331756195</v>
      </c>
      <c r="J101" s="107"/>
      <c r="K101" s="105"/>
    </row>
    <row r="102" spans="1:11" x14ac:dyDescent="0.2">
      <c r="A102" s="126">
        <v>38533</v>
      </c>
      <c r="B102" s="127">
        <v>127</v>
      </c>
      <c r="C102" s="98">
        <v>82.873333333333306</v>
      </c>
      <c r="D102" s="99" t="e">
        <v>#N/A</v>
      </c>
      <c r="E102" s="106">
        <f t="shared" si="5"/>
        <v>3.0844155844155896</v>
      </c>
      <c r="F102" s="98">
        <f t="shared" si="5"/>
        <v>1.9603018372703174</v>
      </c>
      <c r="G102" s="99" t="e">
        <f t="shared" si="5"/>
        <v>#N/A</v>
      </c>
      <c r="H102" s="105">
        <f t="shared" si="7"/>
        <v>1.9603018372703174</v>
      </c>
      <c r="I102" s="104">
        <f t="shared" si="4"/>
        <v>42.224181156490069</v>
      </c>
      <c r="J102" s="107"/>
      <c r="K102" s="105"/>
    </row>
    <row r="103" spans="1:11" x14ac:dyDescent="0.2">
      <c r="A103" s="126">
        <v>38625</v>
      </c>
      <c r="B103" s="98" t="e">
        <v>#N/A</v>
      </c>
      <c r="C103" s="98">
        <v>83.436666666666696</v>
      </c>
      <c r="D103" s="99" t="e">
        <v>#N/A</v>
      </c>
      <c r="E103" s="106" t="e">
        <f t="shared" si="5"/>
        <v>#N/A</v>
      </c>
      <c r="F103" s="98">
        <f t="shared" si="5"/>
        <v>2.4139765148725845</v>
      </c>
      <c r="G103" s="99" t="e">
        <f t="shared" si="5"/>
        <v>#N/A</v>
      </c>
      <c r="H103" s="105">
        <f t="shared" si="7"/>
        <v>2.4139765148725845</v>
      </c>
      <c r="I103" s="104">
        <f t="shared" si="4"/>
        <v>42.367423995833477</v>
      </c>
      <c r="J103" s="107"/>
      <c r="K103" s="105"/>
    </row>
    <row r="104" spans="1:11" x14ac:dyDescent="0.2">
      <c r="A104" s="126">
        <v>38717</v>
      </c>
      <c r="B104" s="98" t="e">
        <v>#N/A</v>
      </c>
      <c r="C104" s="98">
        <v>83.636666666666699</v>
      </c>
      <c r="D104" s="99" t="e">
        <v>#N/A</v>
      </c>
      <c r="E104" s="106" t="e">
        <f t="shared" si="5"/>
        <v>#N/A</v>
      </c>
      <c r="F104" s="98">
        <f t="shared" si="5"/>
        <v>2.1038495971352766</v>
      </c>
      <c r="G104" s="99" t="e">
        <f t="shared" si="5"/>
        <v>#N/A</v>
      </c>
      <c r="H104" s="105">
        <f t="shared" si="7"/>
        <v>2.1038495971352766</v>
      </c>
      <c r="I104" s="104">
        <f t="shared" si="4"/>
        <v>42.552844211117588</v>
      </c>
      <c r="J104" s="107"/>
      <c r="K104" s="105"/>
    </row>
    <row r="105" spans="1:11" x14ac:dyDescent="0.2">
      <c r="A105" s="126">
        <v>38807</v>
      </c>
      <c r="B105" s="98" t="e">
        <v>#N/A</v>
      </c>
      <c r="C105" s="98">
        <v>84.116666666666703</v>
      </c>
      <c r="D105" s="99" t="e">
        <v>#N/A</v>
      </c>
      <c r="E105" s="106" t="e">
        <f t="shared" ref="E105:G135" si="8">(B105/B101-1)*100</f>
        <v>#N/A</v>
      </c>
      <c r="F105" s="98">
        <f t="shared" si="8"/>
        <v>2.0379281064251353</v>
      </c>
      <c r="G105" s="99" t="e">
        <f t="shared" si="8"/>
        <v>#N/A</v>
      </c>
      <c r="H105" s="105">
        <f t="shared" si="7"/>
        <v>2.0379281064251353</v>
      </c>
      <c r="I105" s="104">
        <f t="shared" si="4"/>
        <v>43.105987336487637</v>
      </c>
      <c r="J105" s="107"/>
      <c r="K105" s="105"/>
    </row>
    <row r="106" spans="1:11" x14ac:dyDescent="0.2">
      <c r="A106" s="126">
        <v>38898</v>
      </c>
      <c r="B106" s="98" t="e">
        <v>#N/A</v>
      </c>
      <c r="C106" s="98">
        <v>84.923333333333304</v>
      </c>
      <c r="D106" s="99" t="e">
        <v>#N/A</v>
      </c>
      <c r="E106" s="106" t="e">
        <f t="shared" si="8"/>
        <v>#N/A</v>
      </c>
      <c r="F106" s="98">
        <f t="shared" si="8"/>
        <v>2.4736545732443105</v>
      </c>
      <c r="G106" s="99" t="e">
        <f t="shared" si="8"/>
        <v>#N/A</v>
      </c>
      <c r="H106" s="105">
        <f t="shared" si="7"/>
        <v>2.4736545732443105</v>
      </c>
      <c r="I106" s="104">
        <f t="shared" si="4"/>
        <v>43.268661544682544</v>
      </c>
      <c r="J106" s="107"/>
      <c r="K106" s="105"/>
    </row>
    <row r="107" spans="1:11" x14ac:dyDescent="0.2">
      <c r="A107" s="126">
        <v>38990</v>
      </c>
      <c r="B107" s="98" t="e">
        <v>#N/A</v>
      </c>
      <c r="C107" s="98">
        <v>86.533333333333303</v>
      </c>
      <c r="D107" s="99" t="e">
        <v>#N/A</v>
      </c>
      <c r="E107" s="106" t="e">
        <f t="shared" si="8"/>
        <v>#N/A</v>
      </c>
      <c r="F107" s="98">
        <f t="shared" si="8"/>
        <v>3.711397866645294</v>
      </c>
      <c r="G107" s="99" t="e">
        <f t="shared" si="8"/>
        <v>#N/A</v>
      </c>
      <c r="H107" s="105">
        <f t="shared" si="7"/>
        <v>3.711397866645294</v>
      </c>
      <c r="I107" s="104">
        <f t="shared" si="4"/>
        <v>43.93984766616741</v>
      </c>
      <c r="J107" s="107"/>
      <c r="K107" s="105"/>
    </row>
    <row r="108" spans="1:11" x14ac:dyDescent="0.2">
      <c r="A108" s="126">
        <v>39082</v>
      </c>
      <c r="B108" s="98" t="e">
        <v>#N/A</v>
      </c>
      <c r="C108" s="98">
        <v>87.41</v>
      </c>
      <c r="D108" s="99" t="e">
        <v>#N/A</v>
      </c>
      <c r="E108" s="106" t="e">
        <f t="shared" si="8"/>
        <v>#N/A</v>
      </c>
      <c r="F108" s="98">
        <f t="shared" si="8"/>
        <v>4.5115778566019227</v>
      </c>
      <c r="G108" s="99" t="e">
        <f t="shared" si="8"/>
        <v>#N/A</v>
      </c>
      <c r="H108" s="105">
        <f t="shared" si="7"/>
        <v>4.5115778566019227</v>
      </c>
      <c r="I108" s="104">
        <f t="shared" si="4"/>
        <v>44.472648907900684</v>
      </c>
      <c r="J108" s="107"/>
      <c r="K108" s="105"/>
    </row>
    <row r="109" spans="1:11" x14ac:dyDescent="0.2">
      <c r="A109" s="126">
        <v>39172</v>
      </c>
      <c r="B109" s="98" t="e">
        <v>#N/A</v>
      </c>
      <c r="C109" s="98">
        <v>88.396666666666704</v>
      </c>
      <c r="D109" s="99" t="e">
        <v>#N/A</v>
      </c>
      <c r="E109" s="106" t="e">
        <f t="shared" si="8"/>
        <v>#N/A</v>
      </c>
      <c r="F109" s="98">
        <f t="shared" si="8"/>
        <v>5.0881711908064231</v>
      </c>
      <c r="G109" s="99" t="e">
        <f t="shared" si="8"/>
        <v>#N/A</v>
      </c>
      <c r="H109" s="105">
        <f t="shared" si="7"/>
        <v>5.0881711908064231</v>
      </c>
      <c r="I109" s="104">
        <f t="shared" si="4"/>
        <v>45.299293765655463</v>
      </c>
      <c r="J109" s="107"/>
      <c r="K109" s="105"/>
    </row>
    <row r="110" spans="1:11" x14ac:dyDescent="0.2">
      <c r="A110" s="126">
        <v>39263</v>
      </c>
      <c r="B110" s="98" t="e">
        <v>#N/A</v>
      </c>
      <c r="C110" s="98">
        <v>89.966666666666697</v>
      </c>
      <c r="D110" s="99" t="e">
        <v>#N/A</v>
      </c>
      <c r="E110" s="106" t="e">
        <f t="shared" si="8"/>
        <v>#N/A</v>
      </c>
      <c r="F110" s="98">
        <f t="shared" si="8"/>
        <v>5.9386897986419829</v>
      </c>
      <c r="G110" s="99" t="e">
        <f t="shared" si="8"/>
        <v>#N/A</v>
      </c>
      <c r="H110" s="105">
        <f t="shared" si="7"/>
        <v>5.9386897986419829</v>
      </c>
      <c r="I110" s="104">
        <f t="shared" si="4"/>
        <v>45.838253133845534</v>
      </c>
      <c r="J110" s="107"/>
      <c r="K110" s="105"/>
    </row>
    <row r="111" spans="1:11" x14ac:dyDescent="0.2">
      <c r="A111" s="126">
        <v>39355</v>
      </c>
      <c r="B111" s="98" t="e">
        <v>#N/A</v>
      </c>
      <c r="C111" s="98">
        <v>91.876666666666694</v>
      </c>
      <c r="D111" s="99" t="e">
        <v>#N/A</v>
      </c>
      <c r="E111" s="106" t="e">
        <f t="shared" si="8"/>
        <v>#N/A</v>
      </c>
      <c r="F111" s="98">
        <f t="shared" si="8"/>
        <v>6.174884437596373</v>
      </c>
      <c r="G111" s="99" t="e">
        <f t="shared" si="8"/>
        <v>#N/A</v>
      </c>
      <c r="H111" s="105">
        <f t="shared" si="7"/>
        <v>6.174884437596373</v>
      </c>
      <c r="I111" s="104">
        <f t="shared" si="4"/>
        <v>46.653082481609133</v>
      </c>
      <c r="J111" s="107"/>
      <c r="K111" s="105"/>
    </row>
    <row r="112" spans="1:11" x14ac:dyDescent="0.2">
      <c r="A112" s="126">
        <v>39447</v>
      </c>
      <c r="B112" s="98" t="e">
        <v>#N/A</v>
      </c>
      <c r="C112" s="98">
        <v>93.63</v>
      </c>
      <c r="D112" s="99" t="e">
        <v>#N/A</v>
      </c>
      <c r="E112" s="106" t="e">
        <f t="shared" si="8"/>
        <v>#N/A</v>
      </c>
      <c r="F112" s="98">
        <f t="shared" si="8"/>
        <v>7.1158906303626646</v>
      </c>
      <c r="G112" s="99" t="e">
        <f t="shared" si="8"/>
        <v>#N/A</v>
      </c>
      <c r="H112" s="105">
        <f t="shared" si="7"/>
        <v>7.1158906303626646</v>
      </c>
      <c r="I112" s="104">
        <f t="shared" si="4"/>
        <v>47.637273964612071</v>
      </c>
      <c r="J112" s="107"/>
      <c r="K112" s="105"/>
    </row>
    <row r="113" spans="1:18" x14ac:dyDescent="0.2">
      <c r="A113" s="126">
        <v>39538</v>
      </c>
      <c r="B113" s="98" t="e">
        <v>#N/A</v>
      </c>
      <c r="C113" s="98">
        <v>95.813333333333304</v>
      </c>
      <c r="D113" s="99">
        <v>49.1</v>
      </c>
      <c r="E113" s="106" t="e">
        <f t="shared" si="8"/>
        <v>#N/A</v>
      </c>
      <c r="F113" s="98">
        <f t="shared" si="8"/>
        <v>8.3902107922620761</v>
      </c>
      <c r="G113" s="99" t="e">
        <f t="shared" si="8"/>
        <v>#N/A</v>
      </c>
      <c r="H113" s="105">
        <f t="shared" si="7"/>
        <v>8.3902107922620761</v>
      </c>
      <c r="I113" s="104">
        <f t="shared" si="4"/>
        <v>49.099999999999987</v>
      </c>
      <c r="J113" s="107"/>
      <c r="K113" s="105"/>
    </row>
    <row r="114" spans="1:18" x14ac:dyDescent="0.2">
      <c r="A114" s="126">
        <v>39629</v>
      </c>
      <c r="B114" s="98" t="e">
        <v>#N/A</v>
      </c>
      <c r="C114" s="98">
        <v>98.92</v>
      </c>
      <c r="D114" s="99">
        <v>50.4</v>
      </c>
      <c r="E114" s="106" t="e">
        <f t="shared" si="8"/>
        <v>#N/A</v>
      </c>
      <c r="F114" s="98">
        <f t="shared" si="8"/>
        <v>9.951834012597228</v>
      </c>
      <c r="G114" s="99" t="e">
        <f t="shared" si="8"/>
        <v>#N/A</v>
      </c>
      <c r="H114" s="105">
        <f t="shared" si="7"/>
        <v>9.951834012597228</v>
      </c>
      <c r="I114" s="104">
        <f t="shared" si="4"/>
        <v>50.399999999999991</v>
      </c>
      <c r="J114" s="107"/>
      <c r="K114" s="105"/>
    </row>
    <row r="115" spans="1:18" x14ac:dyDescent="0.2">
      <c r="A115" s="126">
        <v>39721</v>
      </c>
      <c r="B115" s="98" t="e">
        <v>#N/A</v>
      </c>
      <c r="C115" s="98">
        <v>102.40666666666699</v>
      </c>
      <c r="D115" s="99">
        <v>52</v>
      </c>
      <c r="E115" s="106" t="e">
        <f t="shared" si="8"/>
        <v>#N/A</v>
      </c>
      <c r="F115" s="98">
        <f t="shared" si="8"/>
        <v>11.461016580198425</v>
      </c>
      <c r="G115" s="99" t="e">
        <f t="shared" si="8"/>
        <v>#N/A</v>
      </c>
      <c r="H115" s="105">
        <f t="shared" si="7"/>
        <v>11.461016580198425</v>
      </c>
      <c r="I115" s="104">
        <f t="shared" si="4"/>
        <v>52</v>
      </c>
      <c r="J115" s="107"/>
      <c r="K115" s="109"/>
    </row>
    <row r="116" spans="1:18" x14ac:dyDescent="0.2">
      <c r="A116" s="126">
        <v>39813</v>
      </c>
      <c r="B116" s="98" t="e">
        <v>#N/A</v>
      </c>
      <c r="C116" s="98">
        <v>102.86</v>
      </c>
      <c r="D116" s="99">
        <v>52.3333333333333</v>
      </c>
      <c r="E116" s="106" t="e">
        <f t="shared" si="8"/>
        <v>#N/A</v>
      </c>
      <c r="F116" s="98">
        <f t="shared" si="8"/>
        <v>9.8579515112677605</v>
      </c>
      <c r="G116" s="99" t="e">
        <f t="shared" si="8"/>
        <v>#N/A</v>
      </c>
      <c r="H116" s="105">
        <f t="shared" si="7"/>
        <v>9.8579515112677605</v>
      </c>
      <c r="I116" s="104">
        <f t="shared" si="4"/>
        <v>52.333333333333307</v>
      </c>
      <c r="J116" s="107"/>
      <c r="K116" s="109"/>
    </row>
    <row r="117" spans="1:18" x14ac:dyDescent="0.2">
      <c r="A117" s="126">
        <v>39903</v>
      </c>
      <c r="B117" s="98" t="e">
        <v>#N/A</v>
      </c>
      <c r="C117" s="98" t="e">
        <v>#N/A</v>
      </c>
      <c r="D117" s="99">
        <v>53.2</v>
      </c>
      <c r="E117" s="106" t="e">
        <f t="shared" si="8"/>
        <v>#N/A</v>
      </c>
      <c r="F117" s="98" t="e">
        <f t="shared" si="8"/>
        <v>#N/A</v>
      </c>
      <c r="G117" s="99">
        <f t="shared" si="8"/>
        <v>8.3503054989816796</v>
      </c>
      <c r="H117" s="105">
        <f>G117</f>
        <v>8.3503054989816796</v>
      </c>
      <c r="I117" s="104">
        <f t="shared" si="4"/>
        <v>53.199999999999989</v>
      </c>
      <c r="J117" s="107"/>
      <c r="K117" s="109"/>
    </row>
    <row r="118" spans="1:18" x14ac:dyDescent="0.2">
      <c r="A118" s="126">
        <v>39994</v>
      </c>
      <c r="B118" s="98" t="e">
        <v>#N/A</v>
      </c>
      <c r="C118" s="98" t="e">
        <v>#N/A</v>
      </c>
      <c r="D118" s="99">
        <v>54.3333333333333</v>
      </c>
      <c r="E118" s="106" t="e">
        <f t="shared" si="8"/>
        <v>#N/A</v>
      </c>
      <c r="F118" s="98" t="e">
        <f t="shared" si="8"/>
        <v>#N/A</v>
      </c>
      <c r="G118" s="99">
        <f t="shared" si="8"/>
        <v>7.8042328042327469</v>
      </c>
      <c r="H118" s="105">
        <f t="shared" ref="H118:H174" si="9">G118</f>
        <v>7.8042328042327469</v>
      </c>
      <c r="I118" s="104">
        <f t="shared" si="4"/>
        <v>54.333333333333293</v>
      </c>
      <c r="J118" s="107"/>
      <c r="K118" s="105"/>
    </row>
    <row r="119" spans="1:18" x14ac:dyDescent="0.2">
      <c r="A119" s="126">
        <v>40086</v>
      </c>
      <c r="B119" s="98" t="e">
        <v>#N/A</v>
      </c>
      <c r="C119" s="98" t="e">
        <v>#N/A</v>
      </c>
      <c r="D119" s="99">
        <v>55.3333333333333</v>
      </c>
      <c r="E119" s="106" t="e">
        <f t="shared" si="8"/>
        <v>#N/A</v>
      </c>
      <c r="F119" s="98" t="e">
        <f t="shared" si="8"/>
        <v>#N/A</v>
      </c>
      <c r="G119" s="99">
        <f t="shared" si="8"/>
        <v>6.4102564102563431</v>
      </c>
      <c r="H119" s="105">
        <f t="shared" si="9"/>
        <v>6.4102564102563431</v>
      </c>
      <c r="I119" s="104">
        <f t="shared" si="4"/>
        <v>55.3333333333333</v>
      </c>
      <c r="J119" s="107"/>
      <c r="K119" s="105"/>
      <c r="L119" s="110"/>
      <c r="M119" s="83"/>
    </row>
    <row r="120" spans="1:18" s="83" customFormat="1" x14ac:dyDescent="0.2">
      <c r="A120" s="126">
        <v>40178</v>
      </c>
      <c r="B120" s="98" t="e">
        <v>#N/A</v>
      </c>
      <c r="C120" s="98" t="e">
        <v>#N/A</v>
      </c>
      <c r="D120" s="99">
        <v>55.6</v>
      </c>
      <c r="E120" s="106" t="e">
        <f t="shared" si="8"/>
        <v>#N/A</v>
      </c>
      <c r="F120" s="98" t="e">
        <f t="shared" si="8"/>
        <v>#N/A</v>
      </c>
      <c r="G120" s="99">
        <f t="shared" si="8"/>
        <v>6.2420382165605748</v>
      </c>
      <c r="H120" s="105">
        <f t="shared" si="9"/>
        <v>6.2420382165605748</v>
      </c>
      <c r="I120" s="104">
        <f t="shared" si="4"/>
        <v>55.600000000000009</v>
      </c>
      <c r="J120" s="107"/>
      <c r="K120" s="109"/>
      <c r="L120" s="111"/>
    </row>
    <row r="121" spans="1:18" x14ac:dyDescent="0.2">
      <c r="A121" s="126">
        <v>40268</v>
      </c>
      <c r="B121" s="98" t="e">
        <v>#N/A</v>
      </c>
      <c r="C121" s="98" t="e">
        <v>#N/A</v>
      </c>
      <c r="D121" s="99">
        <v>56.2</v>
      </c>
      <c r="E121" s="106" t="e">
        <f t="shared" si="8"/>
        <v>#N/A</v>
      </c>
      <c r="F121" s="98" t="e">
        <f t="shared" si="8"/>
        <v>#N/A</v>
      </c>
      <c r="G121" s="99">
        <f t="shared" si="8"/>
        <v>5.6390977443609103</v>
      </c>
      <c r="H121" s="105">
        <f t="shared" si="9"/>
        <v>5.6390977443609103</v>
      </c>
      <c r="I121" s="104">
        <f t="shared" si="4"/>
        <v>56.199999999999989</v>
      </c>
      <c r="J121" s="107"/>
      <c r="K121" s="112"/>
      <c r="L121" s="113"/>
      <c r="M121" s="113"/>
      <c r="N121" s="113"/>
      <c r="O121" s="113"/>
      <c r="P121" s="113"/>
      <c r="Q121" s="113"/>
      <c r="R121" s="113"/>
    </row>
    <row r="122" spans="1:18" x14ac:dyDescent="0.2">
      <c r="A122" s="126">
        <v>40359</v>
      </c>
      <c r="B122" s="98" t="e">
        <v>#N/A</v>
      </c>
      <c r="C122" s="98" t="e">
        <v>#N/A</v>
      </c>
      <c r="D122" s="99">
        <v>56.766666666666701</v>
      </c>
      <c r="E122" s="106" t="e">
        <f t="shared" si="8"/>
        <v>#N/A</v>
      </c>
      <c r="F122" s="98" t="e">
        <f t="shared" si="8"/>
        <v>#N/A</v>
      </c>
      <c r="G122" s="99">
        <f t="shared" si="8"/>
        <v>4.4785276073620928</v>
      </c>
      <c r="H122" s="105">
        <f t="shared" si="9"/>
        <v>4.4785276073620928</v>
      </c>
      <c r="I122" s="104">
        <f t="shared" si="4"/>
        <v>56.766666666666694</v>
      </c>
      <c r="J122" s="107"/>
      <c r="K122" s="112"/>
      <c r="L122" s="113"/>
      <c r="M122" s="113"/>
      <c r="N122" s="113"/>
      <c r="O122" s="113"/>
      <c r="P122" s="113"/>
      <c r="Q122" s="113"/>
      <c r="R122" s="113"/>
    </row>
    <row r="123" spans="1:18" x14ac:dyDescent="0.2">
      <c r="A123" s="126">
        <v>40451</v>
      </c>
      <c r="B123" s="98" t="e">
        <v>#N/A</v>
      </c>
      <c r="C123" s="98" t="e">
        <v>#N/A</v>
      </c>
      <c r="D123" s="99">
        <v>57.2</v>
      </c>
      <c r="E123" s="106" t="e">
        <f t="shared" si="8"/>
        <v>#N/A</v>
      </c>
      <c r="F123" s="98" t="e">
        <f t="shared" si="8"/>
        <v>#N/A</v>
      </c>
      <c r="G123" s="99">
        <f t="shared" si="8"/>
        <v>3.3734939759036742</v>
      </c>
      <c r="H123" s="105">
        <f t="shared" si="9"/>
        <v>3.3734939759036742</v>
      </c>
      <c r="I123" s="104">
        <f t="shared" si="4"/>
        <v>57.199999999999996</v>
      </c>
      <c r="J123" s="107"/>
      <c r="K123" s="114"/>
    </row>
    <row r="124" spans="1:18" x14ac:dyDescent="0.2">
      <c r="A124" s="126">
        <v>40543</v>
      </c>
      <c r="B124" s="98" t="e">
        <v>#N/A</v>
      </c>
      <c r="C124" s="98" t="e">
        <v>#N/A</v>
      </c>
      <c r="D124" s="99">
        <v>57.5</v>
      </c>
      <c r="E124" s="106" t="e">
        <f t="shared" si="8"/>
        <v>#N/A</v>
      </c>
      <c r="F124" s="98" t="e">
        <f t="shared" si="8"/>
        <v>#N/A</v>
      </c>
      <c r="G124" s="99">
        <f t="shared" si="8"/>
        <v>3.4172661870503607</v>
      </c>
      <c r="H124" s="105">
        <f t="shared" si="9"/>
        <v>3.4172661870503607</v>
      </c>
      <c r="I124" s="104">
        <f t="shared" si="4"/>
        <v>57.500000000000007</v>
      </c>
      <c r="J124" s="107"/>
      <c r="K124" s="114"/>
    </row>
    <row r="125" spans="1:18" x14ac:dyDescent="0.2">
      <c r="A125" s="126">
        <v>40633</v>
      </c>
      <c r="B125" s="98" t="e">
        <v>#N/A</v>
      </c>
      <c r="C125" s="98" t="e">
        <v>#N/A</v>
      </c>
      <c r="D125" s="99">
        <v>58.3333333333333</v>
      </c>
      <c r="E125" s="106" t="e">
        <f t="shared" si="8"/>
        <v>#N/A</v>
      </c>
      <c r="F125" s="98" t="e">
        <f t="shared" si="8"/>
        <v>#N/A</v>
      </c>
      <c r="G125" s="99">
        <f t="shared" si="8"/>
        <v>3.7959667852905721</v>
      </c>
      <c r="H125" s="105">
        <f t="shared" si="9"/>
        <v>3.7959667852905721</v>
      </c>
      <c r="I125" s="104">
        <f t="shared" si="4"/>
        <v>58.333333333333293</v>
      </c>
      <c r="J125" s="107"/>
      <c r="K125" s="114"/>
    </row>
    <row r="126" spans="1:18" x14ac:dyDescent="0.2">
      <c r="A126" s="126">
        <v>40724</v>
      </c>
      <c r="B126" s="98" t="e">
        <v>#N/A</v>
      </c>
      <c r="C126" s="98" t="e">
        <v>#N/A</v>
      </c>
      <c r="D126" s="99">
        <v>59.433333333333302</v>
      </c>
      <c r="E126" s="106" t="e">
        <f t="shared" si="8"/>
        <v>#N/A</v>
      </c>
      <c r="F126" s="98" t="e">
        <f t="shared" si="8"/>
        <v>#N/A</v>
      </c>
      <c r="G126" s="99">
        <f t="shared" si="8"/>
        <v>4.697592483851909</v>
      </c>
      <c r="H126" s="105">
        <f t="shared" si="9"/>
        <v>4.697592483851909</v>
      </c>
      <c r="I126" s="104">
        <f t="shared" si="4"/>
        <v>59.433333333333294</v>
      </c>
      <c r="J126" s="107"/>
      <c r="K126" s="114"/>
    </row>
    <row r="127" spans="1:18" x14ac:dyDescent="0.2">
      <c r="A127" s="126">
        <v>40816</v>
      </c>
      <c r="B127" s="98" t="e">
        <v>#N/A</v>
      </c>
      <c r="C127" s="98" t="e">
        <v>#N/A</v>
      </c>
      <c r="D127" s="99">
        <v>60.3</v>
      </c>
      <c r="E127" s="106" t="e">
        <f t="shared" si="8"/>
        <v>#N/A</v>
      </c>
      <c r="F127" s="98" t="e">
        <f t="shared" si="8"/>
        <v>#N/A</v>
      </c>
      <c r="G127" s="99">
        <f t="shared" si="8"/>
        <v>5.4195804195804165</v>
      </c>
      <c r="H127" s="105">
        <f t="shared" si="9"/>
        <v>5.4195804195804165</v>
      </c>
      <c r="I127" s="104">
        <f t="shared" si="4"/>
        <v>60.3</v>
      </c>
      <c r="J127" s="107"/>
      <c r="K127" s="114"/>
    </row>
    <row r="128" spans="1:18" x14ac:dyDescent="0.2">
      <c r="A128" s="126">
        <v>40908</v>
      </c>
      <c r="B128" s="98" t="e">
        <v>#N/A</v>
      </c>
      <c r="C128" s="98" t="e">
        <v>#N/A</v>
      </c>
      <c r="D128" s="99">
        <v>60.966666666666697</v>
      </c>
      <c r="E128" s="106" t="e">
        <f t="shared" si="8"/>
        <v>#N/A</v>
      </c>
      <c r="F128" s="98" t="e">
        <f t="shared" si="8"/>
        <v>#N/A</v>
      </c>
      <c r="G128" s="99">
        <f t="shared" si="8"/>
        <v>6.0289855072464205</v>
      </c>
      <c r="H128" s="105">
        <f t="shared" si="9"/>
        <v>6.0289855072464205</v>
      </c>
      <c r="I128" s="104">
        <f t="shared" si="4"/>
        <v>60.966666666666697</v>
      </c>
      <c r="J128" s="107"/>
      <c r="K128" s="114"/>
    </row>
    <row r="129" spans="1:11" x14ac:dyDescent="0.2">
      <c r="A129" s="126">
        <v>40999</v>
      </c>
      <c r="B129" s="98" t="e">
        <v>#N/A</v>
      </c>
      <c r="C129" s="98" t="e">
        <v>#N/A</v>
      </c>
      <c r="D129" s="99">
        <v>61.9</v>
      </c>
      <c r="E129" s="106" t="e">
        <f t="shared" si="8"/>
        <v>#N/A</v>
      </c>
      <c r="F129" s="98" t="e">
        <f t="shared" si="8"/>
        <v>#N/A</v>
      </c>
      <c r="G129" s="99">
        <f t="shared" si="8"/>
        <v>6.1142857142857832</v>
      </c>
      <c r="H129" s="105">
        <f t="shared" si="9"/>
        <v>6.1142857142857832</v>
      </c>
      <c r="I129" s="104">
        <f t="shared" si="4"/>
        <v>61.9</v>
      </c>
      <c r="J129" s="107"/>
      <c r="K129" s="114"/>
    </row>
    <row r="130" spans="1:11" x14ac:dyDescent="0.2">
      <c r="A130" s="126">
        <v>41090</v>
      </c>
      <c r="B130" s="98" t="e">
        <v>#N/A</v>
      </c>
      <c r="C130" s="98" t="e">
        <v>#N/A</v>
      </c>
      <c r="D130" s="99">
        <v>62.8</v>
      </c>
      <c r="E130" s="106" t="e">
        <f t="shared" si="8"/>
        <v>#N/A</v>
      </c>
      <c r="F130" s="98" t="e">
        <f t="shared" si="8"/>
        <v>#N/A</v>
      </c>
      <c r="G130" s="99">
        <f t="shared" si="8"/>
        <v>5.6646102075154747</v>
      </c>
      <c r="H130" s="105">
        <f t="shared" si="9"/>
        <v>5.6646102075154747</v>
      </c>
      <c r="I130" s="104">
        <f t="shared" si="4"/>
        <v>62.79999999999999</v>
      </c>
      <c r="J130" s="107"/>
    </row>
    <row r="131" spans="1:11" x14ac:dyDescent="0.2">
      <c r="A131" s="126">
        <v>41182</v>
      </c>
      <c r="B131" s="98" t="e">
        <v>#N/A</v>
      </c>
      <c r="C131" s="98" t="e">
        <v>#N/A</v>
      </c>
      <c r="D131" s="99">
        <v>63.4</v>
      </c>
      <c r="E131" s="106" t="e">
        <f t="shared" si="8"/>
        <v>#N/A</v>
      </c>
      <c r="F131" s="98" t="e">
        <f t="shared" si="8"/>
        <v>#N/A</v>
      </c>
      <c r="G131" s="99">
        <f t="shared" si="8"/>
        <v>5.1409618573797777</v>
      </c>
      <c r="H131" s="105">
        <f t="shared" si="9"/>
        <v>5.1409618573797777</v>
      </c>
      <c r="I131" s="104">
        <f>I135/(H135/100+1)</f>
        <v>63.400000000000006</v>
      </c>
      <c r="J131" s="107"/>
    </row>
    <row r="132" spans="1:11" x14ac:dyDescent="0.2">
      <c r="A132" s="126">
        <v>41274</v>
      </c>
      <c r="B132" s="98" t="e">
        <v>#N/A</v>
      </c>
      <c r="C132" s="98" t="e">
        <v>#N/A</v>
      </c>
      <c r="D132" s="99">
        <v>64.433333333333294</v>
      </c>
      <c r="E132" s="106" t="e">
        <f t="shared" si="8"/>
        <v>#N/A</v>
      </c>
      <c r="F132" s="98" t="e">
        <f t="shared" si="8"/>
        <v>#N/A</v>
      </c>
      <c r="G132" s="99">
        <f t="shared" si="8"/>
        <v>5.6861673045378813</v>
      </c>
      <c r="H132" s="105">
        <f t="shared" si="9"/>
        <v>5.6861673045378813</v>
      </c>
      <c r="I132" s="104">
        <f t="shared" ref="I132:I174" si="10">D132</f>
        <v>64.433333333333294</v>
      </c>
      <c r="J132" s="107"/>
    </row>
    <row r="133" spans="1:11" x14ac:dyDescent="0.2">
      <c r="A133" s="126">
        <v>41364</v>
      </c>
      <c r="B133" s="98" t="e">
        <v>#N/A</v>
      </c>
      <c r="C133" s="98" t="e">
        <v>#N/A</v>
      </c>
      <c r="D133" s="99">
        <v>65.433333333333294</v>
      </c>
      <c r="E133" s="106" t="e">
        <f t="shared" si="8"/>
        <v>#N/A</v>
      </c>
      <c r="F133" s="98" t="e">
        <f t="shared" si="8"/>
        <v>#N/A</v>
      </c>
      <c r="G133" s="99">
        <f t="shared" si="8"/>
        <v>5.7081313947226153</v>
      </c>
      <c r="H133" s="105">
        <f t="shared" si="9"/>
        <v>5.7081313947226153</v>
      </c>
      <c r="I133" s="104">
        <f t="shared" si="10"/>
        <v>65.433333333333294</v>
      </c>
      <c r="J133" s="107"/>
    </row>
    <row r="134" spans="1:11" x14ac:dyDescent="0.2">
      <c r="A134" s="126">
        <v>41455</v>
      </c>
      <c r="B134" s="98" t="e">
        <v>#N/A</v>
      </c>
      <c r="C134" s="98" t="e">
        <v>#N/A</v>
      </c>
      <c r="D134" s="99">
        <v>66.366666666666703</v>
      </c>
      <c r="E134" s="106" t="e">
        <f t="shared" si="8"/>
        <v>#N/A</v>
      </c>
      <c r="F134" s="98" t="e">
        <f t="shared" si="8"/>
        <v>#N/A</v>
      </c>
      <c r="G134" s="99">
        <f t="shared" si="8"/>
        <v>5.6794055201699223</v>
      </c>
      <c r="H134" s="105">
        <f t="shared" si="9"/>
        <v>5.6794055201699223</v>
      </c>
      <c r="I134" s="104">
        <f t="shared" si="10"/>
        <v>66.366666666666703</v>
      </c>
      <c r="J134" s="107"/>
    </row>
    <row r="135" spans="1:11" x14ac:dyDescent="0.2">
      <c r="A135" s="126">
        <v>41547</v>
      </c>
      <c r="B135" s="98" t="e">
        <v>#N/A</v>
      </c>
      <c r="C135" s="98" t="e">
        <v>#N/A</v>
      </c>
      <c r="D135" s="99">
        <v>67.3333333333333</v>
      </c>
      <c r="E135" s="106" t="e">
        <f t="shared" si="8"/>
        <v>#N/A</v>
      </c>
      <c r="F135" s="98" t="e">
        <f t="shared" si="8"/>
        <v>#N/A</v>
      </c>
      <c r="G135" s="99">
        <f t="shared" si="8"/>
        <v>6.2039957939010959</v>
      </c>
      <c r="H135" s="105">
        <f t="shared" si="9"/>
        <v>6.2039957939010959</v>
      </c>
      <c r="I135" s="104">
        <f t="shared" si="10"/>
        <v>67.3333333333333</v>
      </c>
      <c r="J135" s="107"/>
    </row>
    <row r="136" spans="1:11" x14ac:dyDescent="0.2">
      <c r="A136" s="126">
        <v>41639</v>
      </c>
      <c r="B136" s="98" t="e">
        <v>#N/A</v>
      </c>
      <c r="C136" s="98" t="e">
        <v>#N/A</v>
      </c>
      <c r="D136" s="99">
        <v>67.900000000000006</v>
      </c>
      <c r="E136" s="106" t="e">
        <f t="shared" ref="E136:G170" si="11">(B136/B132-1)*100</f>
        <v>#N/A</v>
      </c>
      <c r="F136" s="98" t="e">
        <f t="shared" si="11"/>
        <v>#N/A</v>
      </c>
      <c r="G136" s="99">
        <f t="shared" si="11"/>
        <v>5.3802379720642168</v>
      </c>
      <c r="H136" s="105">
        <f t="shared" si="9"/>
        <v>5.3802379720642168</v>
      </c>
      <c r="I136" s="104">
        <f t="shared" si="10"/>
        <v>67.900000000000006</v>
      </c>
      <c r="J136" s="107"/>
    </row>
    <row r="137" spans="1:11" x14ac:dyDescent="0.2">
      <c r="A137" s="126">
        <v>41729</v>
      </c>
      <c r="B137" s="98" t="e">
        <v>#N/A</v>
      </c>
      <c r="C137" s="98" t="e">
        <v>#N/A</v>
      </c>
      <c r="D137" s="99">
        <v>69.3</v>
      </c>
      <c r="E137" s="106" t="e">
        <f t="shared" si="11"/>
        <v>#N/A</v>
      </c>
      <c r="F137" s="98" t="e">
        <f t="shared" si="11"/>
        <v>#N/A</v>
      </c>
      <c r="G137" s="99">
        <f t="shared" si="11"/>
        <v>5.9093224656139087</v>
      </c>
      <c r="H137" s="105">
        <f t="shared" si="9"/>
        <v>5.9093224656139087</v>
      </c>
      <c r="I137" s="104">
        <f t="shared" si="10"/>
        <v>69.3</v>
      </c>
    </row>
    <row r="138" spans="1:11" x14ac:dyDescent="0.2">
      <c r="A138" s="126">
        <v>41820</v>
      </c>
      <c r="B138" s="98" t="e">
        <v>#N/A</v>
      </c>
      <c r="C138" s="98" t="e">
        <v>#N/A</v>
      </c>
      <c r="D138" s="99">
        <v>70.6666666666667</v>
      </c>
      <c r="E138" s="106" t="e">
        <f t="shared" si="11"/>
        <v>#N/A</v>
      </c>
      <c r="F138" s="98" t="e">
        <f t="shared" si="11"/>
        <v>#N/A</v>
      </c>
      <c r="G138" s="99">
        <f t="shared" si="11"/>
        <v>6.4791562029131056</v>
      </c>
      <c r="H138" s="105">
        <f t="shared" si="9"/>
        <v>6.4791562029131056</v>
      </c>
      <c r="I138" s="104">
        <f t="shared" si="10"/>
        <v>70.6666666666667</v>
      </c>
    </row>
    <row r="139" spans="1:11" x14ac:dyDescent="0.2">
      <c r="A139" s="126">
        <v>41912</v>
      </c>
      <c r="B139" s="98" t="e">
        <v>#N/A</v>
      </c>
      <c r="C139" s="98" t="e">
        <v>#N/A</v>
      </c>
      <c r="D139" s="99">
        <v>71.599999999999994</v>
      </c>
      <c r="E139" s="106" t="e">
        <f t="shared" si="11"/>
        <v>#N/A</v>
      </c>
      <c r="F139" s="98" t="e">
        <f t="shared" si="11"/>
        <v>#N/A</v>
      </c>
      <c r="G139" s="99">
        <f t="shared" si="11"/>
        <v>6.3366336633663867</v>
      </c>
      <c r="H139" s="105">
        <f t="shared" si="9"/>
        <v>6.3366336633663867</v>
      </c>
      <c r="I139" s="104">
        <f t="shared" si="10"/>
        <v>71.599999999999994</v>
      </c>
    </row>
    <row r="140" spans="1:11" x14ac:dyDescent="0.2">
      <c r="A140" s="126">
        <v>42004</v>
      </c>
      <c r="B140" s="98" t="e">
        <v>#N/A</v>
      </c>
      <c r="C140" s="98" t="e">
        <v>#N/A</v>
      </c>
      <c r="D140" s="99">
        <v>71.766666666666694</v>
      </c>
      <c r="E140" s="106" t="e">
        <f t="shared" si="11"/>
        <v>#N/A</v>
      </c>
      <c r="F140" s="98" t="e">
        <f t="shared" si="11"/>
        <v>#N/A</v>
      </c>
      <c r="G140" s="99">
        <f t="shared" si="11"/>
        <v>5.69464899361809</v>
      </c>
      <c r="H140" s="105">
        <f t="shared" si="9"/>
        <v>5.69464899361809</v>
      </c>
      <c r="I140" s="104">
        <f t="shared" si="10"/>
        <v>71.766666666666694</v>
      </c>
    </row>
    <row r="141" spans="1:11" x14ac:dyDescent="0.2">
      <c r="A141" s="126">
        <v>42094</v>
      </c>
      <c r="B141" s="98" t="e">
        <v>#N/A</v>
      </c>
      <c r="C141" s="98" t="e">
        <v>#N/A</v>
      </c>
      <c r="D141" s="99">
        <v>72.2</v>
      </c>
      <c r="E141" s="106" t="e">
        <f t="shared" si="11"/>
        <v>#N/A</v>
      </c>
      <c r="F141" s="98" t="e">
        <f t="shared" si="11"/>
        <v>#N/A</v>
      </c>
      <c r="G141" s="99">
        <f t="shared" si="11"/>
        <v>4.1847041847042021</v>
      </c>
      <c r="H141" s="105">
        <f t="shared" si="9"/>
        <v>4.1847041847042021</v>
      </c>
      <c r="I141" s="104">
        <f t="shared" si="10"/>
        <v>72.2</v>
      </c>
    </row>
    <row r="142" spans="1:11" x14ac:dyDescent="0.2">
      <c r="A142" s="126">
        <v>42185</v>
      </c>
      <c r="B142" s="98" t="e">
        <v>#N/A</v>
      </c>
      <c r="C142" s="98" t="e">
        <v>#N/A</v>
      </c>
      <c r="D142" s="99">
        <v>73.900000000000006</v>
      </c>
      <c r="E142" s="106" t="e">
        <f t="shared" si="11"/>
        <v>#N/A</v>
      </c>
      <c r="F142" s="98" t="e">
        <f t="shared" si="11"/>
        <v>#N/A</v>
      </c>
      <c r="G142" s="99">
        <f t="shared" si="11"/>
        <v>4.5754716981131649</v>
      </c>
      <c r="H142" s="105">
        <f t="shared" si="9"/>
        <v>4.5754716981131649</v>
      </c>
      <c r="I142" s="104">
        <f t="shared" si="10"/>
        <v>73.900000000000006</v>
      </c>
    </row>
    <row r="143" spans="1:11" x14ac:dyDescent="0.2">
      <c r="A143" s="126">
        <v>42277</v>
      </c>
      <c r="B143" s="98" t="e">
        <v>#N/A</v>
      </c>
      <c r="C143" s="98" t="e">
        <v>#N/A</v>
      </c>
      <c r="D143" s="99">
        <v>75</v>
      </c>
      <c r="E143" s="106" t="e">
        <f t="shared" si="11"/>
        <v>#N/A</v>
      </c>
      <c r="F143" s="98" t="e">
        <f t="shared" si="11"/>
        <v>#N/A</v>
      </c>
      <c r="G143" s="99">
        <f t="shared" si="11"/>
        <v>4.748603351955305</v>
      </c>
      <c r="H143" s="105">
        <f t="shared" si="9"/>
        <v>4.748603351955305</v>
      </c>
      <c r="I143" s="104">
        <f t="shared" si="10"/>
        <v>75</v>
      </c>
    </row>
    <row r="144" spans="1:11" x14ac:dyDescent="0.2">
      <c r="A144" s="126">
        <v>42369</v>
      </c>
      <c r="B144" s="98" t="e">
        <v>#N/A</v>
      </c>
      <c r="C144" s="98" t="e">
        <v>#N/A</v>
      </c>
      <c r="D144" s="99">
        <v>75.233333333333306</v>
      </c>
      <c r="E144" s="106" t="e">
        <f t="shared" si="11"/>
        <v>#N/A</v>
      </c>
      <c r="F144" s="98" t="e">
        <f t="shared" si="11"/>
        <v>#N/A</v>
      </c>
      <c r="G144" s="99">
        <f t="shared" si="11"/>
        <v>4.8304691128656874</v>
      </c>
      <c r="H144" s="105">
        <f t="shared" si="9"/>
        <v>4.8304691128656874</v>
      </c>
      <c r="I144" s="104">
        <f t="shared" si="10"/>
        <v>75.233333333333306</v>
      </c>
    </row>
    <row r="145" spans="1:9" x14ac:dyDescent="0.2">
      <c r="A145" s="126">
        <v>42460</v>
      </c>
      <c r="B145" s="98" t="e">
        <v>#N/A</v>
      </c>
      <c r="C145" s="98" t="e">
        <v>#N/A</v>
      </c>
      <c r="D145" s="99">
        <v>76.900000000000006</v>
      </c>
      <c r="E145" s="106" t="e">
        <f t="shared" si="11"/>
        <v>#N/A</v>
      </c>
      <c r="F145" s="98" t="e">
        <f t="shared" si="11"/>
        <v>#N/A</v>
      </c>
      <c r="G145" s="99">
        <f t="shared" si="11"/>
        <v>6.5096952908587191</v>
      </c>
      <c r="H145" s="105">
        <f t="shared" si="9"/>
        <v>6.5096952908587191</v>
      </c>
      <c r="I145" s="104">
        <f t="shared" si="10"/>
        <v>76.900000000000006</v>
      </c>
    </row>
    <row r="146" spans="1:9" x14ac:dyDescent="0.2">
      <c r="A146" s="126">
        <v>42551</v>
      </c>
      <c r="B146" s="101" t="e">
        <v>#N/A</v>
      </c>
      <c r="C146" s="101" t="e">
        <v>#N/A</v>
      </c>
      <c r="D146" s="128">
        <v>78.5</v>
      </c>
      <c r="E146" s="106" t="e">
        <f t="shared" si="11"/>
        <v>#N/A</v>
      </c>
      <c r="F146" s="98" t="e">
        <f t="shared" si="11"/>
        <v>#N/A</v>
      </c>
      <c r="G146" s="99">
        <f t="shared" si="11"/>
        <v>6.224627875507438</v>
      </c>
      <c r="H146" s="105">
        <f t="shared" si="9"/>
        <v>6.224627875507438</v>
      </c>
      <c r="I146" s="104">
        <f t="shared" si="10"/>
        <v>78.5</v>
      </c>
    </row>
    <row r="147" spans="1:9" x14ac:dyDescent="0.2">
      <c r="A147" s="126">
        <v>42643</v>
      </c>
      <c r="B147" s="101" t="e">
        <v>#N/A</v>
      </c>
      <c r="C147" s="101" t="e">
        <v>#N/A</v>
      </c>
      <c r="D147" s="128">
        <v>79.466666666666697</v>
      </c>
      <c r="E147" s="106" t="e">
        <f t="shared" si="11"/>
        <v>#N/A</v>
      </c>
      <c r="F147" s="98" t="e">
        <f t="shared" si="11"/>
        <v>#N/A</v>
      </c>
      <c r="G147" s="99">
        <f t="shared" si="11"/>
        <v>5.9555555555556028</v>
      </c>
      <c r="H147" s="105">
        <f t="shared" si="9"/>
        <v>5.9555555555556028</v>
      </c>
      <c r="I147" s="104">
        <f t="shared" si="10"/>
        <v>79.466666666666697</v>
      </c>
    </row>
    <row r="148" spans="1:9" x14ac:dyDescent="0.2">
      <c r="A148" s="126">
        <v>42735</v>
      </c>
      <c r="B148" s="101" t="e">
        <v>#N/A</v>
      </c>
      <c r="C148" s="101" t="e">
        <v>#N/A</v>
      </c>
      <c r="D148" s="129">
        <v>80.233333333333306</v>
      </c>
      <c r="E148" s="106" t="e">
        <f t="shared" si="11"/>
        <v>#N/A</v>
      </c>
      <c r="F148" s="98" t="e">
        <f t="shared" si="11"/>
        <v>#N/A</v>
      </c>
      <c r="G148" s="99">
        <f t="shared" si="11"/>
        <v>6.64599025254764</v>
      </c>
      <c r="H148" s="105">
        <f t="shared" si="9"/>
        <v>6.64599025254764</v>
      </c>
      <c r="I148" s="104">
        <f t="shared" si="10"/>
        <v>80.233333333333306</v>
      </c>
    </row>
    <row r="149" spans="1:9" x14ac:dyDescent="0.2">
      <c r="A149" s="126">
        <v>42825</v>
      </c>
      <c r="B149" s="101" t="e">
        <v>#N/A</v>
      </c>
      <c r="C149" s="101" t="e">
        <v>#N/A</v>
      </c>
      <c r="D149" s="129">
        <v>81.766666666666694</v>
      </c>
      <c r="E149" s="106" t="e">
        <f t="shared" si="11"/>
        <v>#N/A</v>
      </c>
      <c r="F149" s="98" t="e">
        <f t="shared" si="11"/>
        <v>#N/A</v>
      </c>
      <c r="G149" s="99">
        <f t="shared" si="11"/>
        <v>6.3285652362375711</v>
      </c>
      <c r="H149" s="105">
        <f t="shared" si="9"/>
        <v>6.3285652362375711</v>
      </c>
      <c r="I149" s="104">
        <f t="shared" si="10"/>
        <v>81.766666666666694</v>
      </c>
    </row>
    <row r="150" spans="1:9" x14ac:dyDescent="0.2">
      <c r="A150" s="126">
        <v>42916</v>
      </c>
      <c r="B150" s="101" t="e">
        <v>#N/A</v>
      </c>
      <c r="C150" s="101" t="e">
        <v>#N/A</v>
      </c>
      <c r="D150" s="129">
        <v>82.6666666666667</v>
      </c>
      <c r="E150" s="106" t="e">
        <f t="shared" si="11"/>
        <v>#N/A</v>
      </c>
      <c r="F150" s="98" t="e">
        <f t="shared" si="11"/>
        <v>#N/A</v>
      </c>
      <c r="G150" s="99">
        <f t="shared" si="11"/>
        <v>5.3078556263270071</v>
      </c>
      <c r="H150" s="105">
        <f t="shared" si="9"/>
        <v>5.3078556263270071</v>
      </c>
      <c r="I150" s="104">
        <f t="shared" si="10"/>
        <v>82.6666666666667</v>
      </c>
    </row>
    <row r="151" spans="1:9" x14ac:dyDescent="0.2">
      <c r="A151" s="126">
        <v>43008</v>
      </c>
      <c r="B151" s="101" t="e">
        <v>#N/A</v>
      </c>
      <c r="C151" s="101" t="e">
        <v>#N/A</v>
      </c>
      <c r="D151" s="129">
        <v>83.3</v>
      </c>
      <c r="E151" s="106" t="e">
        <f t="shared" si="11"/>
        <v>#N/A</v>
      </c>
      <c r="F151" s="98" t="e">
        <f t="shared" si="11"/>
        <v>#N/A</v>
      </c>
      <c r="G151" s="99">
        <f t="shared" si="11"/>
        <v>4.8238255033556721</v>
      </c>
      <c r="H151" s="105">
        <f t="shared" si="9"/>
        <v>4.8238255033556721</v>
      </c>
      <c r="I151" s="104">
        <f t="shared" si="10"/>
        <v>83.3</v>
      </c>
    </row>
    <row r="152" spans="1:9" x14ac:dyDescent="0.2">
      <c r="A152" s="126">
        <v>43100</v>
      </c>
      <c r="B152" s="101" t="e">
        <v>#N/A</v>
      </c>
      <c r="C152" s="101" t="e">
        <v>#N/A</v>
      </c>
      <c r="D152" s="129">
        <v>84</v>
      </c>
      <c r="E152" s="106" t="e">
        <f t="shared" si="11"/>
        <v>#N/A</v>
      </c>
      <c r="F152" s="98" t="e">
        <f t="shared" si="11"/>
        <v>#N/A</v>
      </c>
      <c r="G152" s="99">
        <f t="shared" si="11"/>
        <v>4.6946406314915201</v>
      </c>
      <c r="H152" s="105">
        <f t="shared" si="9"/>
        <v>4.6946406314915201</v>
      </c>
      <c r="I152" s="104">
        <f t="shared" si="10"/>
        <v>84</v>
      </c>
    </row>
    <row r="153" spans="1:9" x14ac:dyDescent="0.2">
      <c r="A153" s="126">
        <v>43190</v>
      </c>
      <c r="B153" s="101" t="e">
        <v>#N/A</v>
      </c>
      <c r="C153" s="101" t="e">
        <v>#N/A</v>
      </c>
      <c r="D153" s="129">
        <v>85.066666666666706</v>
      </c>
      <c r="E153" s="106" t="e">
        <f t="shared" si="11"/>
        <v>#N/A</v>
      </c>
      <c r="F153" s="98" t="e">
        <f t="shared" si="11"/>
        <v>#N/A</v>
      </c>
      <c r="G153" s="99">
        <f t="shared" si="11"/>
        <v>4.0358744394618951</v>
      </c>
      <c r="H153" s="105">
        <f t="shared" si="9"/>
        <v>4.0358744394618951</v>
      </c>
      <c r="I153" s="104">
        <f t="shared" si="10"/>
        <v>85.066666666666706</v>
      </c>
    </row>
    <row r="154" spans="1:9" x14ac:dyDescent="0.2">
      <c r="A154" s="126">
        <v>43281</v>
      </c>
      <c r="B154" s="101" t="e">
        <v>#N/A</v>
      </c>
      <c r="C154" s="101" t="e">
        <v>#N/A</v>
      </c>
      <c r="D154" s="129">
        <v>86.366666666666703</v>
      </c>
      <c r="E154" s="106" t="e">
        <f t="shared" si="11"/>
        <v>#N/A</v>
      </c>
      <c r="F154" s="98" t="e">
        <f t="shared" si="11"/>
        <v>#N/A</v>
      </c>
      <c r="G154" s="99">
        <f t="shared" si="11"/>
        <v>4.4758064516128959</v>
      </c>
      <c r="H154" s="105">
        <f t="shared" si="9"/>
        <v>4.4758064516128959</v>
      </c>
      <c r="I154" s="104">
        <f t="shared" si="10"/>
        <v>86.366666666666703</v>
      </c>
    </row>
    <row r="155" spans="1:9" x14ac:dyDescent="0.2">
      <c r="A155" s="126">
        <v>43373</v>
      </c>
      <c r="B155" s="101" t="e">
        <v>#N/A</v>
      </c>
      <c r="C155" s="101" t="e">
        <v>#N/A</v>
      </c>
      <c r="D155" s="129">
        <v>87.466666666666697</v>
      </c>
      <c r="E155" s="106" t="e">
        <f t="shared" si="11"/>
        <v>#N/A</v>
      </c>
      <c r="F155" s="98" t="e">
        <f t="shared" si="11"/>
        <v>#N/A</v>
      </c>
      <c r="G155" s="99">
        <f t="shared" si="11"/>
        <v>5.002000800320161</v>
      </c>
      <c r="H155" s="105">
        <f t="shared" si="9"/>
        <v>5.002000800320161</v>
      </c>
      <c r="I155" s="104">
        <f t="shared" si="10"/>
        <v>87.466666666666697</v>
      </c>
    </row>
    <row r="156" spans="1:9" x14ac:dyDescent="0.2">
      <c r="A156" s="126">
        <v>43465</v>
      </c>
      <c r="B156" s="101" t="e">
        <v>#N/A</v>
      </c>
      <c r="C156" s="101" t="e">
        <v>#N/A</v>
      </c>
      <c r="D156" s="129">
        <v>88.133333333333297</v>
      </c>
      <c r="E156" s="106" t="e">
        <f t="shared" si="11"/>
        <v>#N/A</v>
      </c>
      <c r="F156" s="98" t="e">
        <f t="shared" si="11"/>
        <v>#N/A</v>
      </c>
      <c r="G156" s="99">
        <f t="shared" si="11"/>
        <v>4.9206349206348809</v>
      </c>
      <c r="H156" s="105">
        <f t="shared" si="9"/>
        <v>4.9206349206348809</v>
      </c>
      <c r="I156" s="104">
        <f t="shared" si="10"/>
        <v>88.133333333333297</v>
      </c>
    </row>
    <row r="157" spans="1:9" x14ac:dyDescent="0.2">
      <c r="A157" s="126">
        <v>43555</v>
      </c>
      <c r="B157" s="101" t="e">
        <v>#N/A</v>
      </c>
      <c r="C157" s="101" t="e">
        <v>#N/A</v>
      </c>
      <c r="D157" s="130">
        <v>88.633333333333297</v>
      </c>
      <c r="E157" s="106" t="e">
        <f t="shared" si="11"/>
        <v>#N/A</v>
      </c>
      <c r="F157" s="98" t="e">
        <f t="shared" si="11"/>
        <v>#N/A</v>
      </c>
      <c r="G157" s="99">
        <f t="shared" si="11"/>
        <v>4.1927899686519554</v>
      </c>
      <c r="H157" s="105">
        <f t="shared" si="9"/>
        <v>4.1927899686519554</v>
      </c>
      <c r="I157" s="104">
        <f t="shared" si="10"/>
        <v>88.633333333333297</v>
      </c>
    </row>
    <row r="158" spans="1:9" x14ac:dyDescent="0.2">
      <c r="A158" s="126">
        <v>43646</v>
      </c>
      <c r="B158" s="101" t="e">
        <v>#N/A</v>
      </c>
      <c r="C158" s="101" t="e">
        <v>#N/A</v>
      </c>
      <c r="D158" s="130">
        <v>90.2</v>
      </c>
      <c r="E158" s="106" t="e">
        <f t="shared" si="11"/>
        <v>#N/A</v>
      </c>
      <c r="F158" s="98" t="e">
        <f t="shared" si="11"/>
        <v>#N/A</v>
      </c>
      <c r="G158" s="99">
        <f t="shared" si="11"/>
        <v>4.4384407564646455</v>
      </c>
      <c r="H158" s="105">
        <f t="shared" si="9"/>
        <v>4.4384407564646455</v>
      </c>
      <c r="I158" s="104">
        <f t="shared" si="10"/>
        <v>90.2</v>
      </c>
    </row>
    <row r="159" spans="1:9" x14ac:dyDescent="0.2">
      <c r="A159" s="126">
        <v>43738</v>
      </c>
      <c r="B159" s="101" t="e">
        <v>#N/A</v>
      </c>
      <c r="C159" s="101" t="e">
        <v>#N/A</v>
      </c>
      <c r="D159" s="130">
        <v>91.066666666666706</v>
      </c>
      <c r="E159" s="106" t="e">
        <f t="shared" si="11"/>
        <v>#N/A</v>
      </c>
      <c r="F159" s="98" t="e">
        <f t="shared" si="11"/>
        <v>#N/A</v>
      </c>
      <c r="G159" s="99">
        <f t="shared" si="11"/>
        <v>4.1158536585365946</v>
      </c>
      <c r="H159" s="105">
        <f t="shared" si="9"/>
        <v>4.1158536585365946</v>
      </c>
      <c r="I159" s="104">
        <f t="shared" si="10"/>
        <v>91.066666666666706</v>
      </c>
    </row>
    <row r="160" spans="1:9" x14ac:dyDescent="0.2">
      <c r="A160" s="126">
        <v>43830</v>
      </c>
      <c r="B160" s="101" t="e">
        <v>#N/A</v>
      </c>
      <c r="C160" s="101" t="e">
        <v>#N/A</v>
      </c>
      <c r="D160" s="130">
        <v>91.433333333333294</v>
      </c>
      <c r="E160" s="106" t="e">
        <f t="shared" si="11"/>
        <v>#N/A</v>
      </c>
      <c r="F160" s="98" t="e">
        <f t="shared" si="11"/>
        <v>#N/A</v>
      </c>
      <c r="G160" s="99">
        <f t="shared" si="11"/>
        <v>3.7443267776096745</v>
      </c>
      <c r="H160" s="105">
        <f t="shared" si="9"/>
        <v>3.7443267776096745</v>
      </c>
      <c r="I160" s="104">
        <f t="shared" si="10"/>
        <v>91.433333333333294</v>
      </c>
    </row>
    <row r="161" spans="1:9" x14ac:dyDescent="0.2">
      <c r="A161" s="126">
        <v>43921</v>
      </c>
      <c r="B161" s="101" t="e">
        <v>#N/A</v>
      </c>
      <c r="C161" s="101" t="e">
        <v>#N/A</v>
      </c>
      <c r="D161" s="130">
        <v>92.6</v>
      </c>
      <c r="E161" s="106" t="e">
        <f t="shared" si="11"/>
        <v>#N/A</v>
      </c>
      <c r="F161" s="98" t="e">
        <f t="shared" si="11"/>
        <v>#N/A</v>
      </c>
      <c r="G161" s="99">
        <f t="shared" si="11"/>
        <v>4.4753666792027413</v>
      </c>
      <c r="H161" s="105">
        <f t="shared" si="9"/>
        <v>4.4753666792027413</v>
      </c>
      <c r="I161" s="104">
        <f t="shared" si="10"/>
        <v>92.6</v>
      </c>
    </row>
    <row r="162" spans="1:9" x14ac:dyDescent="0.2">
      <c r="A162" s="126">
        <v>44012</v>
      </c>
      <c r="B162" s="101" t="e">
        <v>#N/A</v>
      </c>
      <c r="C162" s="101" t="e">
        <v>#N/A</v>
      </c>
      <c r="D162" s="130">
        <v>92.366666666666703</v>
      </c>
      <c r="E162" s="106" t="e">
        <f t="shared" si="11"/>
        <v>#N/A</v>
      </c>
      <c r="F162" s="98" t="e">
        <f t="shared" si="11"/>
        <v>#N/A</v>
      </c>
      <c r="G162" s="99">
        <f t="shared" si="11"/>
        <v>2.4020694752402427</v>
      </c>
      <c r="H162" s="105">
        <f t="shared" si="9"/>
        <v>2.4020694752402427</v>
      </c>
      <c r="I162" s="104">
        <f t="shared" si="10"/>
        <v>92.366666666666703</v>
      </c>
    </row>
    <row r="163" spans="1:9" x14ac:dyDescent="0.2">
      <c r="A163" s="126">
        <v>44104</v>
      </c>
      <c r="B163" s="101" t="e">
        <v>#N/A</v>
      </c>
      <c r="C163" s="101" t="e">
        <v>#N/A</v>
      </c>
      <c r="D163" s="130">
        <v>93.866666666666703</v>
      </c>
      <c r="E163" s="106" t="e">
        <f t="shared" si="11"/>
        <v>#N/A</v>
      </c>
      <c r="F163" s="98" t="e">
        <f t="shared" si="11"/>
        <v>#N/A</v>
      </c>
      <c r="G163" s="99">
        <f t="shared" si="11"/>
        <v>3.0746705710102518</v>
      </c>
      <c r="H163" s="105">
        <f t="shared" si="9"/>
        <v>3.0746705710102518</v>
      </c>
      <c r="I163" s="104">
        <f t="shared" si="10"/>
        <v>93.866666666666703</v>
      </c>
    </row>
    <row r="164" spans="1:9" x14ac:dyDescent="0.2">
      <c r="A164" s="126">
        <v>44196</v>
      </c>
      <c r="B164" s="101" t="e">
        <v>#N/A</v>
      </c>
      <c r="C164" s="101" t="e">
        <v>#N/A</v>
      </c>
      <c r="D164" s="130">
        <v>94.3333333333333</v>
      </c>
      <c r="E164" s="106" t="e">
        <f t="shared" si="11"/>
        <v>#N/A</v>
      </c>
      <c r="F164" s="98" t="e">
        <f t="shared" si="11"/>
        <v>#N/A</v>
      </c>
      <c r="G164" s="99">
        <f t="shared" si="11"/>
        <v>3.171709806780898</v>
      </c>
      <c r="H164" s="105">
        <f t="shared" si="9"/>
        <v>3.171709806780898</v>
      </c>
      <c r="I164" s="104">
        <f t="shared" si="10"/>
        <v>94.3333333333333</v>
      </c>
    </row>
    <row r="165" spans="1:9" x14ac:dyDescent="0.2">
      <c r="A165" s="126">
        <v>44286</v>
      </c>
      <c r="B165" s="101" t="e">
        <v>#N/A</v>
      </c>
      <c r="C165" s="101" t="e">
        <v>#N/A</v>
      </c>
      <c r="D165" s="102">
        <v>95.433333333333294</v>
      </c>
      <c r="E165" s="106" t="e">
        <f t="shared" si="11"/>
        <v>#N/A</v>
      </c>
      <c r="F165" s="98" t="e">
        <f t="shared" si="11"/>
        <v>#N/A</v>
      </c>
      <c r="G165" s="99">
        <f t="shared" si="11"/>
        <v>3.059755219582394</v>
      </c>
      <c r="H165" s="105">
        <f t="shared" si="9"/>
        <v>3.059755219582394</v>
      </c>
      <c r="I165" s="104">
        <f t="shared" si="10"/>
        <v>95.433333333333294</v>
      </c>
    </row>
    <row r="166" spans="1:9" x14ac:dyDescent="0.2">
      <c r="A166" s="126">
        <v>44377</v>
      </c>
      <c r="B166" s="101" t="e">
        <v>#N/A</v>
      </c>
      <c r="C166" s="101" t="e">
        <v>#N/A</v>
      </c>
      <c r="D166" s="102">
        <v>96.8333333333333</v>
      </c>
      <c r="E166" s="106" t="e">
        <f t="shared" si="11"/>
        <v>#N/A</v>
      </c>
      <c r="F166" s="98" t="e">
        <f t="shared" si="11"/>
        <v>#N/A</v>
      </c>
      <c r="G166" s="99">
        <f t="shared" si="11"/>
        <v>4.8357993504149377</v>
      </c>
      <c r="H166" s="105">
        <f t="shared" si="9"/>
        <v>4.8357993504149377</v>
      </c>
      <c r="I166" s="104">
        <f t="shared" si="10"/>
        <v>96.8333333333333</v>
      </c>
    </row>
    <row r="167" spans="1:9" x14ac:dyDescent="0.2">
      <c r="A167" s="126">
        <v>44469</v>
      </c>
      <c r="B167" s="89" t="e">
        <v>#N/A</v>
      </c>
      <c r="C167" s="89" t="e">
        <v>#N/A</v>
      </c>
      <c r="D167" s="102">
        <v>98.433333333333294</v>
      </c>
      <c r="E167" s="106" t="e">
        <f t="shared" si="11"/>
        <v>#N/A</v>
      </c>
      <c r="F167" s="98" t="e">
        <f t="shared" si="11"/>
        <v>#N/A</v>
      </c>
      <c r="G167" s="99">
        <f t="shared" si="11"/>
        <v>4.8650568181817455</v>
      </c>
      <c r="H167" s="105">
        <f t="shared" si="9"/>
        <v>4.8650568181817455</v>
      </c>
      <c r="I167" s="104">
        <f t="shared" si="10"/>
        <v>98.433333333333294</v>
      </c>
    </row>
    <row r="168" spans="1:9" x14ac:dyDescent="0.2">
      <c r="A168" s="126">
        <v>44561</v>
      </c>
      <c r="B168" s="89" t="e">
        <v>#N/A</v>
      </c>
      <c r="C168" s="89" t="e">
        <v>#N/A</v>
      </c>
      <c r="D168" s="102">
        <v>99.466666666666697</v>
      </c>
      <c r="E168" s="106" t="e">
        <f t="shared" si="11"/>
        <v>#N/A</v>
      </c>
      <c r="F168" s="98" t="e">
        <f t="shared" si="11"/>
        <v>#N/A</v>
      </c>
      <c r="G168" s="99">
        <f t="shared" si="11"/>
        <v>5.4416961130742791</v>
      </c>
      <c r="H168" s="105">
        <f t="shared" si="9"/>
        <v>5.4416961130742791</v>
      </c>
      <c r="I168" s="104">
        <f t="shared" si="10"/>
        <v>99.466666666666697</v>
      </c>
    </row>
    <row r="169" spans="1:9" x14ac:dyDescent="0.2">
      <c r="A169" s="126">
        <v>44651</v>
      </c>
      <c r="B169" s="89" t="e">
        <v>#N/A</v>
      </c>
      <c r="C169" s="89" t="e">
        <v>#N/A</v>
      </c>
      <c r="D169" s="102">
        <v>100.933333333333</v>
      </c>
      <c r="E169" s="106" t="e">
        <f t="shared" si="11"/>
        <v>#N/A</v>
      </c>
      <c r="F169" s="98" t="e">
        <f t="shared" si="11"/>
        <v>#N/A</v>
      </c>
      <c r="G169" s="99">
        <f t="shared" si="11"/>
        <v>5.7631854697866247</v>
      </c>
      <c r="H169" s="105">
        <f t="shared" si="9"/>
        <v>5.7631854697866247</v>
      </c>
      <c r="I169" s="104">
        <f t="shared" si="10"/>
        <v>100.933333333333</v>
      </c>
    </row>
    <row r="170" spans="1:9" x14ac:dyDescent="0.2">
      <c r="A170" s="126">
        <v>44742</v>
      </c>
      <c r="B170" s="89" t="e">
        <v>#N/A</v>
      </c>
      <c r="C170" s="89" t="e">
        <v>#N/A</v>
      </c>
      <c r="D170" s="102">
        <v>103.23333333333299</v>
      </c>
      <c r="E170" s="106" t="e">
        <f t="shared" si="11"/>
        <v>#N/A</v>
      </c>
      <c r="F170" s="98" t="e">
        <f t="shared" si="11"/>
        <v>#N/A</v>
      </c>
      <c r="G170" s="99">
        <f t="shared" si="11"/>
        <v>6.6092943201373711</v>
      </c>
      <c r="H170" s="105">
        <f t="shared" si="9"/>
        <v>6.6092943201373711</v>
      </c>
      <c r="I170" s="104">
        <f t="shared" si="10"/>
        <v>103.23333333333299</v>
      </c>
    </row>
    <row r="171" spans="1:9" x14ac:dyDescent="0.2">
      <c r="A171" s="126">
        <v>44834</v>
      </c>
      <c r="B171" s="89" t="e">
        <v>#N/A</v>
      </c>
      <c r="C171" s="89" t="e">
        <v>#N/A</v>
      </c>
      <c r="D171" s="115">
        <v>105.966666666667</v>
      </c>
      <c r="E171" s="106" t="e">
        <f t="shared" ref="E171:G174" si="12">(B171/B167-1)*100</f>
        <v>#N/A</v>
      </c>
      <c r="F171" s="98" t="e">
        <f t="shared" si="12"/>
        <v>#N/A</v>
      </c>
      <c r="G171" s="99">
        <f t="shared" si="12"/>
        <v>7.6532339993230947</v>
      </c>
      <c r="H171" s="105">
        <f t="shared" si="9"/>
        <v>7.6532339993230947</v>
      </c>
      <c r="I171" s="104">
        <f t="shared" si="10"/>
        <v>105.966666666667</v>
      </c>
    </row>
    <row r="172" spans="1:9" x14ac:dyDescent="0.2">
      <c r="A172" s="126">
        <v>44926</v>
      </c>
      <c r="B172" s="89" t="e">
        <v>#N/A</v>
      </c>
      <c r="C172" s="89" t="e">
        <v>#N/A</v>
      </c>
      <c r="D172" s="102">
        <v>106.833333333333</v>
      </c>
      <c r="E172" s="106" t="e">
        <f t="shared" si="12"/>
        <v>#N/A</v>
      </c>
      <c r="F172" s="98" t="e">
        <f t="shared" si="12"/>
        <v>#N/A</v>
      </c>
      <c r="G172" s="99">
        <f t="shared" si="12"/>
        <v>7.4061662198387834</v>
      </c>
      <c r="H172" s="105">
        <f t="shared" si="9"/>
        <v>7.4061662198387834</v>
      </c>
      <c r="I172" s="104">
        <f t="shared" si="10"/>
        <v>106.833333333333</v>
      </c>
    </row>
    <row r="173" spans="1:9" x14ac:dyDescent="0.2">
      <c r="A173" s="126">
        <v>45016</v>
      </c>
      <c r="B173" s="89" t="e">
        <v>#N/A</v>
      </c>
      <c r="C173" s="89" t="e">
        <v>#N/A</v>
      </c>
      <c r="D173" s="102">
        <v>108</v>
      </c>
      <c r="E173" s="106" t="e">
        <f t="shared" si="12"/>
        <v>#N/A</v>
      </c>
      <c r="F173" s="98" t="e">
        <f t="shared" si="12"/>
        <v>#N/A</v>
      </c>
      <c r="G173" s="99">
        <f t="shared" si="12"/>
        <v>7.0013210039633789</v>
      </c>
      <c r="H173" s="105">
        <f t="shared" si="9"/>
        <v>7.0013210039633789</v>
      </c>
      <c r="I173" s="104">
        <f t="shared" si="10"/>
        <v>108</v>
      </c>
    </row>
    <row r="174" spans="1:9" ht="12.75" x14ac:dyDescent="0.2">
      <c r="A174" s="116">
        <v>45107</v>
      </c>
      <c r="B174" s="89" t="e">
        <v>#N/A</v>
      </c>
      <c r="C174" s="89" t="e">
        <v>#N/A</v>
      </c>
      <c r="D174" s="115">
        <v>109.6</v>
      </c>
      <c r="E174" s="106" t="e">
        <f t="shared" si="12"/>
        <v>#N/A</v>
      </c>
      <c r="F174" s="98" t="e">
        <f t="shared" si="12"/>
        <v>#N/A</v>
      </c>
      <c r="G174" s="99">
        <f t="shared" si="12"/>
        <v>6.1672586373913596</v>
      </c>
      <c r="H174" s="105">
        <f t="shared" si="9"/>
        <v>6.1672586373913596</v>
      </c>
      <c r="I174" s="104">
        <f t="shared" si="10"/>
        <v>109.6</v>
      </c>
    </row>
    <row r="175" spans="1:9" ht="12.75" x14ac:dyDescent="0.2">
      <c r="A175" s="116"/>
      <c r="B175" s="89"/>
      <c r="C175" s="89"/>
      <c r="D175" s="115"/>
      <c r="E175" s="117"/>
      <c r="F175" s="89"/>
      <c r="G175" s="115"/>
    </row>
    <row r="176" spans="1:9" ht="12.75" x14ac:dyDescent="0.2">
      <c r="A176" s="116"/>
      <c r="B176" s="89"/>
      <c r="C176" s="89"/>
      <c r="D176" s="115"/>
      <c r="E176" s="117"/>
      <c r="F176" s="89"/>
      <c r="G176" s="115"/>
    </row>
    <row r="177" spans="1:7" ht="12.75" x14ac:dyDescent="0.2">
      <c r="A177" s="116"/>
      <c r="B177" s="89"/>
      <c r="C177" s="89"/>
      <c r="D177" s="115"/>
      <c r="E177" s="117"/>
      <c r="F177" s="89"/>
      <c r="G177" s="115"/>
    </row>
    <row r="178" spans="1:7" ht="12.75" x14ac:dyDescent="0.2">
      <c r="A178" s="116"/>
      <c r="B178" s="89"/>
      <c r="C178" s="89"/>
      <c r="D178" s="115"/>
      <c r="E178" s="117"/>
      <c r="F178" s="89"/>
      <c r="G178" s="115"/>
    </row>
    <row r="179" spans="1:7" ht="12.75" x14ac:dyDescent="0.2">
      <c r="A179" s="116"/>
      <c r="B179" s="89"/>
      <c r="C179" s="89"/>
      <c r="D179" s="115"/>
      <c r="E179" s="117"/>
      <c r="F179" s="89"/>
      <c r="G179" s="115"/>
    </row>
    <row r="180" spans="1:7" ht="12.75" x14ac:dyDescent="0.2">
      <c r="A180" s="116"/>
      <c r="B180" s="89"/>
      <c r="C180" s="89"/>
      <c r="D180" s="115"/>
      <c r="E180" s="117"/>
      <c r="F180" s="89"/>
      <c r="G180" s="115"/>
    </row>
    <row r="181" spans="1:7" ht="12.75" x14ac:dyDescent="0.2">
      <c r="A181" s="116"/>
      <c r="B181" s="89"/>
      <c r="C181" s="89"/>
      <c r="D181" s="115"/>
      <c r="E181" s="117"/>
      <c r="F181" s="89"/>
      <c r="G181" s="115"/>
    </row>
    <row r="182" spans="1:7" ht="12.75" x14ac:dyDescent="0.2">
      <c r="A182" s="116"/>
      <c r="B182" s="89"/>
      <c r="C182" s="89"/>
      <c r="D182" s="115"/>
      <c r="E182" s="117"/>
      <c r="F182" s="89"/>
      <c r="G182" s="115"/>
    </row>
    <row r="183" spans="1:7" ht="12.75" x14ac:dyDescent="0.2">
      <c r="A183" s="116"/>
      <c r="B183" s="89"/>
      <c r="C183" s="89"/>
      <c r="D183" s="115"/>
      <c r="E183" s="117"/>
      <c r="F183" s="89"/>
      <c r="G183" s="115"/>
    </row>
    <row r="184" spans="1:7" ht="12.75" x14ac:dyDescent="0.2">
      <c r="A184" s="116"/>
      <c r="B184" s="89"/>
      <c r="C184" s="89"/>
      <c r="D184" s="115"/>
      <c r="E184" s="117"/>
      <c r="F184" s="89"/>
      <c r="G184" s="115"/>
    </row>
    <row r="185" spans="1:7" ht="12.75" x14ac:dyDescent="0.2">
      <c r="A185" s="116"/>
      <c r="B185" s="89"/>
      <c r="C185" s="89"/>
      <c r="D185" s="115"/>
      <c r="E185" s="117"/>
      <c r="F185" s="89"/>
      <c r="G185" s="115"/>
    </row>
    <row r="186" spans="1:7" ht="12.75" x14ac:dyDescent="0.2">
      <c r="A186" s="116"/>
      <c r="B186" s="89"/>
      <c r="C186" s="89"/>
      <c r="D186" s="115"/>
      <c r="E186" s="117"/>
      <c r="F186" s="89"/>
      <c r="G186" s="115"/>
    </row>
    <row r="187" spans="1:7" ht="12.75" x14ac:dyDescent="0.2">
      <c r="A187" s="116"/>
      <c r="B187" s="89"/>
      <c r="C187" s="89"/>
      <c r="D187" s="115"/>
      <c r="E187" s="117"/>
      <c r="F187" s="89"/>
      <c r="G187" s="115"/>
    </row>
    <row r="188" spans="1:7" ht="12.75" x14ac:dyDescent="0.2">
      <c r="A188" s="116"/>
      <c r="B188" s="89"/>
      <c r="C188" s="89"/>
      <c r="D188" s="115"/>
      <c r="E188" s="117"/>
      <c r="F188" s="89"/>
      <c r="G188" s="115"/>
    </row>
    <row r="189" spans="1:7" ht="12.75" x14ac:dyDescent="0.2">
      <c r="A189" s="116"/>
      <c r="B189" s="89"/>
      <c r="C189" s="89"/>
      <c r="D189" s="115"/>
      <c r="E189" s="117"/>
      <c r="F189" s="89"/>
      <c r="G189" s="115"/>
    </row>
    <row r="190" spans="1:7" ht="12.75" x14ac:dyDescent="0.2">
      <c r="A190" s="116"/>
      <c r="B190" s="89"/>
      <c r="C190" s="89"/>
      <c r="D190" s="115"/>
      <c r="E190" s="117"/>
      <c r="F190" s="89"/>
      <c r="G190" s="115"/>
    </row>
    <row r="191" spans="1:7" ht="12.75" x14ac:dyDescent="0.2">
      <c r="A191" s="116"/>
      <c r="B191" s="89"/>
      <c r="C191" s="89"/>
      <c r="D191" s="115"/>
      <c r="E191" s="117"/>
      <c r="F191" s="89"/>
      <c r="G191" s="115"/>
    </row>
    <row r="192" spans="1:7" ht="12.75" x14ac:dyDescent="0.2">
      <c r="A192" s="116"/>
      <c r="B192" s="89"/>
      <c r="C192" s="89"/>
      <c r="D192" s="115"/>
      <c r="E192" s="117"/>
      <c r="F192" s="89"/>
      <c r="G192" s="115"/>
    </row>
    <row r="193" spans="1:7" ht="12.75" x14ac:dyDescent="0.2">
      <c r="A193" s="116"/>
      <c r="B193" s="89"/>
      <c r="C193" s="89"/>
      <c r="D193" s="115"/>
      <c r="E193" s="117"/>
      <c r="F193" s="89"/>
      <c r="G193" s="115"/>
    </row>
    <row r="194" spans="1:7" ht="12.75" x14ac:dyDescent="0.2">
      <c r="A194" s="116"/>
      <c r="B194" s="89"/>
      <c r="C194" s="89"/>
      <c r="D194" s="115"/>
      <c r="E194" s="117"/>
      <c r="F194" s="89"/>
      <c r="G194" s="115"/>
    </row>
    <row r="195" spans="1:7" ht="12.75" x14ac:dyDescent="0.2">
      <c r="A195" s="116"/>
      <c r="B195" s="89"/>
      <c r="C195" s="89"/>
      <c r="D195" s="115"/>
      <c r="E195" s="117"/>
      <c r="F195" s="89"/>
      <c r="G195" s="115"/>
    </row>
    <row r="196" spans="1:7" ht="12.75" x14ac:dyDescent="0.2">
      <c r="A196" s="116"/>
      <c r="B196" s="89"/>
      <c r="C196" s="89"/>
      <c r="D196" s="115"/>
      <c r="E196" s="117"/>
      <c r="F196" s="89"/>
      <c r="G196" s="115"/>
    </row>
    <row r="197" spans="1:7" ht="12.75" x14ac:dyDescent="0.2">
      <c r="A197" s="116"/>
      <c r="B197" s="89"/>
      <c r="C197" s="89"/>
      <c r="D197" s="115"/>
      <c r="E197" s="117"/>
      <c r="F197" s="89"/>
      <c r="G197" s="115"/>
    </row>
    <row r="198" spans="1:7" ht="12.75" x14ac:dyDescent="0.2">
      <c r="A198" s="116"/>
      <c r="B198" s="89"/>
      <c r="C198" s="89"/>
      <c r="D198" s="115"/>
      <c r="E198" s="117"/>
      <c r="F198" s="89"/>
      <c r="G198" s="115"/>
    </row>
    <row r="199" spans="1:7" ht="12.75" x14ac:dyDescent="0.2">
      <c r="A199" s="116"/>
      <c r="B199" s="89"/>
      <c r="C199" s="89"/>
      <c r="D199" s="115"/>
      <c r="E199" s="117"/>
      <c r="F199" s="89"/>
      <c r="G199" s="115"/>
    </row>
    <row r="200" spans="1:7" ht="12.75" x14ac:dyDescent="0.2">
      <c r="A200" s="116"/>
      <c r="B200" s="89"/>
      <c r="C200" s="89"/>
      <c r="D200" s="115"/>
      <c r="E200" s="117"/>
      <c r="F200" s="89"/>
      <c r="G200" s="115"/>
    </row>
    <row r="201" spans="1:7" ht="12.75" x14ac:dyDescent="0.2">
      <c r="A201" s="116"/>
      <c r="B201" s="89"/>
      <c r="C201" s="89"/>
      <c r="D201" s="115"/>
      <c r="E201" s="117"/>
      <c r="F201" s="89"/>
      <c r="G201" s="115"/>
    </row>
    <row r="202" spans="1:7" ht="12.75" x14ac:dyDescent="0.2">
      <c r="A202" s="116"/>
      <c r="B202" s="89"/>
      <c r="C202" s="89"/>
      <c r="D202" s="115"/>
      <c r="E202" s="117"/>
      <c r="F202" s="89"/>
      <c r="G202" s="115"/>
    </row>
    <row r="203" spans="1:7" ht="12.75" x14ac:dyDescent="0.2">
      <c r="A203" s="116"/>
      <c r="B203" s="89"/>
      <c r="C203" s="89"/>
      <c r="D203" s="115"/>
      <c r="E203" s="117"/>
      <c r="F203" s="89"/>
      <c r="G203" s="115"/>
    </row>
    <row r="204" spans="1:7" ht="12.75" x14ac:dyDescent="0.2">
      <c r="A204" s="116"/>
      <c r="B204" s="89"/>
      <c r="C204" s="89"/>
      <c r="D204" s="115"/>
      <c r="E204" s="117"/>
      <c r="F204" s="89"/>
      <c r="G204" s="115"/>
    </row>
    <row r="205" spans="1:7" ht="12.75" x14ac:dyDescent="0.2">
      <c r="A205" s="116"/>
      <c r="B205" s="89"/>
      <c r="C205" s="89"/>
      <c r="D205" s="115"/>
      <c r="E205" s="117"/>
      <c r="F205" s="89"/>
      <c r="G205" s="115"/>
    </row>
    <row r="206" spans="1:7" ht="12.75" x14ac:dyDescent="0.2">
      <c r="A206" s="116"/>
      <c r="B206" s="89"/>
      <c r="C206" s="89"/>
      <c r="D206" s="115"/>
      <c r="E206" s="117"/>
      <c r="F206" s="89"/>
      <c r="G206" s="115"/>
    </row>
    <row r="207" spans="1:7" ht="12.75" x14ac:dyDescent="0.2">
      <c r="A207" s="116"/>
      <c r="B207" s="89"/>
      <c r="C207" s="89"/>
      <c r="D207" s="115"/>
      <c r="E207" s="117"/>
      <c r="F207" s="89"/>
      <c r="G207" s="115"/>
    </row>
    <row r="208" spans="1:7" ht="12.75" x14ac:dyDescent="0.2">
      <c r="A208" s="116"/>
      <c r="B208" s="89"/>
      <c r="C208" s="89"/>
      <c r="D208" s="115"/>
      <c r="E208" s="117"/>
      <c r="F208" s="89"/>
      <c r="G208" s="115"/>
    </row>
    <row r="209" spans="1:7" ht="12.75" x14ac:dyDescent="0.2">
      <c r="A209" s="116"/>
      <c r="B209" s="89"/>
      <c r="C209" s="89"/>
      <c r="D209" s="115"/>
      <c r="E209" s="117"/>
      <c r="F209" s="89"/>
      <c r="G209" s="115"/>
    </row>
    <row r="210" spans="1:7" ht="12.75" x14ac:dyDescent="0.2">
      <c r="A210" s="116"/>
      <c r="B210" s="89"/>
      <c r="C210" s="89"/>
      <c r="D210" s="115"/>
      <c r="E210" s="117"/>
      <c r="F210" s="89"/>
      <c r="G210" s="115"/>
    </row>
    <row r="211" spans="1:7" ht="12.75" x14ac:dyDescent="0.2">
      <c r="A211" s="116"/>
      <c r="B211" s="89"/>
      <c r="C211" s="89"/>
      <c r="D211" s="115"/>
      <c r="E211" s="117"/>
      <c r="F211" s="89"/>
      <c r="G211" s="115"/>
    </row>
    <row r="212" spans="1:7" ht="12.75" x14ac:dyDescent="0.2">
      <c r="A212" s="116"/>
      <c r="B212" s="89"/>
      <c r="C212" s="89"/>
      <c r="D212" s="115"/>
      <c r="E212" s="117"/>
      <c r="F212" s="89"/>
      <c r="G212" s="115"/>
    </row>
    <row r="213" spans="1:7" ht="12.75" x14ac:dyDescent="0.2">
      <c r="A213" s="116"/>
      <c r="B213" s="89"/>
      <c r="C213" s="89"/>
      <c r="D213" s="115"/>
      <c r="E213" s="117"/>
      <c r="F213" s="89"/>
      <c r="G213" s="115"/>
    </row>
    <row r="214" spans="1:7" ht="12.75" x14ac:dyDescent="0.2">
      <c r="A214" s="116"/>
    </row>
    <row r="215" spans="1:7" ht="12.75" x14ac:dyDescent="0.2">
      <c r="A215" s="116"/>
    </row>
    <row r="216" spans="1:7" ht="12.75" x14ac:dyDescent="0.2">
      <c r="A216" s="116"/>
    </row>
    <row r="217" spans="1:7" ht="12.75" x14ac:dyDescent="0.2">
      <c r="A217" s="116"/>
    </row>
    <row r="218" spans="1:7" ht="12.75" x14ac:dyDescent="0.2">
      <c r="A218" s="116"/>
    </row>
    <row r="219" spans="1:7" ht="12.75" x14ac:dyDescent="0.2">
      <c r="A219" s="116"/>
    </row>
    <row r="220" spans="1:7" ht="12.75" x14ac:dyDescent="0.2">
      <c r="A220" s="116"/>
    </row>
    <row r="221" spans="1:7" ht="12.75" x14ac:dyDescent="0.2">
      <c r="A221" s="116"/>
    </row>
    <row r="222" spans="1:7" ht="12.75" x14ac:dyDescent="0.2">
      <c r="A222" s="116"/>
    </row>
    <row r="223" spans="1:7" ht="12.75" x14ac:dyDescent="0.2">
      <c r="A223" s="116"/>
    </row>
    <row r="224" spans="1:7" ht="12.75" x14ac:dyDescent="0.2">
      <c r="A224" s="116"/>
    </row>
    <row r="225" spans="1:1" ht="12.75" x14ac:dyDescent="0.2">
      <c r="A225" s="116"/>
    </row>
    <row r="226" spans="1:1" ht="12.75" x14ac:dyDescent="0.2">
      <c r="A226" s="116"/>
    </row>
    <row r="227" spans="1:1" ht="12.75" x14ac:dyDescent="0.2">
      <c r="A227" s="116"/>
    </row>
    <row r="228" spans="1:1" ht="12.75" x14ac:dyDescent="0.2">
      <c r="A228" s="116"/>
    </row>
    <row r="229" spans="1:1" ht="12.75" x14ac:dyDescent="0.2">
      <c r="A229" s="116"/>
    </row>
    <row r="230" spans="1:1" ht="12.75" x14ac:dyDescent="0.2">
      <c r="A230" s="116"/>
    </row>
    <row r="231" spans="1:1" ht="12.75" x14ac:dyDescent="0.2">
      <c r="A231" s="116"/>
    </row>
    <row r="232" spans="1:1" ht="12.75" x14ac:dyDescent="0.2">
      <c r="A232" s="116"/>
    </row>
    <row r="233" spans="1:1" ht="12.75" x14ac:dyDescent="0.2">
      <c r="A233" s="116"/>
    </row>
    <row r="234" spans="1:1" ht="12.75" x14ac:dyDescent="0.2">
      <c r="A234" s="116"/>
    </row>
    <row r="235" spans="1:1" ht="12.75" x14ac:dyDescent="0.2">
      <c r="A235" s="116"/>
    </row>
    <row r="236" spans="1:1" ht="12.75" x14ac:dyDescent="0.2">
      <c r="A236" s="116"/>
    </row>
    <row r="237" spans="1:1" ht="12.75" x14ac:dyDescent="0.2">
      <c r="A237" s="116"/>
    </row>
    <row r="238" spans="1:1" ht="12.75" x14ac:dyDescent="0.2">
      <c r="A238" s="116"/>
    </row>
    <row r="239" spans="1:1" ht="12.75" x14ac:dyDescent="0.2">
      <c r="A239" s="116"/>
    </row>
    <row r="240" spans="1:1" ht="12.75" x14ac:dyDescent="0.2">
      <c r="A240" s="116"/>
    </row>
    <row r="241" spans="1:1" ht="12.75" x14ac:dyDescent="0.2">
      <c r="A241" s="116"/>
    </row>
    <row r="242" spans="1:1" ht="12.75" x14ac:dyDescent="0.2">
      <c r="A242" s="116"/>
    </row>
    <row r="243" spans="1:1" ht="12.75" x14ac:dyDescent="0.2">
      <c r="A243" s="116"/>
    </row>
    <row r="244" spans="1:1" ht="12.75" x14ac:dyDescent="0.2">
      <c r="A244" s="116"/>
    </row>
    <row r="245" spans="1:1" ht="12.75" x14ac:dyDescent="0.2">
      <c r="A245" s="116"/>
    </row>
    <row r="246" spans="1:1" ht="12.75" x14ac:dyDescent="0.2">
      <c r="A246" s="116"/>
    </row>
    <row r="247" spans="1:1" ht="12.75" x14ac:dyDescent="0.2">
      <c r="A247" s="116"/>
    </row>
    <row r="248" spans="1:1" ht="12.75" x14ac:dyDescent="0.2">
      <c r="A248" s="116"/>
    </row>
    <row r="249" spans="1:1" ht="12.75" x14ac:dyDescent="0.2">
      <c r="A249" s="116"/>
    </row>
    <row r="250" spans="1:1" ht="12.75" x14ac:dyDescent="0.2">
      <c r="A250" s="116"/>
    </row>
    <row r="251" spans="1:1" ht="12.75" x14ac:dyDescent="0.2">
      <c r="A251" s="116"/>
    </row>
    <row r="252" spans="1:1" ht="12.75" x14ac:dyDescent="0.2">
      <c r="A252" s="116"/>
    </row>
    <row r="253" spans="1:1" ht="12.75" x14ac:dyDescent="0.2">
      <c r="A253" s="116"/>
    </row>
    <row r="254" spans="1:1" ht="12.75" x14ac:dyDescent="0.2">
      <c r="A254" s="116"/>
    </row>
    <row r="255" spans="1:1" ht="12.75" x14ac:dyDescent="0.2">
      <c r="A255" s="116"/>
    </row>
    <row r="256" spans="1:1" ht="12.75" x14ac:dyDescent="0.2">
      <c r="A256" s="116"/>
    </row>
    <row r="257" spans="1:1" ht="12.75" x14ac:dyDescent="0.2">
      <c r="A257" s="116"/>
    </row>
    <row r="258" spans="1:1" ht="12.75" x14ac:dyDescent="0.2">
      <c r="A258" s="116"/>
    </row>
    <row r="259" spans="1:1" ht="12.75" x14ac:dyDescent="0.2">
      <c r="A259" s="116"/>
    </row>
    <row r="260" spans="1:1" ht="12.75" x14ac:dyDescent="0.2">
      <c r="A260" s="116"/>
    </row>
    <row r="261" spans="1:1" ht="12.75" x14ac:dyDescent="0.2">
      <c r="A261" s="116"/>
    </row>
    <row r="262" spans="1:1" ht="12.75" x14ac:dyDescent="0.2">
      <c r="A262" s="116"/>
    </row>
    <row r="263" spans="1:1" ht="12.75" x14ac:dyDescent="0.2">
      <c r="A263" s="116"/>
    </row>
    <row r="264" spans="1:1" ht="12.75" x14ac:dyDescent="0.2">
      <c r="A264" s="116"/>
    </row>
    <row r="265" spans="1:1" ht="12.75" x14ac:dyDescent="0.2">
      <c r="A265" s="116"/>
    </row>
    <row r="266" spans="1:1" ht="12.75" x14ac:dyDescent="0.2">
      <c r="A266" s="116"/>
    </row>
    <row r="267" spans="1:1" ht="12.75" x14ac:dyDescent="0.2">
      <c r="A267" s="116"/>
    </row>
    <row r="268" spans="1:1" ht="12.75" x14ac:dyDescent="0.2">
      <c r="A268" s="116"/>
    </row>
    <row r="269" spans="1:1" ht="12.75" x14ac:dyDescent="0.2">
      <c r="A269" s="116"/>
    </row>
    <row r="270" spans="1:1" ht="12.75" x14ac:dyDescent="0.2">
      <c r="A270" s="116"/>
    </row>
    <row r="271" spans="1:1" ht="12.75" x14ac:dyDescent="0.2">
      <c r="A271" s="116"/>
    </row>
    <row r="272" spans="1:1" ht="12.75" x14ac:dyDescent="0.2">
      <c r="A272" s="116"/>
    </row>
    <row r="273" spans="1:1" ht="12.75" x14ac:dyDescent="0.2">
      <c r="A273" s="116"/>
    </row>
    <row r="274" spans="1:1" ht="12.75" x14ac:dyDescent="0.2">
      <c r="A274" s="116"/>
    </row>
    <row r="275" spans="1:1" ht="12.75" x14ac:dyDescent="0.2">
      <c r="A275" s="116"/>
    </row>
    <row r="276" spans="1:1" ht="12.75" x14ac:dyDescent="0.2">
      <c r="A276" s="116"/>
    </row>
    <row r="277" spans="1:1" ht="12.75" x14ac:dyDescent="0.2">
      <c r="A277" s="116"/>
    </row>
    <row r="278" spans="1:1" ht="12.75" x14ac:dyDescent="0.2">
      <c r="A278" s="116"/>
    </row>
    <row r="279" spans="1:1" ht="12.75" x14ac:dyDescent="0.2">
      <c r="A279" s="116"/>
    </row>
    <row r="280" spans="1:1" ht="12.75" x14ac:dyDescent="0.2">
      <c r="A280" s="116"/>
    </row>
    <row r="281" spans="1:1" ht="12.75" x14ac:dyDescent="0.2">
      <c r="A281" s="116"/>
    </row>
    <row r="282" spans="1:1" ht="12.75" x14ac:dyDescent="0.2">
      <c r="A282" s="116"/>
    </row>
    <row r="283" spans="1:1" ht="12.75" x14ac:dyDescent="0.2">
      <c r="A283" s="116"/>
    </row>
    <row r="284" spans="1:1" ht="12.75" x14ac:dyDescent="0.2">
      <c r="A284" s="116"/>
    </row>
    <row r="285" spans="1:1" ht="12.75" x14ac:dyDescent="0.2">
      <c r="A285" s="116"/>
    </row>
    <row r="286" spans="1:1" ht="12.75" x14ac:dyDescent="0.2">
      <c r="A286" s="116"/>
    </row>
    <row r="287" spans="1:1" ht="12.75" x14ac:dyDescent="0.2">
      <c r="A287" s="116"/>
    </row>
    <row r="288" spans="1:1" ht="12.75" x14ac:dyDescent="0.2">
      <c r="A288" s="116"/>
    </row>
    <row r="289" spans="1:1" ht="12.75" x14ac:dyDescent="0.2">
      <c r="A289" s="116"/>
    </row>
    <row r="290" spans="1:1" ht="12.75" x14ac:dyDescent="0.2">
      <c r="A290" s="116"/>
    </row>
    <row r="291" spans="1:1" ht="12.75" x14ac:dyDescent="0.2">
      <c r="A291" s="116"/>
    </row>
    <row r="292" spans="1:1" ht="12.75" x14ac:dyDescent="0.2">
      <c r="A292" s="116"/>
    </row>
    <row r="293" spans="1:1" ht="12.75" x14ac:dyDescent="0.2">
      <c r="A293" s="116"/>
    </row>
    <row r="294" spans="1:1" ht="12.75" x14ac:dyDescent="0.2">
      <c r="A294" s="116"/>
    </row>
    <row r="295" spans="1:1" ht="12.75" x14ac:dyDescent="0.2">
      <c r="A295" s="116"/>
    </row>
    <row r="296" spans="1:1" ht="12.75" x14ac:dyDescent="0.2">
      <c r="A296" s="116"/>
    </row>
    <row r="297" spans="1:1" ht="12.75" x14ac:dyDescent="0.2">
      <c r="A297" s="116"/>
    </row>
    <row r="298" spans="1:1" ht="12.75" x14ac:dyDescent="0.2">
      <c r="A298" s="116"/>
    </row>
    <row r="299" spans="1:1" ht="12.75" x14ac:dyDescent="0.2">
      <c r="A299" s="116"/>
    </row>
    <row r="300" spans="1:1" ht="12.75" x14ac:dyDescent="0.2">
      <c r="A300" s="116"/>
    </row>
    <row r="301" spans="1:1" ht="12.75" x14ac:dyDescent="0.2">
      <c r="A301" s="116"/>
    </row>
    <row r="302" spans="1:1" ht="12.75" x14ac:dyDescent="0.2">
      <c r="A302" s="116"/>
    </row>
    <row r="303" spans="1:1" ht="12.75" x14ac:dyDescent="0.2">
      <c r="A303" s="116"/>
    </row>
    <row r="304" spans="1:1" ht="12.75" x14ac:dyDescent="0.2">
      <c r="A304" s="116"/>
    </row>
    <row r="305" spans="1:1" ht="12.75" x14ac:dyDescent="0.2">
      <c r="A305" s="116"/>
    </row>
    <row r="306" spans="1:1" ht="12.75" x14ac:dyDescent="0.2">
      <c r="A306" s="116"/>
    </row>
    <row r="307" spans="1:1" ht="12.75" x14ac:dyDescent="0.2">
      <c r="A307" s="116"/>
    </row>
    <row r="308" spans="1:1" ht="12.75" x14ac:dyDescent="0.2">
      <c r="A308" s="116"/>
    </row>
    <row r="309" spans="1:1" ht="12.75" x14ac:dyDescent="0.2">
      <c r="A309" s="116"/>
    </row>
    <row r="310" spans="1:1" ht="12.75" x14ac:dyDescent="0.2">
      <c r="A310" s="116"/>
    </row>
    <row r="311" spans="1:1" ht="12.75" x14ac:dyDescent="0.2">
      <c r="A311" s="116"/>
    </row>
    <row r="312" spans="1:1" ht="12.75" x14ac:dyDescent="0.2">
      <c r="A312" s="116"/>
    </row>
    <row r="313" spans="1:1" ht="12.75" x14ac:dyDescent="0.2">
      <c r="A313" s="116"/>
    </row>
    <row r="314" spans="1:1" ht="12.75" x14ac:dyDescent="0.2">
      <c r="A314" s="116"/>
    </row>
    <row r="315" spans="1:1" ht="12.75" x14ac:dyDescent="0.2">
      <c r="A315" s="116"/>
    </row>
    <row r="316" spans="1:1" ht="12.75" x14ac:dyDescent="0.2">
      <c r="A316" s="116"/>
    </row>
    <row r="317" spans="1:1" ht="12.75" x14ac:dyDescent="0.2">
      <c r="A317" s="116"/>
    </row>
    <row r="318" spans="1:1" ht="12.75" x14ac:dyDescent="0.2">
      <c r="A318" s="116"/>
    </row>
    <row r="319" spans="1:1" ht="12.75" x14ac:dyDescent="0.2">
      <c r="A319" s="116"/>
    </row>
    <row r="320" spans="1:1" ht="12.75" x14ac:dyDescent="0.2">
      <c r="A320" s="116"/>
    </row>
    <row r="321" spans="1:1" ht="12.75" x14ac:dyDescent="0.2">
      <c r="A321" s="116"/>
    </row>
    <row r="322" spans="1:1" ht="12.75" x14ac:dyDescent="0.2">
      <c r="A322" s="116"/>
    </row>
    <row r="323" spans="1:1" ht="12.75" x14ac:dyDescent="0.2">
      <c r="A323" s="116"/>
    </row>
    <row r="324" spans="1:1" ht="12.75" x14ac:dyDescent="0.2">
      <c r="A324" s="116"/>
    </row>
    <row r="325" spans="1:1" ht="12.75" x14ac:dyDescent="0.2">
      <c r="A325" s="116"/>
    </row>
    <row r="326" spans="1:1" ht="12.75" x14ac:dyDescent="0.2">
      <c r="A326" s="116"/>
    </row>
    <row r="327" spans="1:1" ht="12.75" x14ac:dyDescent="0.2">
      <c r="A327" s="116"/>
    </row>
    <row r="328" spans="1:1" ht="12.75" x14ac:dyDescent="0.2">
      <c r="A328" s="116"/>
    </row>
    <row r="329" spans="1:1" ht="12.75" x14ac:dyDescent="0.2">
      <c r="A329" s="116"/>
    </row>
    <row r="330" spans="1:1" ht="12.75" x14ac:dyDescent="0.2">
      <c r="A330" s="116"/>
    </row>
    <row r="331" spans="1:1" ht="12.75" x14ac:dyDescent="0.2">
      <c r="A331" s="116"/>
    </row>
    <row r="332" spans="1:1" ht="12.75" x14ac:dyDescent="0.2">
      <c r="A332" s="116"/>
    </row>
    <row r="333" spans="1:1" ht="12.75" x14ac:dyDescent="0.2">
      <c r="A333" s="116"/>
    </row>
    <row r="334" spans="1:1" ht="12.75" x14ac:dyDescent="0.2">
      <c r="A334" s="116"/>
    </row>
    <row r="335" spans="1:1" ht="12.75" x14ac:dyDescent="0.2">
      <c r="A335" s="116"/>
    </row>
    <row r="336" spans="1:1" ht="12.75" x14ac:dyDescent="0.2">
      <c r="A336" s="116"/>
    </row>
    <row r="337" spans="1:1" ht="12.75" x14ac:dyDescent="0.2">
      <c r="A337" s="116"/>
    </row>
    <row r="338" spans="1:1" ht="12.75" x14ac:dyDescent="0.2">
      <c r="A338" s="116"/>
    </row>
    <row r="339" spans="1:1" ht="12.75" x14ac:dyDescent="0.2">
      <c r="A339" s="116"/>
    </row>
    <row r="340" spans="1:1" ht="12.75" x14ac:dyDescent="0.2">
      <c r="A340" s="116"/>
    </row>
    <row r="341" spans="1:1" ht="12.75" x14ac:dyDescent="0.2">
      <c r="A341" s="116"/>
    </row>
    <row r="342" spans="1:1" ht="12.75" x14ac:dyDescent="0.2">
      <c r="A342" s="116"/>
    </row>
    <row r="343" spans="1:1" ht="12.75" x14ac:dyDescent="0.2">
      <c r="A343" s="116"/>
    </row>
    <row r="344" spans="1:1" ht="12.75" x14ac:dyDescent="0.2">
      <c r="A344" s="116"/>
    </row>
    <row r="345" spans="1:1" ht="12.75" x14ac:dyDescent="0.2">
      <c r="A345" s="116"/>
    </row>
    <row r="346" spans="1:1" ht="12.75" x14ac:dyDescent="0.2">
      <c r="A346" s="116"/>
    </row>
    <row r="347" spans="1:1" ht="12.75" x14ac:dyDescent="0.2">
      <c r="A347" s="116"/>
    </row>
    <row r="348" spans="1:1" ht="12.75" x14ac:dyDescent="0.2">
      <c r="A348" s="116"/>
    </row>
    <row r="349" spans="1:1" ht="12.75" x14ac:dyDescent="0.2">
      <c r="A349" s="116"/>
    </row>
    <row r="350" spans="1:1" ht="12.75" x14ac:dyDescent="0.2">
      <c r="A350" s="116"/>
    </row>
    <row r="351" spans="1:1" ht="12.75" x14ac:dyDescent="0.2">
      <c r="A351" s="116"/>
    </row>
    <row r="352" spans="1:1" ht="12.75" x14ac:dyDescent="0.2">
      <c r="A352" s="116"/>
    </row>
    <row r="353" spans="1:1" ht="12.75" x14ac:dyDescent="0.2">
      <c r="A353" s="116"/>
    </row>
    <row r="354" spans="1:1" ht="12.75" x14ac:dyDescent="0.2">
      <c r="A354" s="116"/>
    </row>
    <row r="355" spans="1:1" ht="12.75" x14ac:dyDescent="0.2">
      <c r="A355" s="116"/>
    </row>
    <row r="356" spans="1:1" ht="12.75" x14ac:dyDescent="0.2">
      <c r="A356" s="116"/>
    </row>
    <row r="357" spans="1:1" ht="12.75" x14ac:dyDescent="0.2">
      <c r="A357" s="116"/>
    </row>
    <row r="358" spans="1:1" ht="12.75" x14ac:dyDescent="0.2">
      <c r="A358" s="116"/>
    </row>
    <row r="359" spans="1:1" ht="12.75" x14ac:dyDescent="0.2">
      <c r="A359" s="116"/>
    </row>
    <row r="360" spans="1:1" ht="12.75" x14ac:dyDescent="0.2">
      <c r="A360" s="116"/>
    </row>
    <row r="361" spans="1:1" ht="12.75" x14ac:dyDescent="0.2">
      <c r="A361" s="116"/>
    </row>
    <row r="362" spans="1:1" ht="12.75" x14ac:dyDescent="0.2">
      <c r="A362" s="116"/>
    </row>
    <row r="363" spans="1:1" ht="12.75" x14ac:dyDescent="0.2">
      <c r="A363" s="116"/>
    </row>
    <row r="364" spans="1:1" ht="12.75" x14ac:dyDescent="0.2">
      <c r="A364" s="116"/>
    </row>
    <row r="365" spans="1:1" ht="12.75" x14ac:dyDescent="0.2">
      <c r="A365" s="116"/>
    </row>
    <row r="366" spans="1:1" ht="12.75" x14ac:dyDescent="0.2">
      <c r="A366" s="116"/>
    </row>
    <row r="367" spans="1:1" ht="12.75" x14ac:dyDescent="0.2">
      <c r="A367" s="116"/>
    </row>
    <row r="368" spans="1:1" ht="12.75" x14ac:dyDescent="0.2">
      <c r="A368" s="116"/>
    </row>
    <row r="369" spans="1:1" ht="12.75" x14ac:dyDescent="0.2">
      <c r="A369" s="116"/>
    </row>
    <row r="370" spans="1:1" ht="12.75" x14ac:dyDescent="0.2">
      <c r="A370" s="116"/>
    </row>
    <row r="371" spans="1:1" ht="12.75" x14ac:dyDescent="0.2">
      <c r="A371" s="116"/>
    </row>
    <row r="372" spans="1:1" ht="12.75" x14ac:dyDescent="0.2">
      <c r="A372" s="116"/>
    </row>
    <row r="373" spans="1:1" ht="12.75" x14ac:dyDescent="0.2">
      <c r="A373" s="116"/>
    </row>
    <row r="374" spans="1:1" ht="12.75" x14ac:dyDescent="0.2">
      <c r="A374" s="116"/>
    </row>
    <row r="375" spans="1:1" ht="12.75" x14ac:dyDescent="0.2">
      <c r="A375" s="116"/>
    </row>
    <row r="376" spans="1:1" ht="12.75" x14ac:dyDescent="0.2">
      <c r="A376" s="116"/>
    </row>
    <row r="377" spans="1:1" ht="12.75" x14ac:dyDescent="0.2">
      <c r="A377" s="116"/>
    </row>
    <row r="378" spans="1:1" ht="12.75" x14ac:dyDescent="0.2">
      <c r="A378" s="116"/>
    </row>
    <row r="379" spans="1:1" ht="12.75" x14ac:dyDescent="0.2">
      <c r="A379" s="116"/>
    </row>
    <row r="380" spans="1:1" ht="12.75" x14ac:dyDescent="0.2">
      <c r="A380" s="116"/>
    </row>
    <row r="381" spans="1:1" ht="12.75" x14ac:dyDescent="0.2">
      <c r="A381" s="116"/>
    </row>
    <row r="382" spans="1:1" ht="12.75" x14ac:dyDescent="0.2">
      <c r="A382" s="116"/>
    </row>
    <row r="383" spans="1:1" ht="12.75" x14ac:dyDescent="0.2">
      <c r="A383" s="116"/>
    </row>
    <row r="384" spans="1:1" ht="12.75" x14ac:dyDescent="0.2">
      <c r="A384" s="116"/>
    </row>
    <row r="385" spans="1:1" ht="12.75" x14ac:dyDescent="0.2">
      <c r="A385" s="116"/>
    </row>
    <row r="386" spans="1:1" ht="12.75" x14ac:dyDescent="0.2">
      <c r="A386" s="116"/>
    </row>
    <row r="387" spans="1:1" ht="12.75" x14ac:dyDescent="0.2">
      <c r="A387" s="116"/>
    </row>
    <row r="388" spans="1:1" ht="12.75" x14ac:dyDescent="0.2">
      <c r="A388" s="116"/>
    </row>
    <row r="389" spans="1:1" ht="12.75" x14ac:dyDescent="0.2">
      <c r="A389" s="116"/>
    </row>
    <row r="390" spans="1:1" ht="12.75" x14ac:dyDescent="0.2">
      <c r="A390" s="116"/>
    </row>
    <row r="391" spans="1:1" ht="12.75" x14ac:dyDescent="0.2">
      <c r="A391" s="116"/>
    </row>
    <row r="392" spans="1:1" ht="12.75" x14ac:dyDescent="0.2">
      <c r="A392" s="116"/>
    </row>
    <row r="393" spans="1:1" ht="12.75" x14ac:dyDescent="0.2">
      <c r="A393" s="116"/>
    </row>
    <row r="394" spans="1:1" ht="12.75" x14ac:dyDescent="0.2">
      <c r="A394" s="116"/>
    </row>
    <row r="395" spans="1:1" ht="12.75" x14ac:dyDescent="0.2">
      <c r="A395" s="116"/>
    </row>
    <row r="396" spans="1:1" ht="12.75" x14ac:dyDescent="0.2">
      <c r="A396" s="116"/>
    </row>
    <row r="397" spans="1:1" ht="12.75" x14ac:dyDescent="0.2">
      <c r="A397" s="116"/>
    </row>
    <row r="398" spans="1:1" ht="12.75" x14ac:dyDescent="0.2">
      <c r="A398" s="116"/>
    </row>
    <row r="399" spans="1:1" ht="12.75" x14ac:dyDescent="0.2">
      <c r="A399" s="116"/>
    </row>
    <row r="400" spans="1:1" ht="12.75" x14ac:dyDescent="0.2">
      <c r="A400" s="116"/>
    </row>
    <row r="401" spans="1:1" ht="12.75" x14ac:dyDescent="0.2">
      <c r="A401" s="116"/>
    </row>
    <row r="402" spans="1:1" ht="12.75" x14ac:dyDescent="0.2">
      <c r="A402" s="116"/>
    </row>
    <row r="403" spans="1:1" ht="12.75" x14ac:dyDescent="0.2">
      <c r="A403" s="116"/>
    </row>
    <row r="404" spans="1:1" ht="12.75" x14ac:dyDescent="0.2">
      <c r="A404" s="116"/>
    </row>
    <row r="405" spans="1:1" ht="12.75" x14ac:dyDescent="0.2">
      <c r="A405" s="116"/>
    </row>
    <row r="406" spans="1:1" ht="12.75" x14ac:dyDescent="0.2">
      <c r="A406" s="116"/>
    </row>
    <row r="407" spans="1:1" ht="12.75" x14ac:dyDescent="0.2">
      <c r="A407" s="116"/>
    </row>
    <row r="408" spans="1:1" ht="12.75" x14ac:dyDescent="0.2">
      <c r="A408" s="116"/>
    </row>
    <row r="409" spans="1:1" ht="12.75" x14ac:dyDescent="0.2">
      <c r="A409" s="116"/>
    </row>
    <row r="410" spans="1:1" ht="12.75" x14ac:dyDescent="0.2">
      <c r="A410" s="116"/>
    </row>
    <row r="411" spans="1:1" ht="12.75" x14ac:dyDescent="0.2">
      <c r="A411" s="116"/>
    </row>
    <row r="412" spans="1:1" ht="12.75" x14ac:dyDescent="0.2">
      <c r="A412" s="116"/>
    </row>
    <row r="413" spans="1:1" ht="12.75" x14ac:dyDescent="0.2">
      <c r="A413" s="116"/>
    </row>
    <row r="414" spans="1:1" ht="12.75" x14ac:dyDescent="0.2">
      <c r="A414" s="116"/>
    </row>
    <row r="415" spans="1:1" ht="12.75" x14ac:dyDescent="0.2">
      <c r="A415" s="116"/>
    </row>
    <row r="416" spans="1:1" ht="12.75" x14ac:dyDescent="0.2">
      <c r="A416" s="116"/>
    </row>
    <row r="417" spans="1:1" ht="12.75" x14ac:dyDescent="0.2">
      <c r="A417" s="116"/>
    </row>
    <row r="418" spans="1:1" ht="12.75" x14ac:dyDescent="0.2">
      <c r="A418" s="116"/>
    </row>
    <row r="419" spans="1:1" ht="12.75" x14ac:dyDescent="0.2">
      <c r="A419" s="116"/>
    </row>
    <row r="420" spans="1:1" ht="12.75" x14ac:dyDescent="0.2">
      <c r="A420" s="116"/>
    </row>
    <row r="421" spans="1:1" ht="12.75" x14ac:dyDescent="0.2">
      <c r="A421" s="116"/>
    </row>
    <row r="422" spans="1:1" ht="12.75" x14ac:dyDescent="0.2">
      <c r="A422" s="116"/>
    </row>
    <row r="423" spans="1:1" ht="12.75" x14ac:dyDescent="0.2">
      <c r="A423" s="116"/>
    </row>
    <row r="424" spans="1:1" ht="12.75" x14ac:dyDescent="0.2">
      <c r="A424" s="116"/>
    </row>
    <row r="425" spans="1:1" ht="12.75" x14ac:dyDescent="0.2">
      <c r="A425" s="116"/>
    </row>
    <row r="426" spans="1:1" ht="12.75" x14ac:dyDescent="0.2">
      <c r="A426" s="116"/>
    </row>
    <row r="427" spans="1:1" ht="12.75" x14ac:dyDescent="0.2">
      <c r="A427" s="116"/>
    </row>
    <row r="428" spans="1:1" ht="12.75" x14ac:dyDescent="0.2">
      <c r="A428" s="116"/>
    </row>
    <row r="429" spans="1:1" ht="12.75" x14ac:dyDescent="0.2">
      <c r="A429" s="116"/>
    </row>
    <row r="430" spans="1:1" ht="12.75" x14ac:dyDescent="0.2">
      <c r="A430" s="116"/>
    </row>
    <row r="431" spans="1:1" ht="12.75" x14ac:dyDescent="0.2">
      <c r="A431" s="116"/>
    </row>
    <row r="432" spans="1:1" ht="12.75" x14ac:dyDescent="0.2">
      <c r="A432" s="116"/>
    </row>
    <row r="433" spans="1:1" ht="12.75" x14ac:dyDescent="0.2">
      <c r="A433" s="116"/>
    </row>
    <row r="434" spans="1:1" ht="12.75" x14ac:dyDescent="0.2">
      <c r="A434" s="116"/>
    </row>
    <row r="435" spans="1:1" ht="12.75" x14ac:dyDescent="0.2">
      <c r="A435" s="116"/>
    </row>
    <row r="436" spans="1:1" ht="12.75" x14ac:dyDescent="0.2">
      <c r="A436" s="116"/>
    </row>
    <row r="437" spans="1:1" ht="12.75" x14ac:dyDescent="0.2">
      <c r="A437" s="116"/>
    </row>
    <row r="438" spans="1:1" ht="12.75" x14ac:dyDescent="0.2">
      <c r="A438" s="116"/>
    </row>
    <row r="439" spans="1:1" ht="12.75" x14ac:dyDescent="0.2">
      <c r="A439" s="116"/>
    </row>
    <row r="440" spans="1:1" ht="12.75" x14ac:dyDescent="0.2">
      <c r="A440" s="116"/>
    </row>
    <row r="441" spans="1:1" ht="12.75" x14ac:dyDescent="0.2">
      <c r="A441" s="116"/>
    </row>
  </sheetData>
  <mergeCells count="2">
    <mergeCell ref="B1:D1"/>
    <mergeCell ref="E1:G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9BAA-8E99-40D8-A791-8AD2155628DA}">
  <dimension ref="A1:CF221"/>
  <sheetViews>
    <sheetView showGridLines="0" workbookViewId="0">
      <pane xSplit="1" ySplit="5" topLeftCell="AO6" activePane="bottomRight" state="frozen"/>
      <selection pane="topRight" activeCell="B1" sqref="B1"/>
      <selection pane="bottomLeft" activeCell="A6" sqref="A6"/>
      <selection pane="bottomRight" activeCell="AO5" sqref="AO5"/>
    </sheetView>
  </sheetViews>
  <sheetFormatPr defaultRowHeight="12" x14ac:dyDescent="0.2"/>
  <cols>
    <col min="1" max="1" width="11.85546875" bestFit="1" customWidth="1"/>
    <col min="2" max="2" width="12.28515625" customWidth="1"/>
    <col min="3" max="9" width="14.28515625" customWidth="1"/>
    <col min="10" max="10" width="11.42578125" bestFit="1" customWidth="1"/>
    <col min="11" max="11" width="28" bestFit="1" customWidth="1"/>
    <col min="12" max="13" width="21.140625" bestFit="1" customWidth="1"/>
    <col min="14" max="19" width="14.42578125" bestFit="1" customWidth="1"/>
    <col min="20" max="20" width="29.140625" bestFit="1" customWidth="1"/>
    <col min="21" max="21" width="16" bestFit="1" customWidth="1"/>
    <col min="22" max="22" width="19.28515625" bestFit="1" customWidth="1"/>
    <col min="23" max="23" width="27.140625" bestFit="1" customWidth="1"/>
    <col min="24" max="24" width="30.28515625" bestFit="1" customWidth="1"/>
    <col min="25" max="25" width="20.85546875" bestFit="1" customWidth="1"/>
    <col min="26" max="26" width="24.140625" bestFit="1" customWidth="1"/>
    <col min="27" max="27" width="25.42578125" bestFit="1" customWidth="1"/>
    <col min="28" max="28" width="28.85546875" bestFit="1" customWidth="1"/>
    <col min="29" max="29" width="31.5703125" bestFit="1" customWidth="1"/>
    <col min="30" max="30" width="34.85546875" bestFit="1" customWidth="1"/>
    <col min="31" max="31" width="18.7109375" bestFit="1" customWidth="1"/>
    <col min="32" max="36" width="21.85546875" bestFit="1" customWidth="1"/>
    <col min="37" max="38" width="25.140625" bestFit="1" customWidth="1"/>
    <col min="39" max="39" width="25.140625" customWidth="1"/>
    <col min="40" max="40" width="25.140625" bestFit="1" customWidth="1"/>
    <col min="41" max="42" width="21.85546875" bestFit="1" customWidth="1"/>
    <col min="43" max="43" width="33.5703125" bestFit="1" customWidth="1"/>
    <col min="44" max="45" width="29.7109375" bestFit="1" customWidth="1"/>
    <col min="46" max="48" width="36" bestFit="1" customWidth="1"/>
    <col min="49" max="51" width="14.28515625" customWidth="1"/>
    <col min="52" max="52" width="23.140625" bestFit="1" customWidth="1"/>
    <col min="53" max="57" width="21.85546875" bestFit="1" customWidth="1"/>
    <col min="58" max="58" width="27.42578125" bestFit="1" customWidth="1"/>
    <col min="59" max="61" width="33" bestFit="1" customWidth="1"/>
    <col min="62" max="65" width="33.28515625" customWidth="1"/>
    <col min="66" max="67" width="21.85546875" bestFit="1" customWidth="1"/>
    <col min="68" max="68" width="25.28515625" customWidth="1"/>
    <col min="69" max="69" width="26.85546875" customWidth="1"/>
    <col min="70" max="70" width="25.28515625" customWidth="1"/>
    <col min="71" max="80" width="26.85546875" customWidth="1"/>
  </cols>
  <sheetData>
    <row r="1" spans="1:80" x14ac:dyDescent="0.2">
      <c r="A1" s="15"/>
      <c r="B1" s="16">
        <v>1</v>
      </c>
      <c r="C1" s="16">
        <f t="shared" ref="C1:AH1" si="0">B1+1</f>
        <v>2</v>
      </c>
      <c r="D1" s="16">
        <f t="shared" si="0"/>
        <v>3</v>
      </c>
      <c r="E1" s="16">
        <f t="shared" si="0"/>
        <v>4</v>
      </c>
      <c r="F1" s="16">
        <f t="shared" si="0"/>
        <v>5</v>
      </c>
      <c r="G1" s="16">
        <f t="shared" si="0"/>
        <v>6</v>
      </c>
      <c r="H1" s="16">
        <f t="shared" si="0"/>
        <v>7</v>
      </c>
      <c r="I1" s="16">
        <f t="shared" si="0"/>
        <v>8</v>
      </c>
      <c r="J1" s="16">
        <f t="shared" si="0"/>
        <v>9</v>
      </c>
      <c r="K1" s="16">
        <f t="shared" si="0"/>
        <v>10</v>
      </c>
      <c r="L1" s="16">
        <f t="shared" si="0"/>
        <v>11</v>
      </c>
      <c r="M1" s="16">
        <f t="shared" si="0"/>
        <v>12</v>
      </c>
      <c r="N1" s="16">
        <f t="shared" si="0"/>
        <v>13</v>
      </c>
      <c r="O1" s="16">
        <f t="shared" si="0"/>
        <v>14</v>
      </c>
      <c r="P1" s="16">
        <f t="shared" si="0"/>
        <v>15</v>
      </c>
      <c r="Q1" s="16">
        <f t="shared" si="0"/>
        <v>16</v>
      </c>
      <c r="R1" s="16">
        <f t="shared" si="0"/>
        <v>17</v>
      </c>
      <c r="S1" s="16">
        <f t="shared" si="0"/>
        <v>18</v>
      </c>
      <c r="T1" s="16">
        <f t="shared" si="0"/>
        <v>19</v>
      </c>
      <c r="U1" s="16">
        <f t="shared" si="0"/>
        <v>20</v>
      </c>
      <c r="V1" s="16">
        <f t="shared" si="0"/>
        <v>21</v>
      </c>
      <c r="W1" s="16">
        <f t="shared" si="0"/>
        <v>22</v>
      </c>
      <c r="X1" s="16">
        <f t="shared" si="0"/>
        <v>23</v>
      </c>
      <c r="Y1" s="16">
        <f t="shared" si="0"/>
        <v>24</v>
      </c>
      <c r="Z1" s="16">
        <f t="shared" si="0"/>
        <v>25</v>
      </c>
      <c r="AA1" s="16">
        <f t="shared" si="0"/>
        <v>26</v>
      </c>
      <c r="AB1" s="16">
        <f t="shared" si="0"/>
        <v>27</v>
      </c>
      <c r="AC1" s="16">
        <f t="shared" si="0"/>
        <v>28</v>
      </c>
      <c r="AD1" s="16">
        <f t="shared" si="0"/>
        <v>29</v>
      </c>
      <c r="AE1" s="16">
        <f t="shared" si="0"/>
        <v>30</v>
      </c>
      <c r="AF1" s="16">
        <f t="shared" si="0"/>
        <v>31</v>
      </c>
      <c r="AG1" s="16">
        <f t="shared" si="0"/>
        <v>32</v>
      </c>
      <c r="AH1" s="16">
        <f t="shared" si="0"/>
        <v>33</v>
      </c>
      <c r="AI1" s="16">
        <f>AH1+1</f>
        <v>34</v>
      </c>
      <c r="AJ1" s="16">
        <f>AI1+1</f>
        <v>35</v>
      </c>
      <c r="AK1" s="16">
        <f>AJ1+1</f>
        <v>36</v>
      </c>
      <c r="AL1" s="16">
        <f>AK1+1</f>
        <v>37</v>
      </c>
      <c r="AM1" s="16">
        <f>AL1+1</f>
        <v>38</v>
      </c>
      <c r="AN1" s="16">
        <f t="shared" ref="AN1:AV1" si="1">AM1+1</f>
        <v>39</v>
      </c>
      <c r="AO1" s="16">
        <f t="shared" si="1"/>
        <v>40</v>
      </c>
      <c r="AP1" s="16">
        <f t="shared" si="1"/>
        <v>41</v>
      </c>
      <c r="AQ1" s="16">
        <f t="shared" si="1"/>
        <v>42</v>
      </c>
      <c r="AR1" s="16">
        <f t="shared" si="1"/>
        <v>43</v>
      </c>
      <c r="AS1" s="16">
        <f t="shared" si="1"/>
        <v>44</v>
      </c>
      <c r="AT1" s="16">
        <f t="shared" si="1"/>
        <v>45</v>
      </c>
      <c r="AU1" s="16">
        <f t="shared" si="1"/>
        <v>46</v>
      </c>
      <c r="AV1" s="16">
        <f t="shared" si="1"/>
        <v>47</v>
      </c>
      <c r="AW1" s="16">
        <f t="shared" ref="AW1" si="2">AV1+1</f>
        <v>48</v>
      </c>
      <c r="AX1" s="16">
        <f t="shared" ref="AX1:AY1" si="3">AW1+1</f>
        <v>49</v>
      </c>
      <c r="AY1" s="16">
        <f t="shared" si="3"/>
        <v>50</v>
      </c>
      <c r="AZ1" s="16">
        <f>AX1+1</f>
        <v>50</v>
      </c>
      <c r="BA1" s="16">
        <f t="shared" ref="BA1" si="4">AZ1+1</f>
        <v>51</v>
      </c>
      <c r="BB1" s="16">
        <f t="shared" ref="BB1" si="5">BA1+1</f>
        <v>52</v>
      </c>
      <c r="BC1" s="16">
        <f t="shared" ref="BC1" si="6">BB1+1</f>
        <v>53</v>
      </c>
      <c r="BD1" s="16">
        <f t="shared" ref="BD1" si="7">BC1+1</f>
        <v>54</v>
      </c>
      <c r="BE1" s="16">
        <f t="shared" ref="BE1" si="8">BD1+1</f>
        <v>55</v>
      </c>
      <c r="BF1" s="16">
        <f t="shared" ref="BF1" si="9">BE1+1</f>
        <v>56</v>
      </c>
      <c r="BG1" s="16">
        <f t="shared" ref="BG1" si="10">BF1+1</f>
        <v>57</v>
      </c>
      <c r="BH1" s="16">
        <f t="shared" ref="BH1" si="11">BG1+1</f>
        <v>58</v>
      </c>
      <c r="BI1" s="16">
        <f t="shared" ref="BI1" si="12">BH1+1</f>
        <v>59</v>
      </c>
      <c r="BJ1" s="16">
        <f t="shared" ref="BJ1" si="13">BI1+1</f>
        <v>60</v>
      </c>
      <c r="BK1" s="16">
        <f t="shared" ref="BK1" si="14">BJ1+1</f>
        <v>61</v>
      </c>
      <c r="BL1" s="16">
        <f t="shared" ref="BL1" si="15">BK1+1</f>
        <v>62</v>
      </c>
      <c r="BM1" s="16">
        <f t="shared" ref="BM1" si="16">BL1+1</f>
        <v>63</v>
      </c>
      <c r="BN1" s="16">
        <f t="shared" ref="BN1" si="17">BM1+1</f>
        <v>64</v>
      </c>
      <c r="BO1" s="16">
        <f t="shared" ref="BO1" si="18">BN1+1</f>
        <v>65</v>
      </c>
      <c r="BP1" s="16">
        <f t="shared" ref="BP1" si="19">BO1+1</f>
        <v>66</v>
      </c>
      <c r="BQ1" s="16">
        <f t="shared" ref="BQ1" si="20">BP1+1</f>
        <v>67</v>
      </c>
      <c r="BR1" s="16">
        <f t="shared" ref="BR1" si="21">BQ1+1</f>
        <v>68</v>
      </c>
      <c r="BS1" s="16">
        <f t="shared" ref="BS1" si="22">BR1+1</f>
        <v>69</v>
      </c>
      <c r="BT1" s="16">
        <f t="shared" ref="BT1" si="23">BS1+1</f>
        <v>70</v>
      </c>
      <c r="BU1" s="16">
        <f>BT1+1</f>
        <v>71</v>
      </c>
      <c r="BV1" s="16">
        <f>BU1+1</f>
        <v>72</v>
      </c>
      <c r="BW1" s="16">
        <f>BV1+1</f>
        <v>73</v>
      </c>
      <c r="BX1" s="16">
        <f>BV1+1</f>
        <v>73</v>
      </c>
      <c r="BY1" s="16">
        <f t="shared" ref="BY1" si="24">BX1+1</f>
        <v>74</v>
      </c>
      <c r="BZ1" s="16">
        <f>BY1+1</f>
        <v>75</v>
      </c>
      <c r="CA1" s="16">
        <f>BZ1+1</f>
        <v>76</v>
      </c>
      <c r="CB1" s="16">
        <f>CA1+1</f>
        <v>77</v>
      </c>
    </row>
    <row r="2" spans="1:80" x14ac:dyDescent="0.2">
      <c r="A2" s="13" t="s">
        <v>146</v>
      </c>
      <c r="B2" s="16" t="s">
        <v>161</v>
      </c>
      <c r="C2" s="16" t="s">
        <v>145</v>
      </c>
      <c r="D2" s="16" t="s">
        <v>190</v>
      </c>
      <c r="E2" s="16" t="s">
        <v>190</v>
      </c>
      <c r="F2" s="16" t="s">
        <v>190</v>
      </c>
      <c r="G2" s="16" t="s">
        <v>190</v>
      </c>
      <c r="H2" s="16" t="s">
        <v>190</v>
      </c>
      <c r="I2" s="16" t="s">
        <v>190</v>
      </c>
      <c r="J2" s="16" t="s">
        <v>162</v>
      </c>
      <c r="K2" s="16" t="s">
        <v>188</v>
      </c>
      <c r="L2" s="16" t="s">
        <v>189</v>
      </c>
      <c r="M2" s="16" t="s">
        <v>206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6" t="s">
        <v>256</v>
      </c>
      <c r="U2" s="16" t="s">
        <v>258</v>
      </c>
      <c r="V2" s="16" t="s">
        <v>259</v>
      </c>
      <c r="W2" s="16" t="s">
        <v>260</v>
      </c>
      <c r="X2" s="16" t="s">
        <v>261</v>
      </c>
      <c r="Y2" s="16" t="s">
        <v>262</v>
      </c>
      <c r="Z2" s="16" t="s">
        <v>263</v>
      </c>
      <c r="AA2" s="16" t="s">
        <v>264</v>
      </c>
      <c r="AB2" s="16" t="s">
        <v>265</v>
      </c>
      <c r="AC2" s="16" t="s">
        <v>266</v>
      </c>
      <c r="AD2" s="16" t="s">
        <v>267</v>
      </c>
      <c r="AE2" s="16" t="s">
        <v>268</v>
      </c>
      <c r="AF2" s="16" t="s">
        <v>269</v>
      </c>
      <c r="AG2" s="16" t="s">
        <v>308</v>
      </c>
      <c r="AH2" s="16" t="s">
        <v>337</v>
      </c>
      <c r="AI2" s="16" t="s">
        <v>338</v>
      </c>
      <c r="AJ2" s="16" t="s">
        <v>339</v>
      </c>
      <c r="AK2" s="16" t="s">
        <v>349</v>
      </c>
      <c r="AL2" s="16" t="s">
        <v>327</v>
      </c>
      <c r="AM2" s="16" t="s">
        <v>475</v>
      </c>
      <c r="AN2" s="16" t="s">
        <v>349</v>
      </c>
      <c r="AO2" s="16" t="s">
        <v>386</v>
      </c>
      <c r="AP2" s="16" t="s">
        <v>383</v>
      </c>
      <c r="AQ2" s="16" t="str">
        <f>'Embargoed data'!G2</f>
        <v>Transfers from business to households</v>
      </c>
      <c r="AR2" s="16" t="str">
        <f>'Embargoed data'!H2</f>
        <v>Transfers from ROW to households</v>
      </c>
      <c r="AS2" s="16" t="str">
        <f>'Embargoed data'!I2</f>
        <v>Transfers from households to ROW</v>
      </c>
      <c r="AT2" s="16" t="str">
        <f>'Embargoed data'!J2</f>
        <v>Transfers from households to government</v>
      </c>
      <c r="AU2" s="16" t="str">
        <f>'Embargoed data'!K2</f>
        <v>Transfers from government to households</v>
      </c>
      <c r="AV2" s="16" t="s">
        <v>429</v>
      </c>
      <c r="AW2" s="16" t="s">
        <v>508</v>
      </c>
      <c r="AX2" s="16" t="s">
        <v>509</v>
      </c>
      <c r="AY2" s="16" t="s">
        <v>516</v>
      </c>
      <c r="AZ2" s="16" t="s">
        <v>388</v>
      </c>
      <c r="BA2" s="16" t="s">
        <v>390</v>
      </c>
      <c r="BB2" s="16" t="s">
        <v>391</v>
      </c>
      <c r="BC2" s="16" t="s">
        <v>392</v>
      </c>
      <c r="BD2" s="16" t="s">
        <v>393</v>
      </c>
      <c r="BE2" s="16" t="s">
        <v>394</v>
      </c>
      <c r="BF2" s="16" t="s">
        <v>397</v>
      </c>
      <c r="BG2" s="16" t="s">
        <v>398</v>
      </c>
      <c r="BH2" s="16" t="s">
        <v>401</v>
      </c>
      <c r="BI2" s="16" t="s">
        <v>407</v>
      </c>
      <c r="BJ2" s="16" t="s">
        <v>408</v>
      </c>
      <c r="BK2" s="16" t="s">
        <v>409</v>
      </c>
      <c r="BL2" s="16" t="s">
        <v>410</v>
      </c>
      <c r="BM2" s="16" t="s">
        <v>411</v>
      </c>
      <c r="BN2" s="16" t="s">
        <v>473</v>
      </c>
      <c r="BO2" s="16" t="s">
        <v>356</v>
      </c>
      <c r="BP2" s="16" t="s">
        <v>429</v>
      </c>
      <c r="BQ2" s="16" t="s">
        <v>506</v>
      </c>
      <c r="BR2" s="16" t="s">
        <v>516</v>
      </c>
      <c r="BS2" s="16" t="s">
        <v>517</v>
      </c>
      <c r="BT2" s="16"/>
      <c r="BU2" s="16" t="s">
        <v>524</v>
      </c>
      <c r="BV2" s="16"/>
      <c r="BW2" s="16" t="s">
        <v>525</v>
      </c>
      <c r="BX2" s="16" t="s">
        <v>528</v>
      </c>
      <c r="BY2" s="16" t="s">
        <v>524</v>
      </c>
      <c r="BZ2" s="16" t="s">
        <v>525</v>
      </c>
      <c r="CA2" s="16" t="s">
        <v>528</v>
      </c>
      <c r="CB2" s="16" t="s">
        <v>531</v>
      </c>
    </row>
    <row r="3" spans="1:80" x14ac:dyDescent="0.2">
      <c r="A3" s="13" t="s">
        <v>147</v>
      </c>
      <c r="B3" s="13" t="s">
        <v>0</v>
      </c>
      <c r="C3" s="13" t="s">
        <v>1</v>
      </c>
      <c r="D3" s="13" t="s">
        <v>191</v>
      </c>
      <c r="E3" s="13" t="s">
        <v>192</v>
      </c>
      <c r="F3" s="13" t="s">
        <v>193</v>
      </c>
      <c r="G3" s="13" t="s">
        <v>194</v>
      </c>
      <c r="H3" s="13" t="s">
        <v>195</v>
      </c>
      <c r="I3" s="13" t="s">
        <v>196</v>
      </c>
      <c r="J3" s="13" t="s">
        <v>162</v>
      </c>
      <c r="K3" s="13" t="s">
        <v>163</v>
      </c>
      <c r="L3" s="13" t="s">
        <v>165</v>
      </c>
      <c r="M3" s="13" t="s">
        <v>207</v>
      </c>
      <c r="N3" s="13" t="s">
        <v>181</v>
      </c>
      <c r="O3" s="13" t="s">
        <v>182</v>
      </c>
      <c r="P3" s="13" t="s">
        <v>183</v>
      </c>
      <c r="Q3" s="13" t="s">
        <v>184</v>
      </c>
      <c r="R3" s="13" t="s">
        <v>185</v>
      </c>
      <c r="S3" s="13" t="s">
        <v>210</v>
      </c>
      <c r="T3" s="13" t="s">
        <v>255</v>
      </c>
      <c r="U3" s="13" t="s">
        <v>2</v>
      </c>
      <c r="V3" s="13" t="s">
        <v>3</v>
      </c>
      <c r="W3" s="13" t="s">
        <v>4</v>
      </c>
      <c r="X3" s="13" t="s">
        <v>5</v>
      </c>
      <c r="Y3" s="13" t="s">
        <v>26</v>
      </c>
      <c r="Z3" s="13" t="s">
        <v>41</v>
      </c>
      <c r="AA3" s="13" t="s">
        <v>22</v>
      </c>
      <c r="AB3" s="13" t="s">
        <v>23</v>
      </c>
      <c r="AC3" s="13" t="s">
        <v>24</v>
      </c>
      <c r="AD3" s="13" t="s">
        <v>25</v>
      </c>
      <c r="AE3" s="13" t="s">
        <v>270</v>
      </c>
      <c r="AF3" s="13" t="s">
        <v>7</v>
      </c>
      <c r="AG3" s="13" t="s">
        <v>318</v>
      </c>
      <c r="AH3" s="13" t="s">
        <v>343</v>
      </c>
      <c r="AI3" s="13" t="s">
        <v>323</v>
      </c>
      <c r="AJ3" s="13" t="s">
        <v>332</v>
      </c>
      <c r="AK3" s="13" t="s">
        <v>348</v>
      </c>
      <c r="AL3" s="13" t="s">
        <v>325</v>
      </c>
      <c r="AM3" s="13" t="s">
        <v>476</v>
      </c>
      <c r="AN3" s="13" t="s">
        <v>348</v>
      </c>
      <c r="AO3" s="13" t="s">
        <v>308</v>
      </c>
      <c r="AP3" s="13" t="s">
        <v>384</v>
      </c>
      <c r="AQ3" s="16" t="str">
        <f>'Embargoed data'!G3</f>
        <v>OBH</v>
      </c>
      <c r="AR3" s="16" t="str">
        <f>'Embargoed data'!H3</f>
        <v>OWH</v>
      </c>
      <c r="AS3" s="16" t="str">
        <f>'Embargoed data'!I3</f>
        <v>OHW</v>
      </c>
      <c r="AT3" s="16" t="str">
        <f>'Embargoed data'!J3</f>
        <v>OHG</v>
      </c>
      <c r="AU3" s="16" t="str">
        <f>'Embargoed data'!K3</f>
        <v>OGH</v>
      </c>
      <c r="AV3" s="16" t="s">
        <v>308</v>
      </c>
      <c r="AW3" s="13" t="s">
        <v>308</v>
      </c>
      <c r="AX3" s="13" t="s">
        <v>308</v>
      </c>
      <c r="AY3" s="13" t="s">
        <v>308</v>
      </c>
      <c r="AZ3" s="13" t="s">
        <v>389</v>
      </c>
      <c r="BA3" s="13" t="s">
        <v>14</v>
      </c>
      <c r="BB3" s="13" t="s">
        <v>15</v>
      </c>
      <c r="BC3" s="13" t="s">
        <v>16</v>
      </c>
      <c r="BD3" s="13" t="s">
        <v>17</v>
      </c>
      <c r="BE3" s="13" t="s">
        <v>395</v>
      </c>
      <c r="BF3" s="13" t="s">
        <v>399</v>
      </c>
      <c r="BG3" s="13" t="s">
        <v>400</v>
      </c>
      <c r="BH3" s="13" t="s">
        <v>308</v>
      </c>
      <c r="BI3" s="13" t="s">
        <v>403</v>
      </c>
      <c r="BJ3" s="13" t="s">
        <v>404</v>
      </c>
      <c r="BK3" s="13" t="s">
        <v>412</v>
      </c>
      <c r="BL3" s="13" t="s">
        <v>413</v>
      </c>
      <c r="BM3" s="13" t="s">
        <v>414</v>
      </c>
      <c r="BN3" s="13" t="s">
        <v>355</v>
      </c>
      <c r="BO3" s="13" t="s">
        <v>357</v>
      </c>
      <c r="BP3" s="13" t="s">
        <v>308</v>
      </c>
      <c r="BQ3" s="13" t="s">
        <v>308</v>
      </c>
      <c r="BR3" s="13" t="s">
        <v>308</v>
      </c>
      <c r="BS3" s="13" t="s">
        <v>308</v>
      </c>
      <c r="BT3" s="13" t="s">
        <v>520</v>
      </c>
      <c r="BU3" s="13" t="s">
        <v>520</v>
      </c>
      <c r="BV3" s="13" t="s">
        <v>521</v>
      </c>
      <c r="BW3" s="13" t="s">
        <v>521</v>
      </c>
      <c r="BX3" s="13" t="s">
        <v>529</v>
      </c>
      <c r="BY3" s="13" t="s">
        <v>520</v>
      </c>
      <c r="BZ3" s="13" t="s">
        <v>521</v>
      </c>
      <c r="CA3" s="13" t="s">
        <v>529</v>
      </c>
      <c r="CB3" s="13"/>
    </row>
    <row r="4" spans="1:80" x14ac:dyDescent="0.2">
      <c r="A4" s="14" t="s">
        <v>46</v>
      </c>
      <c r="B4" s="14" t="s">
        <v>118</v>
      </c>
      <c r="C4" s="14" t="s">
        <v>119</v>
      </c>
      <c r="D4" s="14" t="s">
        <v>70</v>
      </c>
      <c r="E4" s="14" t="s">
        <v>204</v>
      </c>
      <c r="F4" s="14" t="s">
        <v>197</v>
      </c>
      <c r="G4" s="14" t="s">
        <v>198</v>
      </c>
      <c r="H4" s="14" t="s">
        <v>199</v>
      </c>
      <c r="I4" s="59" t="s">
        <v>203</v>
      </c>
      <c r="J4" s="59" t="s">
        <v>70</v>
      </c>
      <c r="K4" s="59" t="s">
        <v>70</v>
      </c>
      <c r="L4" s="59" t="s">
        <v>70</v>
      </c>
      <c r="M4" s="59" t="s">
        <v>70</v>
      </c>
      <c r="N4" s="59" t="s">
        <v>70</v>
      </c>
      <c r="O4" s="59" t="s">
        <v>70</v>
      </c>
      <c r="P4" s="59" t="s">
        <v>70</v>
      </c>
      <c r="Q4" s="59" t="s">
        <v>70</v>
      </c>
      <c r="R4" s="59" t="s">
        <v>70</v>
      </c>
      <c r="S4" s="59" t="s">
        <v>70</v>
      </c>
      <c r="T4" s="59" t="s">
        <v>70</v>
      </c>
      <c r="U4" s="14" t="s">
        <v>120</v>
      </c>
      <c r="V4" s="14" t="s">
        <v>121</v>
      </c>
      <c r="W4" s="14" t="s">
        <v>122</v>
      </c>
      <c r="X4" s="14" t="s">
        <v>123</v>
      </c>
      <c r="Y4" s="14" t="s">
        <v>144</v>
      </c>
      <c r="Z4" s="14" t="s">
        <v>271</v>
      </c>
      <c r="AA4" s="14" t="s">
        <v>140</v>
      </c>
      <c r="AB4" s="14" t="s">
        <v>141</v>
      </c>
      <c r="AC4" s="14" t="s">
        <v>142</v>
      </c>
      <c r="AD4" s="14" t="s">
        <v>143</v>
      </c>
      <c r="AE4" s="14" t="s">
        <v>124</v>
      </c>
      <c r="AF4" s="14" t="s">
        <v>125</v>
      </c>
      <c r="AG4" s="14" t="s">
        <v>70</v>
      </c>
      <c r="AH4" s="14" t="s">
        <v>70</v>
      </c>
      <c r="AI4" s="14" t="s">
        <v>70</v>
      </c>
      <c r="AJ4" s="14" t="s">
        <v>70</v>
      </c>
      <c r="AK4" s="14" t="s">
        <v>70</v>
      </c>
      <c r="AL4" s="14" t="s">
        <v>326</v>
      </c>
      <c r="AM4" s="14" t="s">
        <v>70</v>
      </c>
      <c r="AN4" s="14" t="s">
        <v>70</v>
      </c>
      <c r="AO4" s="14" t="s">
        <v>70</v>
      </c>
      <c r="AP4" s="14" t="s">
        <v>70</v>
      </c>
      <c r="AQ4" s="14" t="s">
        <v>70</v>
      </c>
      <c r="AR4" s="14" t="s">
        <v>70</v>
      </c>
      <c r="AS4" s="14" t="s">
        <v>70</v>
      </c>
      <c r="AT4" s="14" t="s">
        <v>70</v>
      </c>
      <c r="AU4" s="14" t="s">
        <v>70</v>
      </c>
      <c r="AV4" s="14" t="s">
        <v>70</v>
      </c>
      <c r="AW4" s="59" t="s">
        <v>510</v>
      </c>
      <c r="AX4" s="59" t="s">
        <v>512</v>
      </c>
      <c r="AY4" s="59" t="s">
        <v>70</v>
      </c>
      <c r="AZ4" s="14" t="s">
        <v>70</v>
      </c>
      <c r="BA4" s="14" t="s">
        <v>132</v>
      </c>
      <c r="BB4" s="14" t="s">
        <v>133</v>
      </c>
      <c r="BC4" s="14" t="s">
        <v>134</v>
      </c>
      <c r="BD4" s="14" t="s">
        <v>135</v>
      </c>
      <c r="BE4" s="14" t="s">
        <v>70</v>
      </c>
      <c r="BF4" s="14" t="s">
        <v>70</v>
      </c>
      <c r="BG4" s="14" t="s">
        <v>70</v>
      </c>
      <c r="BH4" s="14" t="s">
        <v>70</v>
      </c>
      <c r="BI4" s="14" t="s">
        <v>405</v>
      </c>
      <c r="BJ4" s="14" t="s">
        <v>406</v>
      </c>
      <c r="BK4" s="14" t="s">
        <v>70</v>
      </c>
      <c r="BL4" s="14" t="s">
        <v>70</v>
      </c>
      <c r="BM4" s="14" t="s">
        <v>70</v>
      </c>
      <c r="BN4" s="14" t="s">
        <v>48</v>
      </c>
      <c r="BO4" s="14" t="s">
        <v>48</v>
      </c>
      <c r="BP4" s="14" t="s">
        <v>70</v>
      </c>
      <c r="BQ4" s="14" t="s">
        <v>70</v>
      </c>
      <c r="BR4" s="14" t="s">
        <v>70</v>
      </c>
      <c r="BS4" s="14" t="s">
        <v>70</v>
      </c>
      <c r="BT4" s="14" t="s">
        <v>522</v>
      </c>
      <c r="BU4" s="14" t="s">
        <v>70</v>
      </c>
      <c r="BV4" s="14" t="s">
        <v>523</v>
      </c>
      <c r="BW4" s="14" t="s">
        <v>70</v>
      </c>
      <c r="BX4" s="14" t="s">
        <v>70</v>
      </c>
      <c r="BY4" s="14" t="s">
        <v>70</v>
      </c>
      <c r="BZ4" s="14" t="s">
        <v>70</v>
      </c>
      <c r="CA4" s="14" t="s">
        <v>70</v>
      </c>
      <c r="CB4" s="14" t="s">
        <v>70</v>
      </c>
    </row>
    <row r="5" spans="1:80" ht="56.25" x14ac:dyDescent="0.2">
      <c r="A5" s="14" t="s">
        <v>81</v>
      </c>
      <c r="B5" s="14" t="s">
        <v>430</v>
      </c>
      <c r="C5" s="14" t="s">
        <v>431</v>
      </c>
      <c r="D5" s="14" t="s">
        <v>48</v>
      </c>
      <c r="E5" s="14" t="s">
        <v>205</v>
      </c>
      <c r="F5" s="14" t="s">
        <v>200</v>
      </c>
      <c r="G5" s="14" t="s">
        <v>201</v>
      </c>
      <c r="H5" s="14" t="s">
        <v>202</v>
      </c>
      <c r="I5" s="14" t="s">
        <v>432</v>
      </c>
      <c r="J5" s="59" t="s">
        <v>48</v>
      </c>
      <c r="K5" s="59" t="s">
        <v>48</v>
      </c>
      <c r="L5" s="59" t="s">
        <v>48</v>
      </c>
      <c r="M5" s="59" t="s">
        <v>208</v>
      </c>
      <c r="N5" s="59" t="s">
        <v>48</v>
      </c>
      <c r="O5" s="59" t="s">
        <v>48</v>
      </c>
      <c r="P5" s="59" t="s">
        <v>48</v>
      </c>
      <c r="Q5" s="59" t="s">
        <v>48</v>
      </c>
      <c r="R5" s="59" t="s">
        <v>48</v>
      </c>
      <c r="S5" s="59" t="s">
        <v>48</v>
      </c>
      <c r="T5" s="59" t="s">
        <v>257</v>
      </c>
      <c r="U5" s="14" t="s">
        <v>433</v>
      </c>
      <c r="V5" s="14" t="s">
        <v>434</v>
      </c>
      <c r="W5" s="14" t="s">
        <v>435</v>
      </c>
      <c r="X5" s="14" t="s">
        <v>436</v>
      </c>
      <c r="Y5" s="14" t="s">
        <v>437</v>
      </c>
      <c r="Z5" s="14" t="s">
        <v>438</v>
      </c>
      <c r="AA5" s="14" t="s">
        <v>439</v>
      </c>
      <c r="AB5" s="14" t="s">
        <v>440</v>
      </c>
      <c r="AC5" s="14" t="s">
        <v>441</v>
      </c>
      <c r="AD5" s="14" t="s">
        <v>442</v>
      </c>
      <c r="AE5" s="14" t="s">
        <v>443</v>
      </c>
      <c r="AF5" s="14" t="s">
        <v>444</v>
      </c>
      <c r="AG5" s="14" t="s">
        <v>340</v>
      </c>
      <c r="AH5" s="78" t="s">
        <v>345</v>
      </c>
      <c r="AI5" s="14" t="s">
        <v>341</v>
      </c>
      <c r="AJ5" s="14" t="s">
        <v>342</v>
      </c>
      <c r="AK5" s="14" t="s">
        <v>48</v>
      </c>
      <c r="AL5" s="14" t="s">
        <v>467</v>
      </c>
      <c r="AM5" s="14" t="s">
        <v>477</v>
      </c>
      <c r="AN5" s="14" t="s">
        <v>48</v>
      </c>
      <c r="AO5" s="14" t="s">
        <v>387</v>
      </c>
      <c r="AP5" s="14" t="s">
        <v>382</v>
      </c>
      <c r="AQ5" s="14" t="s">
        <v>428</v>
      </c>
      <c r="AR5" s="14" t="s">
        <v>428</v>
      </c>
      <c r="AS5" s="14" t="s">
        <v>428</v>
      </c>
      <c r="AT5" s="14" t="s">
        <v>428</v>
      </c>
      <c r="AU5" s="14" t="s">
        <v>428</v>
      </c>
      <c r="AV5" s="14" t="s">
        <v>515</v>
      </c>
      <c r="AW5" s="14" t="s">
        <v>511</v>
      </c>
      <c r="AX5" s="14" t="s">
        <v>513</v>
      </c>
      <c r="AY5" s="91" t="s">
        <v>514</v>
      </c>
      <c r="AZ5" s="14" t="s">
        <v>48</v>
      </c>
      <c r="BA5" s="14" t="s">
        <v>445</v>
      </c>
      <c r="BB5" s="14" t="s">
        <v>446</v>
      </c>
      <c r="BC5" s="14" t="s">
        <v>447</v>
      </c>
      <c r="BD5" s="14" t="s">
        <v>448</v>
      </c>
      <c r="BE5" s="14" t="s">
        <v>396</v>
      </c>
      <c r="BF5" s="14" t="s">
        <v>396</v>
      </c>
      <c r="BG5" s="14" t="s">
        <v>396</v>
      </c>
      <c r="BH5" s="14" t="s">
        <v>402</v>
      </c>
      <c r="BI5" s="14" t="s">
        <v>449</v>
      </c>
      <c r="BJ5" s="14" t="s">
        <v>450</v>
      </c>
      <c r="BK5" s="14" t="s">
        <v>415</v>
      </c>
      <c r="BL5" s="14" t="s">
        <v>416</v>
      </c>
      <c r="BM5" s="14" t="s">
        <v>417</v>
      </c>
      <c r="BN5" s="14" t="s">
        <v>353</v>
      </c>
      <c r="BO5" s="14" t="s">
        <v>358</v>
      </c>
      <c r="BP5" s="91" t="s">
        <v>488</v>
      </c>
      <c r="BQ5" s="91" t="s">
        <v>507</v>
      </c>
      <c r="BR5" s="91" t="s">
        <v>488</v>
      </c>
      <c r="BS5" s="91" t="s">
        <v>507</v>
      </c>
      <c r="BT5" s="91" t="s">
        <v>526</v>
      </c>
      <c r="BU5" s="91" t="s">
        <v>48</v>
      </c>
      <c r="BV5" s="91" t="s">
        <v>527</v>
      </c>
      <c r="BW5" s="91" t="s">
        <v>48</v>
      </c>
      <c r="BX5" s="91" t="s">
        <v>530</v>
      </c>
      <c r="BY5" s="91" t="s">
        <v>488</v>
      </c>
      <c r="BZ5" s="91" t="s">
        <v>488</v>
      </c>
      <c r="CA5" s="91" t="s">
        <v>530</v>
      </c>
      <c r="CB5" s="91" t="s">
        <v>532</v>
      </c>
    </row>
    <row r="6" spans="1:80" x14ac:dyDescent="0.2">
      <c r="A6" s="18">
        <v>25658</v>
      </c>
      <c r="B6" s="17">
        <v>1432738</v>
      </c>
      <c r="C6" s="17">
        <v>14533</v>
      </c>
      <c r="D6" s="35">
        <f>Data!P6</f>
        <v>5.5</v>
      </c>
      <c r="E6" s="35" t="e">
        <v>#N/A</v>
      </c>
      <c r="F6" s="35" t="e">
        <v>#N/A</v>
      </c>
      <c r="G6" s="35" t="e">
        <v>#N/A</v>
      </c>
      <c r="H6" s="35" t="e">
        <v>#N/A</v>
      </c>
      <c r="I6" s="35">
        <v>6.5</v>
      </c>
      <c r="J6" s="35">
        <f>'Historical PPI'!H5</f>
        <v>1.2638820638820638</v>
      </c>
      <c r="K6" s="35" t="e">
        <f>'4.Globalgrowthcalcs_rebased'!Q3</f>
        <v>#N/A</v>
      </c>
      <c r="L6" s="35">
        <f>'4.Globalgrowthcalcs_rebased'!B3</f>
        <v>32.572008070763012</v>
      </c>
      <c r="M6" s="35" t="e">
        <v>#N/A</v>
      </c>
      <c r="N6" s="35" t="e">
        <f>'3.IMFq'!Q3</f>
        <v>#N/A</v>
      </c>
      <c r="O6" s="35" t="e">
        <f>'3.IMFq'!R3</f>
        <v>#N/A</v>
      </c>
      <c r="P6" s="35" t="e">
        <f>'3.IMFq'!S3</f>
        <v>#N/A</v>
      </c>
      <c r="Q6" s="35" t="e">
        <f>'3.IMFq'!T3</f>
        <v>#N/A</v>
      </c>
      <c r="R6" s="35" t="e">
        <f>'3.IMFq'!U3</f>
        <v>#N/A</v>
      </c>
      <c r="S6" s="35" t="e">
        <f>'3.IMFq'!V3</f>
        <v>#N/A</v>
      </c>
      <c r="T6" s="35" t="e">
        <f xml:space="preserve"> (0.385  *N6  + 0.133  * O6  + 0.308  * P6  + 0.051  * Q6  + 0.062  * R6  + 0.061  * S6)</f>
        <v>#N/A</v>
      </c>
      <c r="U6" s="17">
        <v>654332</v>
      </c>
      <c r="V6" s="17">
        <v>8471</v>
      </c>
      <c r="W6" s="17">
        <v>186693</v>
      </c>
      <c r="X6" s="17">
        <v>1507</v>
      </c>
      <c r="Y6" s="17">
        <v>111077</v>
      </c>
      <c r="Z6" s="17">
        <v>1657</v>
      </c>
      <c r="AA6" s="17">
        <v>108915</v>
      </c>
      <c r="AB6" s="17">
        <v>1108</v>
      </c>
      <c r="AC6" s="17">
        <v>18104</v>
      </c>
      <c r="AD6" s="17">
        <v>311</v>
      </c>
      <c r="AE6" s="17">
        <v>205158</v>
      </c>
      <c r="AF6" s="17">
        <v>3076</v>
      </c>
      <c r="AG6" s="75" t="e">
        <f>Tax_data!Q6</f>
        <v>#N/A</v>
      </c>
      <c r="AH6" s="75" t="e">
        <f>Tax_data!S6</f>
        <v>#N/A</v>
      </c>
      <c r="AI6" s="17" t="e">
        <v>#N/A</v>
      </c>
      <c r="AJ6" s="74">
        <f>Tax_data!V6</f>
        <v>16.335360536859415</v>
      </c>
      <c r="AK6" s="17" t="e">
        <v>#N/A</v>
      </c>
      <c r="AL6" s="17">
        <v>8159</v>
      </c>
      <c r="AM6" s="74">
        <f>(AL6/(AP6/100))</f>
        <v>630231.94286388846</v>
      </c>
      <c r="AN6" s="17" t="e">
        <v>#N/A</v>
      </c>
      <c r="AO6" s="74">
        <f>(Data!K6/(AP6/100))</f>
        <v>397058.74048715242</v>
      </c>
      <c r="AP6" s="74">
        <f>(V6/U6)*100</f>
        <v>1.2946027398935098</v>
      </c>
      <c r="AQ6" s="17">
        <f>'Embargoed data'!G6</f>
        <v>0</v>
      </c>
      <c r="AR6" s="17">
        <f>'Embargoed data'!H6</f>
        <v>27</v>
      </c>
      <c r="AS6" s="17">
        <f>'Embargoed data'!I6</f>
        <v>44</v>
      </c>
      <c r="AT6" s="17">
        <f>'Embargoed data'!J6</f>
        <v>20</v>
      </c>
      <c r="AU6" s="17">
        <f>'Embargoed data'!K6</f>
        <v>297</v>
      </c>
      <c r="AV6" s="17">
        <f>AU6+AQ6+AR6-AT6-AS6</f>
        <v>260</v>
      </c>
      <c r="AW6" s="17" t="e">
        <v>#N/A</v>
      </c>
      <c r="AX6" s="17" t="e">
        <v>#N/A</v>
      </c>
      <c r="AY6" s="17" t="e">
        <v>#N/A</v>
      </c>
      <c r="AZ6" s="17" t="e">
        <v>#N/A</v>
      </c>
      <c r="BA6" s="17">
        <v>405305</v>
      </c>
      <c r="BB6" s="17">
        <v>2755</v>
      </c>
      <c r="BC6" s="17">
        <v>276758</v>
      </c>
      <c r="BD6" s="17">
        <v>2919</v>
      </c>
      <c r="BE6" s="74">
        <f t="shared" ref="BE6:BE69" si="25">(Z6/Y6)*100</f>
        <v>1.4917579696966969</v>
      </c>
      <c r="BF6" s="74">
        <f t="shared" ref="BF6:BF69" si="26">(AB6/AA6)*100</f>
        <v>1.017307074324014</v>
      </c>
      <c r="BG6" s="74">
        <f t="shared" ref="BG6:BG69" si="27">(AD6/AC6)*100</f>
        <v>1.7178524083075564</v>
      </c>
      <c r="BH6" s="74">
        <f t="shared" ref="BH6:BH69" si="28">(AF6/AE6)*100</f>
        <v>1.4993322219947554</v>
      </c>
      <c r="BI6" s="74">
        <v>2153.0233333333299</v>
      </c>
      <c r="BJ6" s="74">
        <v>129.55788303333301</v>
      </c>
      <c r="BK6" s="74">
        <f t="shared" ref="BK6:BK69" si="29">(C6/B6)*100</f>
        <v>1.014351542291752</v>
      </c>
      <c r="BL6" s="74">
        <f>(BD6/BC6)*100</f>
        <v>1.0547120589106729</v>
      </c>
      <c r="BM6" s="74">
        <f>(BB6/BA6)*100</f>
        <v>0.67973501437189277</v>
      </c>
      <c r="BN6" s="17" t="e">
        <f>Data!G6</f>
        <v>#N/A</v>
      </c>
      <c r="BO6" s="17" t="e">
        <f>Data!H6</f>
        <v>#N/A</v>
      </c>
      <c r="BP6" s="17">
        <v>269.95743359167301</v>
      </c>
      <c r="BQ6" s="17">
        <f>(BP6/AP6)*100</f>
        <v>20852.530685504258</v>
      </c>
      <c r="BR6" s="17"/>
      <c r="BS6" s="17"/>
      <c r="BT6" s="17" t="e">
        <v>#N/A</v>
      </c>
      <c r="BU6" s="17"/>
      <c r="BV6" s="17" t="e">
        <v>#N/A</v>
      </c>
      <c r="BW6" s="17"/>
      <c r="BX6" s="17"/>
      <c r="BY6" s="17" t="e">
        <v>#N/A</v>
      </c>
      <c r="BZ6" s="17" t="e">
        <v>#N/A</v>
      </c>
      <c r="CA6" s="17"/>
      <c r="CB6" s="17"/>
    </row>
    <row r="7" spans="1:80" x14ac:dyDescent="0.2">
      <c r="A7" s="18">
        <v>25749</v>
      </c>
      <c r="B7" s="17">
        <v>1461974</v>
      </c>
      <c r="C7" s="17">
        <v>15168</v>
      </c>
      <c r="D7" s="35">
        <f>Data!P7</f>
        <v>5.5</v>
      </c>
      <c r="E7" s="35" t="e">
        <v>#N/A</v>
      </c>
      <c r="F7" s="35" t="e">
        <v>#N/A</v>
      </c>
      <c r="G7" s="35" t="e">
        <v>#N/A</v>
      </c>
      <c r="H7" s="35" t="e">
        <v>#N/A</v>
      </c>
      <c r="I7" s="35">
        <v>6.8333333333333304</v>
      </c>
      <c r="J7" s="35">
        <f>'Historical PPI'!H6</f>
        <v>1.2800521937693665</v>
      </c>
      <c r="K7" s="35" t="e">
        <f>'4.Globalgrowthcalcs_rebased'!Q4</f>
        <v>#N/A</v>
      </c>
      <c r="L7" s="35">
        <f>'4.Globalgrowthcalcs_rebased'!B4</f>
        <v>32.618234170892698</v>
      </c>
      <c r="M7" s="35" t="e">
        <v>#N/A</v>
      </c>
      <c r="N7" s="35" t="e">
        <f>'3.IMFq'!Q4</f>
        <v>#N/A</v>
      </c>
      <c r="O7" s="35" t="e">
        <f>'3.IMFq'!R4</f>
        <v>#N/A</v>
      </c>
      <c r="P7" s="35" t="e">
        <f>'3.IMFq'!S4</f>
        <v>#N/A</v>
      </c>
      <c r="Q7" s="35" t="e">
        <f>'3.IMFq'!T4</f>
        <v>#N/A</v>
      </c>
      <c r="R7" s="35" t="e">
        <f>'3.IMFq'!U4</f>
        <v>#N/A</v>
      </c>
      <c r="S7" s="35" t="e">
        <f>'3.IMFq'!V4</f>
        <v>#N/A</v>
      </c>
      <c r="T7" s="35" t="e">
        <f xml:space="preserve"> (0.385  *N7  + 0.133  * O7  + 0.308  * P7  + 0.051  * Q7  + 0.062  * R7  + 0.061  * S7)</f>
        <v>#N/A</v>
      </c>
      <c r="U7" s="17">
        <v>680550</v>
      </c>
      <c r="V7" s="17">
        <v>8781</v>
      </c>
      <c r="W7" s="17">
        <v>201523</v>
      </c>
      <c r="X7" s="17">
        <v>1637</v>
      </c>
      <c r="Y7" s="17">
        <v>120079</v>
      </c>
      <c r="Z7" s="17">
        <v>1811</v>
      </c>
      <c r="AA7" s="17">
        <v>123266</v>
      </c>
      <c r="AB7" s="17">
        <v>1242</v>
      </c>
      <c r="AC7" s="17">
        <v>18400</v>
      </c>
      <c r="AD7" s="17">
        <v>319</v>
      </c>
      <c r="AE7" s="17">
        <v>223832</v>
      </c>
      <c r="AF7" s="17">
        <v>3372</v>
      </c>
      <c r="AG7" s="75" t="e">
        <f>Tax_data!Q7</f>
        <v>#N/A</v>
      </c>
      <c r="AH7" s="75" t="e">
        <f>Tax_data!S7</f>
        <v>#N/A</v>
      </c>
      <c r="AI7" s="74">
        <f>Tax_data!U7</f>
        <v>5.5195983547060248</v>
      </c>
      <c r="AJ7" s="74">
        <f>Tax_data!V7</f>
        <v>16.121564521713015</v>
      </c>
      <c r="AK7" s="17" t="e">
        <v>#N/A</v>
      </c>
      <c r="AL7" s="17">
        <v>8481</v>
      </c>
      <c r="AM7" s="74">
        <f t="shared" ref="AM7:AM70" si="30">(AL7/(AP7/100))</f>
        <v>657299.23129484116</v>
      </c>
      <c r="AN7" s="17" t="e">
        <v>#N/A</v>
      </c>
      <c r="AO7" s="74">
        <f>(Data!K7/(AP7/100))</f>
        <v>406475.10534107761</v>
      </c>
      <c r="AP7" s="74">
        <f t="shared" ref="AP7:AP70" si="31">(V7/U7)*100</f>
        <v>1.2902799206524134</v>
      </c>
      <c r="AQ7" s="17">
        <f>'Embargoed data'!G7</f>
        <v>4</v>
      </c>
      <c r="AR7" s="17">
        <f>'Embargoed data'!H7</f>
        <v>26</v>
      </c>
      <c r="AS7" s="17">
        <f>'Embargoed data'!I7</f>
        <v>32</v>
      </c>
      <c r="AT7" s="17">
        <f>'Embargoed data'!J7</f>
        <v>20</v>
      </c>
      <c r="AU7" s="17">
        <f>'Embargoed data'!K7</f>
        <v>274</v>
      </c>
      <c r="AV7" s="17">
        <f t="shared" ref="AV7:AV70" si="32">AU7+AQ7+AR7-AT7-AS7</f>
        <v>252</v>
      </c>
      <c r="AW7" s="17" t="e">
        <v>#N/A</v>
      </c>
      <c r="AX7" s="17" t="e">
        <v>#N/A</v>
      </c>
      <c r="AY7" s="17" t="e">
        <v>#N/A</v>
      </c>
      <c r="AZ7" s="17" t="e">
        <v>#N/A</v>
      </c>
      <c r="BA7" s="17">
        <v>432360</v>
      </c>
      <c r="BB7" s="17">
        <v>2793</v>
      </c>
      <c r="BC7" s="17">
        <v>298239</v>
      </c>
      <c r="BD7" s="17">
        <v>3132</v>
      </c>
      <c r="BE7" s="74">
        <f t="shared" si="25"/>
        <v>1.5081737855911526</v>
      </c>
      <c r="BF7" s="74">
        <f t="shared" si="26"/>
        <v>1.0075771096652766</v>
      </c>
      <c r="BG7" s="74">
        <f t="shared" si="27"/>
        <v>1.7336956521739131</v>
      </c>
      <c r="BH7" s="74">
        <f t="shared" si="28"/>
        <v>1.5064870081132278</v>
      </c>
      <c r="BI7" s="74">
        <v>2146.2466666666701</v>
      </c>
      <c r="BJ7" s="74">
        <v>128.534979566667</v>
      </c>
      <c r="BK7" s="74">
        <f t="shared" si="29"/>
        <v>1.0375013509132174</v>
      </c>
      <c r="BL7" s="74">
        <f t="shared" ref="BL7:BL70" si="33">(BD7/BC7)*100</f>
        <v>1.0501644654119684</v>
      </c>
      <c r="BM7" s="74">
        <f t="shared" ref="BM7:BM70" si="34">(BB7/BA7)*100</f>
        <v>0.64598945323341661</v>
      </c>
      <c r="BN7" s="17" t="e">
        <f>Data!G7</f>
        <v>#N/A</v>
      </c>
      <c r="BO7" s="17" t="e">
        <f>Data!H7</f>
        <v>#N/A</v>
      </c>
      <c r="BP7" s="17">
        <v>246.10710724492199</v>
      </c>
      <c r="BQ7" s="17">
        <f t="shared" ref="BQ7:BQ70" si="35">(BP7/AP7)*100</f>
        <v>19073.931424158032</v>
      </c>
      <c r="BR7" s="17"/>
      <c r="BS7" s="17"/>
      <c r="BT7" s="17" t="e">
        <v>#N/A</v>
      </c>
      <c r="BU7" s="17"/>
      <c r="BV7" s="17" t="e">
        <v>#N/A</v>
      </c>
      <c r="BW7" s="17"/>
      <c r="BX7" s="17"/>
      <c r="BY7" s="17" t="e">
        <v>#N/A</v>
      </c>
      <c r="BZ7" s="17" t="e">
        <v>#N/A</v>
      </c>
      <c r="CA7" s="17"/>
      <c r="CB7" s="17"/>
    </row>
    <row r="8" spans="1:80" x14ac:dyDescent="0.2">
      <c r="A8" s="18">
        <v>25841</v>
      </c>
      <c r="B8" s="17">
        <v>1445096</v>
      </c>
      <c r="C8" s="17">
        <v>15006</v>
      </c>
      <c r="D8" s="35">
        <f>Data!P8</f>
        <v>5.5</v>
      </c>
      <c r="E8" s="35" t="e">
        <v>#N/A</v>
      </c>
      <c r="F8" s="35" t="e">
        <v>#N/A</v>
      </c>
      <c r="G8" s="35" t="e">
        <v>#N/A</v>
      </c>
      <c r="H8" s="35" t="e">
        <v>#N/A</v>
      </c>
      <c r="I8" s="35">
        <v>7.5</v>
      </c>
      <c r="J8" s="35">
        <f>'Historical PPI'!H7</f>
        <v>1.2825170288679872</v>
      </c>
      <c r="K8" s="35" t="e">
        <f>'4.Globalgrowthcalcs_rebased'!Q5</f>
        <v>#N/A</v>
      </c>
      <c r="L8" s="35">
        <f>'4.Globalgrowthcalcs_rebased'!B5</f>
        <v>31.906830301022044</v>
      </c>
      <c r="M8" s="35" t="e">
        <v>#N/A</v>
      </c>
      <c r="N8" s="35" t="e">
        <f>'3.IMFq'!Q5</f>
        <v>#N/A</v>
      </c>
      <c r="O8" s="35" t="e">
        <f>'3.IMFq'!R5</f>
        <v>#N/A</v>
      </c>
      <c r="P8" s="35" t="e">
        <f>'3.IMFq'!S5</f>
        <v>#N/A</v>
      </c>
      <c r="Q8" s="35" t="e">
        <f>'3.IMFq'!T5</f>
        <v>#N/A</v>
      </c>
      <c r="R8" s="35" t="e">
        <f>'3.IMFq'!U5</f>
        <v>#N/A</v>
      </c>
      <c r="S8" s="35" t="e">
        <f>'3.IMFq'!V5</f>
        <v>#N/A</v>
      </c>
      <c r="T8" s="35" t="e">
        <f xml:space="preserve"> (0.385  *N8  + 0.133  * O8  + 0.308  * P8  + 0.051  * Q8  + 0.062  * R8  + 0.061  * S8)</f>
        <v>#N/A</v>
      </c>
      <c r="U8" s="17">
        <v>691091</v>
      </c>
      <c r="V8" s="17">
        <v>9036</v>
      </c>
      <c r="W8" s="17">
        <v>201039</v>
      </c>
      <c r="X8" s="17">
        <v>1682</v>
      </c>
      <c r="Y8" s="17">
        <v>130040</v>
      </c>
      <c r="Z8" s="17">
        <v>1974</v>
      </c>
      <c r="AA8" s="17">
        <v>122296</v>
      </c>
      <c r="AB8" s="17">
        <v>1275</v>
      </c>
      <c r="AC8" s="17">
        <v>18200</v>
      </c>
      <c r="AD8" s="17">
        <v>318</v>
      </c>
      <c r="AE8" s="17">
        <v>232814</v>
      </c>
      <c r="AF8" s="17">
        <v>3568</v>
      </c>
      <c r="AG8" s="75" t="e">
        <f>Tax_data!Q8</f>
        <v>#N/A</v>
      </c>
      <c r="AH8" s="75" t="e">
        <f>Tax_data!S8</f>
        <v>#N/A</v>
      </c>
      <c r="AI8" s="74">
        <f>Tax_data!U8</f>
        <v>5.8695718252167284</v>
      </c>
      <c r="AJ8" s="74">
        <f>Tax_data!V8</f>
        <v>16.771849346456165</v>
      </c>
      <c r="AK8" s="17" t="e">
        <v>#N/A</v>
      </c>
      <c r="AL8" s="17">
        <v>8759</v>
      </c>
      <c r="AM8" s="74">
        <f t="shared" si="30"/>
        <v>669905.49679061538</v>
      </c>
      <c r="AN8" s="17" t="e">
        <v>#N/A</v>
      </c>
      <c r="AO8" s="74">
        <f>(Data!K8/(AP8/100))</f>
        <v>409994.29917367588</v>
      </c>
      <c r="AP8" s="74">
        <f t="shared" si="31"/>
        <v>1.3074978548411136</v>
      </c>
      <c r="AQ8" s="17">
        <f>'Embargoed data'!G8</f>
        <v>4</v>
      </c>
      <c r="AR8" s="17">
        <f>'Embargoed data'!H8</f>
        <v>34</v>
      </c>
      <c r="AS8" s="17">
        <f>'Embargoed data'!I8</f>
        <v>36</v>
      </c>
      <c r="AT8" s="17">
        <f>'Embargoed data'!J8</f>
        <v>20</v>
      </c>
      <c r="AU8" s="17">
        <f>'Embargoed data'!K8</f>
        <v>287</v>
      </c>
      <c r="AV8" s="17">
        <f t="shared" si="32"/>
        <v>269</v>
      </c>
      <c r="AW8" s="17" t="e">
        <v>#N/A</v>
      </c>
      <c r="AX8" s="17" t="e">
        <v>#N/A</v>
      </c>
      <c r="AY8" s="17" t="e">
        <v>#N/A</v>
      </c>
      <c r="AZ8" s="17" t="e">
        <v>#N/A</v>
      </c>
      <c r="BA8" s="17">
        <v>434402</v>
      </c>
      <c r="BB8" s="17">
        <v>2776</v>
      </c>
      <c r="BC8" s="17">
        <v>310544</v>
      </c>
      <c r="BD8" s="17">
        <v>3380</v>
      </c>
      <c r="BE8" s="74">
        <f t="shared" si="25"/>
        <v>1.5179944632420794</v>
      </c>
      <c r="BF8" s="74">
        <f t="shared" si="26"/>
        <v>1.0425524955844836</v>
      </c>
      <c r="BG8" s="74">
        <f t="shared" si="27"/>
        <v>1.7472527472527473</v>
      </c>
      <c r="BH8" s="74">
        <f t="shared" si="28"/>
        <v>1.5325538842165849</v>
      </c>
      <c r="BI8" s="74">
        <v>2133.5866666666702</v>
      </c>
      <c r="BJ8" s="74">
        <v>130.0893221</v>
      </c>
      <c r="BK8" s="74">
        <f t="shared" si="29"/>
        <v>1.0384085209563931</v>
      </c>
      <c r="BL8" s="74">
        <f t="shared" si="33"/>
        <v>1.08841259209645</v>
      </c>
      <c r="BM8" s="74">
        <f t="shared" si="34"/>
        <v>0.63903941510398199</v>
      </c>
      <c r="BN8" s="17" t="e">
        <f>Data!G8</f>
        <v>#N/A</v>
      </c>
      <c r="BO8" s="17" t="e">
        <f>Data!H8</f>
        <v>#N/A</v>
      </c>
      <c r="BP8" s="17">
        <v>254.57899378795099</v>
      </c>
      <c r="BQ8" s="17">
        <f t="shared" si="35"/>
        <v>19470.700685691547</v>
      </c>
      <c r="BR8" s="17"/>
      <c r="BS8" s="17"/>
      <c r="BT8" s="17" t="e">
        <v>#N/A</v>
      </c>
      <c r="BU8" s="17"/>
      <c r="BV8" s="17" t="e">
        <v>#N/A</v>
      </c>
      <c r="BW8" s="17"/>
      <c r="BX8" s="17"/>
      <c r="BY8" s="17" t="e">
        <v>#N/A</v>
      </c>
      <c r="BZ8" s="17" t="e">
        <v>#N/A</v>
      </c>
      <c r="CA8" s="17"/>
      <c r="CB8" s="17"/>
    </row>
    <row r="9" spans="1:80" x14ac:dyDescent="0.2">
      <c r="A9" s="18">
        <v>25933</v>
      </c>
      <c r="B9" s="17">
        <v>1495942</v>
      </c>
      <c r="C9" s="17">
        <v>15917</v>
      </c>
      <c r="D9" s="35">
        <f>Data!P9</f>
        <v>5.5</v>
      </c>
      <c r="E9" s="35" t="e">
        <v>#N/A</v>
      </c>
      <c r="F9" s="35" t="e">
        <v>#N/A</v>
      </c>
      <c r="G9" s="35" t="e">
        <v>#N/A</v>
      </c>
      <c r="H9" s="35" t="e">
        <v>#N/A</v>
      </c>
      <c r="I9" s="35">
        <v>7.75</v>
      </c>
      <c r="J9" s="35">
        <f>'Historical PPI'!H8</f>
        <v>1.3101894849212694</v>
      </c>
      <c r="K9" s="35" t="e">
        <f>'4.Globalgrowthcalcs_rebased'!Q6</f>
        <v>#N/A</v>
      </c>
      <c r="L9" s="35">
        <f>'4.Globalgrowthcalcs_rebased'!B6</f>
        <v>31.564924088657541</v>
      </c>
      <c r="M9" s="35" t="e">
        <v>#N/A</v>
      </c>
      <c r="N9" s="35" t="e">
        <f>'3.IMFq'!Q6</f>
        <v>#N/A</v>
      </c>
      <c r="O9" s="35" t="e">
        <f>'3.IMFq'!R6</f>
        <v>#N/A</v>
      </c>
      <c r="P9" s="35" t="e">
        <f>'3.IMFq'!S6</f>
        <v>#N/A</v>
      </c>
      <c r="Q9" s="35" t="e">
        <f>'3.IMFq'!T6</f>
        <v>#N/A</v>
      </c>
      <c r="R9" s="35" t="e">
        <f>'3.IMFq'!U6</f>
        <v>#N/A</v>
      </c>
      <c r="S9" s="35" t="e">
        <f>'3.IMFq'!V6</f>
        <v>#N/A</v>
      </c>
      <c r="T9" s="35" t="e">
        <f xml:space="preserve"> (0.385  *N9  + 0.133  * O9  + 0.308  * P9  + 0.051  * Q9  + 0.062  * R9  + 0.061  * S9)</f>
        <v>#N/A</v>
      </c>
      <c r="U9" s="17">
        <v>698210</v>
      </c>
      <c r="V9" s="17">
        <v>9074</v>
      </c>
      <c r="W9" s="17">
        <v>202820</v>
      </c>
      <c r="X9" s="17">
        <v>1694</v>
      </c>
      <c r="Y9" s="17">
        <v>129374</v>
      </c>
      <c r="Z9" s="17">
        <v>1975</v>
      </c>
      <c r="AA9" s="17">
        <v>126125</v>
      </c>
      <c r="AB9" s="17">
        <v>1332</v>
      </c>
      <c r="AC9" s="17">
        <v>15443</v>
      </c>
      <c r="AD9" s="17">
        <v>278</v>
      </c>
      <c r="AE9" s="17">
        <v>231154</v>
      </c>
      <c r="AF9" s="17">
        <v>3585</v>
      </c>
      <c r="AG9" s="75" t="e">
        <f>Tax_data!Q9</f>
        <v>#N/A</v>
      </c>
      <c r="AH9" s="75" t="e">
        <f>Tax_data!S9</f>
        <v>#N/A</v>
      </c>
      <c r="AI9" s="74">
        <f>Tax_data!U9</f>
        <v>6.6833489729955158</v>
      </c>
      <c r="AJ9" s="74">
        <f>Tax_data!V9</f>
        <v>14.436026936026936</v>
      </c>
      <c r="AK9" s="81">
        <f>Data!F9</f>
        <v>7.8771756299999902</v>
      </c>
      <c r="AL9" s="17">
        <v>9161</v>
      </c>
      <c r="AM9" s="74">
        <f t="shared" si="30"/>
        <v>704904.32113731548</v>
      </c>
      <c r="AN9" s="81" t="e">
        <f>Data!H9</f>
        <v>#N/A</v>
      </c>
      <c r="AO9" s="74">
        <f>(Data!K9/(AP9/100))</f>
        <v>412508.68525457353</v>
      </c>
      <c r="AP9" s="74">
        <f t="shared" si="31"/>
        <v>1.2996090001575458</v>
      </c>
      <c r="AQ9" s="17">
        <f>'Embargoed data'!G9</f>
        <v>4</v>
      </c>
      <c r="AR9" s="17">
        <f>'Embargoed data'!H9</f>
        <v>29</v>
      </c>
      <c r="AS9" s="17">
        <f>'Embargoed data'!I9</f>
        <v>52</v>
      </c>
      <c r="AT9" s="17">
        <f>'Embargoed data'!J9</f>
        <v>24</v>
      </c>
      <c r="AU9" s="17">
        <f>'Embargoed data'!K9</f>
        <v>298</v>
      </c>
      <c r="AV9" s="17">
        <f t="shared" si="32"/>
        <v>255</v>
      </c>
      <c r="AW9" s="17" t="e">
        <v>#N/A</v>
      </c>
      <c r="AX9" s="17" t="e">
        <v>#N/A</v>
      </c>
      <c r="AY9" s="17" t="e">
        <v>#N/A</v>
      </c>
      <c r="AZ9" s="17" t="e">
        <v>#N/A</v>
      </c>
      <c r="BA9" s="17">
        <v>421847</v>
      </c>
      <c r="BB9" s="17">
        <v>2832</v>
      </c>
      <c r="BC9" s="17">
        <v>335165</v>
      </c>
      <c r="BD9" s="17">
        <v>3533</v>
      </c>
      <c r="BE9" s="74">
        <f t="shared" si="25"/>
        <v>1.5265818479756366</v>
      </c>
      <c r="BF9" s="74">
        <f t="shared" si="26"/>
        <v>1.0560951437066404</v>
      </c>
      <c r="BG9" s="74">
        <f t="shared" si="27"/>
        <v>1.8001683610697403</v>
      </c>
      <c r="BH9" s="74">
        <f t="shared" si="28"/>
        <v>1.5509141092085796</v>
      </c>
      <c r="BI9" s="74">
        <v>2133.6466666666702</v>
      </c>
      <c r="BJ9" s="74">
        <v>129.83957153333299</v>
      </c>
      <c r="BK9" s="74">
        <f t="shared" si="29"/>
        <v>1.0640118400312311</v>
      </c>
      <c r="BL9" s="74">
        <f t="shared" si="33"/>
        <v>1.0541076783076992</v>
      </c>
      <c r="BM9" s="74">
        <f t="shared" si="34"/>
        <v>0.67133344553831131</v>
      </c>
      <c r="BN9" s="17">
        <f>Data!G9</f>
        <v>1162.9802901830196</v>
      </c>
      <c r="BO9" s="17" t="e">
        <f>Data!H9</f>
        <v>#N/A</v>
      </c>
      <c r="BP9" s="17">
        <v>267.68551543983699</v>
      </c>
      <c r="BQ9" s="17">
        <f t="shared" si="35"/>
        <v>20597.388553587014</v>
      </c>
      <c r="BR9" s="17"/>
      <c r="BS9" s="17"/>
      <c r="BT9" s="17" t="e">
        <v>#N/A</v>
      </c>
      <c r="BU9" s="17"/>
      <c r="BV9" s="17" t="e">
        <v>#N/A</v>
      </c>
      <c r="BW9" s="17"/>
      <c r="BX9" s="17"/>
      <c r="BY9" s="17" t="e">
        <v>#N/A</v>
      </c>
      <c r="BZ9" s="17" t="e">
        <v>#N/A</v>
      </c>
      <c r="CA9" s="17"/>
      <c r="CB9" s="17"/>
    </row>
    <row r="10" spans="1:80" x14ac:dyDescent="0.2">
      <c r="A10" s="18">
        <v>26023</v>
      </c>
      <c r="B10" s="17">
        <v>1518099</v>
      </c>
      <c r="C10" s="17">
        <v>15997</v>
      </c>
      <c r="D10" s="35">
        <f>Data!P10</f>
        <v>5.8333329999999997</v>
      </c>
      <c r="E10" s="35" t="e">
        <v>#N/A</v>
      </c>
      <c r="F10" s="35" t="e">
        <v>#N/A</v>
      </c>
      <c r="G10" s="35" t="e">
        <v>#N/A</v>
      </c>
      <c r="H10" s="35" t="e">
        <v>#N/A</v>
      </c>
      <c r="I10" s="35">
        <v>8</v>
      </c>
      <c r="J10" s="35">
        <f>'Historical PPI'!H9</f>
        <v>1.3165438165438175</v>
      </c>
      <c r="K10" s="35" t="e">
        <f>'4.Globalgrowthcalcs_rebased'!Q7</f>
        <v>#N/A</v>
      </c>
      <c r="L10" s="35">
        <f>'4.Globalgrowthcalcs_rebased'!B7</f>
        <v>32.422275721131179</v>
      </c>
      <c r="M10" s="35">
        <v>5.5</v>
      </c>
      <c r="N10" s="35" t="e">
        <f>'3.IMFq'!Q7</f>
        <v>#N/A</v>
      </c>
      <c r="O10" s="35" t="e">
        <f>'3.IMFq'!R7</f>
        <v>#N/A</v>
      </c>
      <c r="P10" s="35" t="e">
        <f>'3.IMFq'!S7</f>
        <v>#N/A</v>
      </c>
      <c r="Q10" s="35" t="e">
        <f>'3.IMFq'!T7</f>
        <v>#N/A</v>
      </c>
      <c r="R10" s="35" t="e">
        <f>'3.IMFq'!U7</f>
        <v>#N/A</v>
      </c>
      <c r="S10" s="35" t="e">
        <f>'3.IMFq'!V7</f>
        <v>#N/A</v>
      </c>
      <c r="T10" s="35" t="e">
        <f xml:space="preserve"> (0.385  *N10  + 0.133  * O10  + 0.308  * P10  + 0.051  * Q10  + 0.062  * R10  + 0.061  * S10)</f>
        <v>#N/A</v>
      </c>
      <c r="U10" s="17">
        <v>696653</v>
      </c>
      <c r="V10" s="17">
        <v>9431</v>
      </c>
      <c r="W10" s="17">
        <v>208395</v>
      </c>
      <c r="X10" s="17">
        <v>1872</v>
      </c>
      <c r="Y10" s="17">
        <v>135359</v>
      </c>
      <c r="Z10" s="17">
        <v>2105</v>
      </c>
      <c r="AA10" s="17">
        <v>129551</v>
      </c>
      <c r="AB10" s="17">
        <v>1384</v>
      </c>
      <c r="AC10" s="17">
        <v>16424</v>
      </c>
      <c r="AD10" s="17">
        <v>293</v>
      </c>
      <c r="AE10" s="17">
        <v>240612</v>
      </c>
      <c r="AF10" s="17">
        <v>3782</v>
      </c>
      <c r="AG10" s="75" t="e">
        <f>Tax_data!Q10</f>
        <v>#N/A</v>
      </c>
      <c r="AH10" s="75" t="e">
        <f>Tax_data!S10</f>
        <v>#N/A</v>
      </c>
      <c r="AI10" s="74">
        <f>Tax_data!U10</f>
        <v>6.6472067281292446</v>
      </c>
      <c r="AJ10" s="74">
        <f>Tax_data!V10</f>
        <v>15.486205966539357</v>
      </c>
      <c r="AK10" s="81">
        <f>Data!F10</f>
        <v>7.9271920953740507</v>
      </c>
      <c r="AL10" s="17">
        <v>9335</v>
      </c>
      <c r="AM10" s="74">
        <f t="shared" si="30"/>
        <v>689561.63238256797</v>
      </c>
      <c r="AN10" s="81" t="e">
        <f>Data!H10</f>
        <v>#N/A</v>
      </c>
      <c r="AO10" s="74">
        <f>(Data!K10/(AP10/100))</f>
        <v>398643.2004382711</v>
      </c>
      <c r="AP10" s="74">
        <f t="shared" si="31"/>
        <v>1.3537586144034406</v>
      </c>
      <c r="AQ10" s="17">
        <f>'Embargoed data'!G10</f>
        <v>0</v>
      </c>
      <c r="AR10" s="17">
        <f>'Embargoed data'!H10</f>
        <v>29</v>
      </c>
      <c r="AS10" s="17">
        <f>'Embargoed data'!I10</f>
        <v>48</v>
      </c>
      <c r="AT10" s="17">
        <f>'Embargoed data'!J10</f>
        <v>22</v>
      </c>
      <c r="AU10" s="17">
        <f>'Embargoed data'!K10</f>
        <v>298</v>
      </c>
      <c r="AV10" s="17">
        <f t="shared" si="32"/>
        <v>257</v>
      </c>
      <c r="AW10" s="17" t="e">
        <v>#N/A</v>
      </c>
      <c r="AX10" s="17" t="e">
        <v>#N/A</v>
      </c>
      <c r="AY10" s="17" t="e">
        <v>#N/A</v>
      </c>
      <c r="AZ10" s="17" t="e">
        <v>#N/A</v>
      </c>
      <c r="BA10" s="17">
        <v>410066</v>
      </c>
      <c r="BB10" s="17">
        <v>2792</v>
      </c>
      <c r="BC10" s="17">
        <v>362406</v>
      </c>
      <c r="BD10" s="17">
        <v>3778</v>
      </c>
      <c r="BE10" s="74">
        <f t="shared" si="25"/>
        <v>1.5551237819428334</v>
      </c>
      <c r="BF10" s="74">
        <f t="shared" si="26"/>
        <v>1.0683051462358453</v>
      </c>
      <c r="BG10" s="74">
        <f t="shared" si="27"/>
        <v>1.7839746712128592</v>
      </c>
      <c r="BH10" s="74">
        <f t="shared" si="28"/>
        <v>1.5718251791265607</v>
      </c>
      <c r="BI10" s="74">
        <v>2151.7199999999998</v>
      </c>
      <c r="BJ10" s="74">
        <v>130.56516146666701</v>
      </c>
      <c r="BK10" s="74">
        <f t="shared" si="29"/>
        <v>1.0537520939016494</v>
      </c>
      <c r="BL10" s="74">
        <f t="shared" si="33"/>
        <v>1.0424772216795528</v>
      </c>
      <c r="BM10" s="74">
        <f t="shared" si="34"/>
        <v>0.68086600693546884</v>
      </c>
      <c r="BN10" s="17">
        <f>Data!G10</f>
        <v>1177.5922530560956</v>
      </c>
      <c r="BO10" s="17" t="e">
        <f>Data!H10</f>
        <v>#N/A</v>
      </c>
      <c r="BP10" s="17">
        <v>266.08563980979199</v>
      </c>
      <c r="BQ10" s="17">
        <f t="shared" si="35"/>
        <v>19655.323850112502</v>
      </c>
      <c r="BR10" s="17"/>
      <c r="BS10" s="17"/>
      <c r="BT10" s="17" t="e">
        <v>#N/A</v>
      </c>
      <c r="BU10" s="17"/>
      <c r="BV10" s="17" t="e">
        <v>#N/A</v>
      </c>
      <c r="BW10" s="17"/>
      <c r="BX10" s="17"/>
      <c r="BY10" s="17" t="e">
        <v>#N/A</v>
      </c>
      <c r="BZ10" s="17" t="e">
        <v>#N/A</v>
      </c>
      <c r="CA10" s="17"/>
      <c r="CB10" s="17"/>
    </row>
    <row r="11" spans="1:80" x14ac:dyDescent="0.2">
      <c r="A11" s="18">
        <v>26114</v>
      </c>
      <c r="B11" s="17">
        <v>1505723</v>
      </c>
      <c r="C11" s="17">
        <v>16408</v>
      </c>
      <c r="D11" s="35">
        <f>Data!P11</f>
        <v>6.5</v>
      </c>
      <c r="E11" s="35" t="e">
        <v>#N/A</v>
      </c>
      <c r="F11" s="35" t="e">
        <v>#N/A</v>
      </c>
      <c r="G11" s="35" t="e">
        <v>#N/A</v>
      </c>
      <c r="H11" s="35" t="e">
        <v>#N/A</v>
      </c>
      <c r="I11" s="35">
        <v>8.5</v>
      </c>
      <c r="J11" s="35">
        <f>'Historical PPI'!H10</f>
        <v>1.376056108302069</v>
      </c>
      <c r="K11" s="35" t="e">
        <f>'4.Globalgrowthcalcs_rebased'!Q8</f>
        <v>#N/A</v>
      </c>
      <c r="L11" s="35">
        <f>'4.Globalgrowthcalcs_rebased'!B8</f>
        <v>32.597620792518626</v>
      </c>
      <c r="M11" s="35">
        <v>5.5</v>
      </c>
      <c r="N11" s="35" t="e">
        <f>'3.IMFq'!Q8</f>
        <v>#N/A</v>
      </c>
      <c r="O11" s="35" t="e">
        <f>'3.IMFq'!R8</f>
        <v>#N/A</v>
      </c>
      <c r="P11" s="35" t="e">
        <f>'3.IMFq'!S8</f>
        <v>#N/A</v>
      </c>
      <c r="Q11" s="35" t="e">
        <f>'3.IMFq'!T8</f>
        <v>#N/A</v>
      </c>
      <c r="R11" s="35" t="e">
        <f>'3.IMFq'!U8</f>
        <v>#N/A</v>
      </c>
      <c r="S11" s="35" t="e">
        <f>'3.IMFq'!V8</f>
        <v>#N/A</v>
      </c>
      <c r="T11" s="35" t="e">
        <f t="shared" ref="T11:T74" si="36" xml:space="preserve"> (0.385  *N11  + 0.133  * O11  + 0.308  * P11  + 0.051  * Q11  + 0.062  * R11  + 0.061  * S11)</f>
        <v>#N/A</v>
      </c>
      <c r="U11" s="17">
        <v>695917</v>
      </c>
      <c r="V11" s="17">
        <v>9605</v>
      </c>
      <c r="W11" s="17">
        <v>210139</v>
      </c>
      <c r="X11" s="17">
        <v>1919</v>
      </c>
      <c r="Y11" s="17">
        <v>128696</v>
      </c>
      <c r="Z11" s="17">
        <v>2041</v>
      </c>
      <c r="AA11" s="17">
        <v>135785</v>
      </c>
      <c r="AB11" s="17">
        <v>1464</v>
      </c>
      <c r="AC11" s="17">
        <v>18287</v>
      </c>
      <c r="AD11" s="17">
        <v>329</v>
      </c>
      <c r="AE11" s="17">
        <v>239821</v>
      </c>
      <c r="AF11" s="17">
        <v>3835</v>
      </c>
      <c r="AG11" s="75" t="e">
        <f>Tax_data!Q11</f>
        <v>#N/A</v>
      </c>
      <c r="AH11" s="75" t="e">
        <f>Tax_data!S11</f>
        <v>#N/A</v>
      </c>
      <c r="AI11" s="74">
        <f>Tax_data!U11</f>
        <v>6.2628927891893129</v>
      </c>
      <c r="AJ11" s="74">
        <f>Tax_data!V11</f>
        <v>13.705206921129495</v>
      </c>
      <c r="AK11" s="81">
        <f>Data!F11</f>
        <v>7.9758334745984802</v>
      </c>
      <c r="AL11" s="17">
        <v>9535</v>
      </c>
      <c r="AM11" s="74">
        <f t="shared" si="30"/>
        <v>690845.24674648617</v>
      </c>
      <c r="AN11" s="81" t="e">
        <f>Data!H11</f>
        <v>#N/A</v>
      </c>
      <c r="AO11" s="74">
        <f>(Data!K11/(AP11/100))</f>
        <v>401948.52094395302</v>
      </c>
      <c r="AP11" s="74">
        <f t="shared" si="31"/>
        <v>1.3801933276525793</v>
      </c>
      <c r="AQ11" s="17">
        <f>'Embargoed data'!G11</f>
        <v>4</v>
      </c>
      <c r="AR11" s="17">
        <f>'Embargoed data'!H11</f>
        <v>32</v>
      </c>
      <c r="AS11" s="17">
        <f>'Embargoed data'!I11</f>
        <v>40</v>
      </c>
      <c r="AT11" s="17">
        <f>'Embargoed data'!J11</f>
        <v>21</v>
      </c>
      <c r="AU11" s="17">
        <f>'Embargoed data'!K11</f>
        <v>315</v>
      </c>
      <c r="AV11" s="17">
        <f t="shared" si="32"/>
        <v>290</v>
      </c>
      <c r="AW11" s="17" t="e">
        <v>#N/A</v>
      </c>
      <c r="AX11" s="17" t="e">
        <v>#N/A</v>
      </c>
      <c r="AY11" s="17" t="e">
        <v>#N/A</v>
      </c>
      <c r="AZ11" s="17" t="e">
        <v>#N/A</v>
      </c>
      <c r="BA11" s="17">
        <v>440009</v>
      </c>
      <c r="BB11" s="17">
        <v>3040</v>
      </c>
      <c r="BC11" s="17">
        <v>327482</v>
      </c>
      <c r="BD11" s="17">
        <v>3563</v>
      </c>
      <c r="BE11" s="74">
        <f t="shared" si="25"/>
        <v>1.5859078759246599</v>
      </c>
      <c r="BF11" s="74">
        <f t="shared" si="26"/>
        <v>1.0781750561549508</v>
      </c>
      <c r="BG11" s="74">
        <f t="shared" si="27"/>
        <v>1.7990922513260788</v>
      </c>
      <c r="BH11" s="74">
        <f t="shared" si="28"/>
        <v>1.5991093357128858</v>
      </c>
      <c r="BI11" s="74">
        <v>2143.7666666666701</v>
      </c>
      <c r="BJ11" s="74">
        <v>131.56863256666699</v>
      </c>
      <c r="BK11" s="74">
        <f t="shared" si="29"/>
        <v>1.0897090633536182</v>
      </c>
      <c r="BL11" s="74">
        <f t="shared" si="33"/>
        <v>1.0879987297011744</v>
      </c>
      <c r="BM11" s="74">
        <f t="shared" si="34"/>
        <v>0.69089495896674846</v>
      </c>
      <c r="BN11" s="17">
        <f>Data!G11</f>
        <v>1195.4863438870896</v>
      </c>
      <c r="BO11" s="17" t="e">
        <f>Data!H11</f>
        <v>#N/A</v>
      </c>
      <c r="BP11" s="17">
        <v>280.78956060621198</v>
      </c>
      <c r="BQ11" s="17">
        <f t="shared" si="35"/>
        <v>20344.21953653235</v>
      </c>
      <c r="BR11" s="17"/>
      <c r="BS11" s="17"/>
      <c r="BT11" s="17" t="e">
        <v>#N/A</v>
      </c>
      <c r="BU11" s="17"/>
      <c r="BV11" s="17" t="e">
        <v>#N/A</v>
      </c>
      <c r="BW11" s="17"/>
      <c r="BX11" s="17"/>
      <c r="BY11" s="17" t="e">
        <v>#N/A</v>
      </c>
      <c r="BZ11" s="17" t="e">
        <v>#N/A</v>
      </c>
      <c r="CA11" s="17"/>
      <c r="CB11" s="17"/>
    </row>
    <row r="12" spans="1:80" x14ac:dyDescent="0.2">
      <c r="A12" s="18">
        <v>26206</v>
      </c>
      <c r="B12" s="17">
        <v>1525337</v>
      </c>
      <c r="C12" s="17">
        <v>16990</v>
      </c>
      <c r="D12" s="35">
        <f>Data!P12</f>
        <v>6.5</v>
      </c>
      <c r="E12" s="35" t="e">
        <v>#N/A</v>
      </c>
      <c r="F12" s="35" t="e">
        <v>#N/A</v>
      </c>
      <c r="G12" s="35" t="e">
        <v>#N/A</v>
      </c>
      <c r="H12" s="35" t="e">
        <v>#N/A</v>
      </c>
      <c r="I12" s="35">
        <v>8.5</v>
      </c>
      <c r="J12" s="35">
        <f>'Historical PPI'!H11</f>
        <v>1.3787058060330863</v>
      </c>
      <c r="K12" s="35" t="e">
        <f>'4.Globalgrowthcalcs_rebased'!Q9</f>
        <v>#N/A</v>
      </c>
      <c r="L12" s="35">
        <f>'4.Globalgrowthcalcs_rebased'!B9</f>
        <v>32.865717688895977</v>
      </c>
      <c r="M12" s="35">
        <v>5.125</v>
      </c>
      <c r="N12" s="35" t="e">
        <f>'3.IMFq'!Q9</f>
        <v>#N/A</v>
      </c>
      <c r="O12" s="35" t="e">
        <f>'3.IMFq'!R9</f>
        <v>#N/A</v>
      </c>
      <c r="P12" s="35" t="e">
        <f>'3.IMFq'!S9</f>
        <v>#N/A</v>
      </c>
      <c r="Q12" s="35" t="e">
        <f>'3.IMFq'!T9</f>
        <v>#N/A</v>
      </c>
      <c r="R12" s="35" t="e">
        <f>'3.IMFq'!U9</f>
        <v>#N/A</v>
      </c>
      <c r="S12" s="35" t="e">
        <f>'3.IMFq'!V9</f>
        <v>#N/A</v>
      </c>
      <c r="T12" s="35" t="e">
        <f t="shared" si="36"/>
        <v>#N/A</v>
      </c>
      <c r="U12" s="17">
        <v>724290</v>
      </c>
      <c r="V12" s="17">
        <v>10178</v>
      </c>
      <c r="W12" s="17">
        <v>215172</v>
      </c>
      <c r="X12" s="17">
        <v>1963</v>
      </c>
      <c r="Y12" s="17">
        <v>132513</v>
      </c>
      <c r="Z12" s="17">
        <v>2111</v>
      </c>
      <c r="AA12" s="17">
        <v>145980</v>
      </c>
      <c r="AB12" s="17">
        <v>1584</v>
      </c>
      <c r="AC12" s="17">
        <v>16920</v>
      </c>
      <c r="AD12" s="17">
        <v>310</v>
      </c>
      <c r="AE12" s="17">
        <v>247139</v>
      </c>
      <c r="AF12" s="17">
        <v>4005</v>
      </c>
      <c r="AG12" s="75" t="e">
        <f>Tax_data!Q12</f>
        <v>#N/A</v>
      </c>
      <c r="AH12" s="75" t="e">
        <f>Tax_data!S12</f>
        <v>#N/A</v>
      </c>
      <c r="AI12" s="74">
        <f>Tax_data!U12</f>
        <v>7.008872112219187</v>
      </c>
      <c r="AJ12" s="74">
        <f>Tax_data!V12</f>
        <v>15.129881719208868</v>
      </c>
      <c r="AK12" s="81">
        <f>Data!F12</f>
        <v>8.0217246815236702</v>
      </c>
      <c r="AL12" s="17">
        <v>9847</v>
      </c>
      <c r="AM12" s="74">
        <f t="shared" si="30"/>
        <v>700735.27510316367</v>
      </c>
      <c r="AN12" s="81" t="e">
        <f>Data!H12</f>
        <v>#N/A</v>
      </c>
      <c r="AO12" s="74">
        <f>(Data!K12/(AP12/100))</f>
        <v>409728.86519945005</v>
      </c>
      <c r="AP12" s="74">
        <f t="shared" si="31"/>
        <v>1.4052382333043394</v>
      </c>
      <c r="AQ12" s="17">
        <f>'Embargoed data'!G12</f>
        <v>4</v>
      </c>
      <c r="AR12" s="17">
        <f>'Embargoed data'!H12</f>
        <v>38</v>
      </c>
      <c r="AS12" s="17">
        <f>'Embargoed data'!I12</f>
        <v>40</v>
      </c>
      <c r="AT12" s="17">
        <f>'Embargoed data'!J12</f>
        <v>22</v>
      </c>
      <c r="AU12" s="17">
        <f>'Embargoed data'!K12</f>
        <v>346</v>
      </c>
      <c r="AV12" s="17">
        <f t="shared" si="32"/>
        <v>326</v>
      </c>
      <c r="AW12" s="17" t="e">
        <v>#N/A</v>
      </c>
      <c r="AX12" s="17" t="e">
        <v>#N/A</v>
      </c>
      <c r="AY12" s="17" t="e">
        <v>#N/A</v>
      </c>
      <c r="AZ12" s="17" t="e">
        <v>#N/A</v>
      </c>
      <c r="BA12" s="17">
        <v>438353</v>
      </c>
      <c r="BB12" s="17">
        <v>3113</v>
      </c>
      <c r="BC12" s="17">
        <v>341426</v>
      </c>
      <c r="BD12" s="17">
        <v>3730</v>
      </c>
      <c r="BE12" s="74">
        <f t="shared" si="25"/>
        <v>1.5930512478021024</v>
      </c>
      <c r="BF12" s="74">
        <f t="shared" si="26"/>
        <v>1.0850801479654746</v>
      </c>
      <c r="BG12" s="74">
        <f t="shared" si="27"/>
        <v>1.8321513002364065</v>
      </c>
      <c r="BH12" s="74">
        <f t="shared" si="28"/>
        <v>1.6205455229648094</v>
      </c>
      <c r="BI12" s="74">
        <v>2096.54</v>
      </c>
      <c r="BJ12" s="74">
        <v>130.150776866667</v>
      </c>
      <c r="BK12" s="74">
        <f t="shared" si="29"/>
        <v>1.1138522175755259</v>
      </c>
      <c r="BL12" s="74">
        <f t="shared" si="33"/>
        <v>1.0924768471059614</v>
      </c>
      <c r="BM12" s="74">
        <f t="shared" si="34"/>
        <v>0.71015825145487776</v>
      </c>
      <c r="BN12" s="17">
        <f>Data!G12</f>
        <v>1227.5415064643719</v>
      </c>
      <c r="BO12" s="17" t="e">
        <f>Data!H12</f>
        <v>#N/A</v>
      </c>
      <c r="BP12" s="17">
        <v>311.54194099737202</v>
      </c>
      <c r="BQ12" s="17">
        <f t="shared" si="35"/>
        <v>22170.044453231145</v>
      </c>
      <c r="BR12" s="17"/>
      <c r="BS12" s="17"/>
      <c r="BT12" s="17" t="e">
        <v>#N/A</v>
      </c>
      <c r="BU12" s="17"/>
      <c r="BV12" s="17" t="e">
        <v>#N/A</v>
      </c>
      <c r="BW12" s="17"/>
      <c r="BX12" s="17"/>
      <c r="BY12" s="17" t="e">
        <v>#N/A</v>
      </c>
      <c r="BZ12" s="17" t="e">
        <v>#N/A</v>
      </c>
      <c r="CA12" s="17"/>
      <c r="CB12" s="17"/>
    </row>
    <row r="13" spans="1:80" x14ac:dyDescent="0.2">
      <c r="A13" s="18">
        <v>26298</v>
      </c>
      <c r="B13" s="17">
        <v>1536301</v>
      </c>
      <c r="C13" s="17">
        <v>17580</v>
      </c>
      <c r="D13" s="35">
        <f>Data!P13</f>
        <v>6.5</v>
      </c>
      <c r="E13" s="35" t="e">
        <v>#N/A</v>
      </c>
      <c r="F13" s="35" t="e">
        <v>#N/A</v>
      </c>
      <c r="G13" s="35" t="e">
        <v>#N/A</v>
      </c>
      <c r="H13" s="35" t="e">
        <v>#N/A</v>
      </c>
      <c r="I13" s="35">
        <v>8.5</v>
      </c>
      <c r="J13" s="35">
        <f>'Historical PPI'!H12</f>
        <v>1.3853642914331443</v>
      </c>
      <c r="K13" s="35" t="e">
        <f>'4.Globalgrowthcalcs_rebased'!Q10</f>
        <v>#N/A</v>
      </c>
      <c r="L13" s="35">
        <f>'4.Globalgrowthcalcs_rebased'!B10</f>
        <v>32.942907638800229</v>
      </c>
      <c r="M13" s="35">
        <v>3.5</v>
      </c>
      <c r="N13" s="35" t="e">
        <f>'3.IMFq'!Q10</f>
        <v>#N/A</v>
      </c>
      <c r="O13" s="35" t="e">
        <f>'3.IMFq'!R10</f>
        <v>#N/A</v>
      </c>
      <c r="P13" s="35" t="e">
        <f>'3.IMFq'!S10</f>
        <v>#N/A</v>
      </c>
      <c r="Q13" s="35" t="e">
        <f>'3.IMFq'!T10</f>
        <v>#N/A</v>
      </c>
      <c r="R13" s="35" t="e">
        <f>'3.IMFq'!U10</f>
        <v>#N/A</v>
      </c>
      <c r="S13" s="35" t="e">
        <f>'3.IMFq'!V10</f>
        <v>#N/A</v>
      </c>
      <c r="T13" s="35" t="e">
        <f t="shared" si="36"/>
        <v>#N/A</v>
      </c>
      <c r="U13" s="17">
        <v>735534</v>
      </c>
      <c r="V13" s="17">
        <v>10406</v>
      </c>
      <c r="W13" s="17">
        <v>221320</v>
      </c>
      <c r="X13" s="17">
        <v>2066</v>
      </c>
      <c r="Y13" s="17">
        <v>128786</v>
      </c>
      <c r="Z13" s="17">
        <v>2093</v>
      </c>
      <c r="AA13" s="17">
        <v>171435</v>
      </c>
      <c r="AB13" s="17">
        <v>1867</v>
      </c>
      <c r="AC13" s="17">
        <v>19003</v>
      </c>
      <c r="AD13" s="17">
        <v>351</v>
      </c>
      <c r="AE13" s="17">
        <v>261918</v>
      </c>
      <c r="AF13" s="17">
        <v>4311</v>
      </c>
      <c r="AG13" s="75" t="e">
        <f>Tax_data!Q13</f>
        <v>#N/A</v>
      </c>
      <c r="AH13" s="75" t="e">
        <f>Tax_data!S13</f>
        <v>#N/A</v>
      </c>
      <c r="AI13" s="74">
        <f>Tax_data!U13</f>
        <v>6.7978139615841249</v>
      </c>
      <c r="AJ13" s="74">
        <f>Tax_data!V13</f>
        <v>14.264242138457458</v>
      </c>
      <c r="AK13" s="81">
        <f>Data!F13</f>
        <v>8.0634906300000004</v>
      </c>
      <c r="AL13" s="17">
        <v>10201</v>
      </c>
      <c r="AM13" s="74">
        <f t="shared" si="30"/>
        <v>721043.85296944075</v>
      </c>
      <c r="AN13" s="81" t="e">
        <f>Data!H13</f>
        <v>#N/A</v>
      </c>
      <c r="AO13" s="74">
        <f>(Data!K13/(AP13/100))</f>
        <v>419436.74380165286</v>
      </c>
      <c r="AP13" s="74">
        <f t="shared" si="31"/>
        <v>1.4147544505080663</v>
      </c>
      <c r="AQ13" s="17">
        <f>'Embargoed data'!G13</f>
        <v>4</v>
      </c>
      <c r="AR13" s="17">
        <f>'Embargoed data'!H13</f>
        <v>33</v>
      </c>
      <c r="AS13" s="17">
        <f>'Embargoed data'!I13</f>
        <v>56</v>
      </c>
      <c r="AT13" s="17">
        <f>'Embargoed data'!J13</f>
        <v>31</v>
      </c>
      <c r="AU13" s="17">
        <f>'Embargoed data'!K13</f>
        <v>357</v>
      </c>
      <c r="AV13" s="17">
        <f t="shared" si="32"/>
        <v>307</v>
      </c>
      <c r="AW13" s="17" t="e">
        <v>#N/A</v>
      </c>
      <c r="AX13" s="17" t="e">
        <v>#N/A</v>
      </c>
      <c r="AY13" s="17" t="e">
        <v>#N/A</v>
      </c>
      <c r="AZ13" s="17" t="e">
        <v>#N/A</v>
      </c>
      <c r="BA13" s="17">
        <v>457687</v>
      </c>
      <c r="BB13" s="17">
        <v>3431</v>
      </c>
      <c r="BC13" s="17">
        <v>312527</v>
      </c>
      <c r="BD13" s="17">
        <v>3677</v>
      </c>
      <c r="BE13" s="74">
        <f t="shared" si="25"/>
        <v>1.62517664963583</v>
      </c>
      <c r="BF13" s="74">
        <f t="shared" si="26"/>
        <v>1.0890424942397994</v>
      </c>
      <c r="BG13" s="74">
        <f t="shared" si="27"/>
        <v>1.8470767773509447</v>
      </c>
      <c r="BH13" s="74">
        <f t="shared" si="28"/>
        <v>1.6459349872860973</v>
      </c>
      <c r="BI13" s="74">
        <v>2016.84666666667</v>
      </c>
      <c r="BJ13" s="74">
        <v>126.50592683333301</v>
      </c>
      <c r="BK13" s="74">
        <f t="shared" si="29"/>
        <v>1.1443070075460473</v>
      </c>
      <c r="BL13" s="74">
        <f t="shared" si="33"/>
        <v>1.1765383470868118</v>
      </c>
      <c r="BM13" s="74">
        <f t="shared" si="34"/>
        <v>0.74963894539281206</v>
      </c>
      <c r="BN13" s="17">
        <f>Data!G13</f>
        <v>1265.0848705705012</v>
      </c>
      <c r="BO13" s="17" t="e">
        <f>Data!H13</f>
        <v>#N/A</v>
      </c>
      <c r="BP13" s="17">
        <v>323.732016088607</v>
      </c>
      <c r="BQ13" s="17">
        <f t="shared" si="35"/>
        <v>22882.558593284397</v>
      </c>
      <c r="BR13" s="17"/>
      <c r="BS13" s="17"/>
      <c r="BT13" s="17" t="e">
        <v>#N/A</v>
      </c>
      <c r="BU13" s="17"/>
      <c r="BV13" s="17" t="e">
        <v>#N/A</v>
      </c>
      <c r="BW13" s="17"/>
      <c r="BX13" s="17"/>
      <c r="BY13" s="17" t="e">
        <v>#N/A</v>
      </c>
      <c r="BZ13" s="17" t="e">
        <v>#N/A</v>
      </c>
      <c r="CA13" s="17"/>
      <c r="CB13" s="17"/>
    </row>
    <row r="14" spans="1:80" x14ac:dyDescent="0.2">
      <c r="A14" s="18">
        <v>26389</v>
      </c>
      <c r="B14" s="17">
        <v>1527244</v>
      </c>
      <c r="C14" s="17">
        <v>18041</v>
      </c>
      <c r="D14" s="35">
        <f>Data!P14</f>
        <v>6.5</v>
      </c>
      <c r="E14" s="35" t="e">
        <v>#N/A</v>
      </c>
      <c r="F14" s="35" t="e">
        <v>#N/A</v>
      </c>
      <c r="G14" s="35" t="e">
        <v>#N/A</v>
      </c>
      <c r="H14" s="35" t="e">
        <v>#N/A</v>
      </c>
      <c r="I14" s="35">
        <v>8.5</v>
      </c>
      <c r="J14" s="35">
        <f>'Historical PPI'!H13</f>
        <v>1.3797379197379207</v>
      </c>
      <c r="K14" s="35" t="e">
        <f>'4.Globalgrowthcalcs_rebased'!Q11</f>
        <v>#N/A</v>
      </c>
      <c r="L14" s="35">
        <f>'4.Globalgrowthcalcs_rebased'!B11</f>
        <v>33.54814117100787</v>
      </c>
      <c r="M14" s="35">
        <v>5.5</v>
      </c>
      <c r="N14" s="35" t="e">
        <f>'3.IMFq'!Q11</f>
        <v>#N/A</v>
      </c>
      <c r="O14" s="35" t="e">
        <f>'3.IMFq'!R11</f>
        <v>#N/A</v>
      </c>
      <c r="P14" s="35" t="e">
        <f>'3.IMFq'!S11</f>
        <v>#N/A</v>
      </c>
      <c r="Q14" s="35" t="e">
        <f>'3.IMFq'!T11</f>
        <v>#N/A</v>
      </c>
      <c r="R14" s="35" t="e">
        <f>'3.IMFq'!U11</f>
        <v>#N/A</v>
      </c>
      <c r="S14" s="35" t="e">
        <f>'3.IMFq'!V11</f>
        <v>#N/A</v>
      </c>
      <c r="T14" s="35" t="e">
        <f t="shared" si="36"/>
        <v>#N/A</v>
      </c>
      <c r="U14" s="17">
        <v>732641</v>
      </c>
      <c r="V14" s="17">
        <v>10718</v>
      </c>
      <c r="W14" s="17">
        <v>208300</v>
      </c>
      <c r="X14" s="17">
        <v>2015</v>
      </c>
      <c r="Y14" s="17">
        <v>132254</v>
      </c>
      <c r="Z14" s="17">
        <v>2208</v>
      </c>
      <c r="AA14" s="17">
        <v>168417</v>
      </c>
      <c r="AB14" s="17">
        <v>1877</v>
      </c>
      <c r="AC14" s="17">
        <v>18513</v>
      </c>
      <c r="AD14" s="17">
        <v>356</v>
      </c>
      <c r="AE14" s="17">
        <v>262987</v>
      </c>
      <c r="AF14" s="17">
        <v>4440</v>
      </c>
      <c r="AG14" s="75" t="e">
        <f>Tax_data!Q14</f>
        <v>#N/A</v>
      </c>
      <c r="AH14" s="75" t="e">
        <f>Tax_data!S14</f>
        <v>#N/A</v>
      </c>
      <c r="AI14" s="74">
        <f>Tax_data!U14</f>
        <v>6.7479743199226645</v>
      </c>
      <c r="AJ14" s="74">
        <f>Tax_data!V14</f>
        <v>14.973073878241152</v>
      </c>
      <c r="AK14" s="81">
        <f>Data!F14</f>
        <v>8.1043111994640107</v>
      </c>
      <c r="AL14" s="17">
        <v>10541</v>
      </c>
      <c r="AM14" s="74">
        <f t="shared" si="30"/>
        <v>720541.96501212916</v>
      </c>
      <c r="AN14" s="81" t="e">
        <f>Data!H14</f>
        <v>#N/A</v>
      </c>
      <c r="AO14" s="74">
        <f>(Data!K14/(AP14/100))</f>
        <v>418407.87096473243</v>
      </c>
      <c r="AP14" s="74">
        <f t="shared" si="31"/>
        <v>1.4629265902399675</v>
      </c>
      <c r="AQ14" s="17">
        <f>'Embargoed data'!G14</f>
        <v>4</v>
      </c>
      <c r="AR14" s="17">
        <f>'Embargoed data'!H14</f>
        <v>46</v>
      </c>
      <c r="AS14" s="17">
        <f>'Embargoed data'!I14</f>
        <v>76</v>
      </c>
      <c r="AT14" s="17">
        <f>'Embargoed data'!J14</f>
        <v>28</v>
      </c>
      <c r="AU14" s="17">
        <f>'Embargoed data'!K14</f>
        <v>346</v>
      </c>
      <c r="AV14" s="17">
        <f t="shared" si="32"/>
        <v>292</v>
      </c>
      <c r="AW14" s="17" t="e">
        <v>#N/A</v>
      </c>
      <c r="AX14" s="17" t="e">
        <v>#N/A</v>
      </c>
      <c r="AY14" s="17" t="e">
        <v>#N/A</v>
      </c>
      <c r="AZ14" s="17" t="e">
        <v>#N/A</v>
      </c>
      <c r="BA14" s="17">
        <v>432469</v>
      </c>
      <c r="BB14" s="17">
        <v>3578</v>
      </c>
      <c r="BC14" s="17">
        <v>294225</v>
      </c>
      <c r="BD14" s="17">
        <v>3571</v>
      </c>
      <c r="BE14" s="74">
        <f t="shared" si="25"/>
        <v>1.6695147216719344</v>
      </c>
      <c r="BF14" s="74">
        <f t="shared" si="26"/>
        <v>1.1144955675495942</v>
      </c>
      <c r="BG14" s="74">
        <f t="shared" si="27"/>
        <v>1.9229730459676984</v>
      </c>
      <c r="BH14" s="74">
        <f t="shared" si="28"/>
        <v>1.688296379668957</v>
      </c>
      <c r="BI14" s="74">
        <v>1862.4666666666701</v>
      </c>
      <c r="BJ14" s="74">
        <v>117.413782433333</v>
      </c>
      <c r="BK14" s="74">
        <f t="shared" si="29"/>
        <v>1.1812781716608478</v>
      </c>
      <c r="BL14" s="74">
        <f t="shared" si="33"/>
        <v>1.2136970005947829</v>
      </c>
      <c r="BM14" s="74">
        <f t="shared" si="34"/>
        <v>0.82734253784664324</v>
      </c>
      <c r="BN14" s="17">
        <f>Data!G14</f>
        <v>1300.6657494466824</v>
      </c>
      <c r="BO14" s="17" t="e">
        <f>Data!H14</f>
        <v>#N/A</v>
      </c>
      <c r="BP14" s="17">
        <v>300.37618094233699</v>
      </c>
      <c r="BQ14" s="17">
        <f t="shared" si="35"/>
        <v>20532.55323584388</v>
      </c>
      <c r="BR14" s="17"/>
      <c r="BS14" s="17"/>
      <c r="BT14" s="17" t="e">
        <v>#N/A</v>
      </c>
      <c r="BU14" s="17"/>
      <c r="BV14" s="17" t="e">
        <v>#N/A</v>
      </c>
      <c r="BW14" s="17"/>
      <c r="BX14" s="17"/>
      <c r="BY14" s="17" t="e">
        <v>#N/A</v>
      </c>
      <c r="BZ14" s="17" t="e">
        <v>#N/A</v>
      </c>
      <c r="CA14" s="17"/>
      <c r="CB14" s="17"/>
    </row>
    <row r="15" spans="1:80" x14ac:dyDescent="0.2">
      <c r="A15" s="18">
        <v>26480</v>
      </c>
      <c r="B15" s="17">
        <v>1543222</v>
      </c>
      <c r="C15" s="17">
        <v>18289</v>
      </c>
      <c r="D15" s="35">
        <f>Data!P15</f>
        <v>6.5</v>
      </c>
      <c r="E15" s="35" t="e">
        <v>#N/A</v>
      </c>
      <c r="F15" s="35" t="e">
        <v>#N/A</v>
      </c>
      <c r="G15" s="35" t="e">
        <v>#N/A</v>
      </c>
      <c r="H15" s="35" t="e">
        <v>#N/A</v>
      </c>
      <c r="I15" s="35">
        <v>8.5</v>
      </c>
      <c r="J15" s="35">
        <f>'Historical PPI'!H14</f>
        <v>1.4187245147610468</v>
      </c>
      <c r="K15" s="35" t="e">
        <f>'4.Globalgrowthcalcs_rebased'!Q12</f>
        <v>#N/A</v>
      </c>
      <c r="L15" s="35">
        <f>'4.Globalgrowthcalcs_rebased'!B12</f>
        <v>34.309443728779648</v>
      </c>
      <c r="M15" s="35">
        <v>5.5</v>
      </c>
      <c r="N15" s="35" t="e">
        <f>'3.IMFq'!Q12</f>
        <v>#N/A</v>
      </c>
      <c r="O15" s="35" t="e">
        <f>'3.IMFq'!R12</f>
        <v>#N/A</v>
      </c>
      <c r="P15" s="35" t="e">
        <f>'3.IMFq'!S12</f>
        <v>#N/A</v>
      </c>
      <c r="Q15" s="35" t="e">
        <f>'3.IMFq'!T12</f>
        <v>#N/A</v>
      </c>
      <c r="R15" s="35" t="e">
        <f>'3.IMFq'!U12</f>
        <v>#N/A</v>
      </c>
      <c r="S15" s="35" t="e">
        <f>'3.IMFq'!V12</f>
        <v>#N/A</v>
      </c>
      <c r="T15" s="35" t="e">
        <f t="shared" si="36"/>
        <v>#N/A</v>
      </c>
      <c r="U15" s="17">
        <v>734798</v>
      </c>
      <c r="V15" s="17">
        <v>10765</v>
      </c>
      <c r="W15" s="17">
        <v>217011</v>
      </c>
      <c r="X15" s="17">
        <v>2115</v>
      </c>
      <c r="Y15" s="17">
        <v>131339</v>
      </c>
      <c r="Z15" s="17">
        <v>2266</v>
      </c>
      <c r="AA15" s="17">
        <v>162798</v>
      </c>
      <c r="AB15" s="17">
        <v>1848</v>
      </c>
      <c r="AC15" s="17">
        <v>17512</v>
      </c>
      <c r="AD15" s="17">
        <v>345</v>
      </c>
      <c r="AE15" s="17">
        <v>255925</v>
      </c>
      <c r="AF15" s="17">
        <v>4460</v>
      </c>
      <c r="AG15" s="75" t="e">
        <f>Tax_data!Q15</f>
        <v>#N/A</v>
      </c>
      <c r="AH15" s="75" t="e">
        <f>Tax_data!S15</f>
        <v>#N/A</v>
      </c>
      <c r="AI15" s="74">
        <f>Tax_data!U15</f>
        <v>6.5750520933853664</v>
      </c>
      <c r="AJ15" s="74">
        <f>Tax_data!V15</f>
        <v>15.901681263184811</v>
      </c>
      <c r="AK15" s="81">
        <f>Data!F15</f>
        <v>8.1448875033030212</v>
      </c>
      <c r="AL15" s="17">
        <v>10800</v>
      </c>
      <c r="AM15" s="74">
        <f t="shared" si="30"/>
        <v>737187.03204830468</v>
      </c>
      <c r="AN15" s="81" t="e">
        <f>Data!H15</f>
        <v>#N/A</v>
      </c>
      <c r="AO15" s="74">
        <f>(Data!K15/(AP15/100))</f>
        <v>449524.82074624579</v>
      </c>
      <c r="AP15" s="74">
        <f t="shared" si="31"/>
        <v>1.4650284840187371</v>
      </c>
      <c r="AQ15" s="17">
        <f>'Embargoed data'!G15</f>
        <v>4</v>
      </c>
      <c r="AR15" s="17">
        <f>'Embargoed data'!H15</f>
        <v>56</v>
      </c>
      <c r="AS15" s="17">
        <f>'Embargoed data'!I15</f>
        <v>68</v>
      </c>
      <c r="AT15" s="17">
        <f>'Embargoed data'!J15</f>
        <v>30</v>
      </c>
      <c r="AU15" s="17">
        <f>'Embargoed data'!K15</f>
        <v>360</v>
      </c>
      <c r="AV15" s="17">
        <f t="shared" si="32"/>
        <v>322</v>
      </c>
      <c r="AW15" s="17" t="e">
        <v>#N/A</v>
      </c>
      <c r="AX15" s="17" t="e">
        <v>#N/A</v>
      </c>
      <c r="AY15" s="17" t="e">
        <v>#N/A</v>
      </c>
      <c r="AZ15" s="17" t="e">
        <v>#N/A</v>
      </c>
      <c r="BA15" s="17">
        <v>450304</v>
      </c>
      <c r="BB15" s="17">
        <v>3883</v>
      </c>
      <c r="BC15" s="17">
        <v>304225</v>
      </c>
      <c r="BD15" s="17">
        <v>3516</v>
      </c>
      <c r="BE15" s="74">
        <f t="shared" si="25"/>
        <v>1.725306268511257</v>
      </c>
      <c r="BF15" s="74">
        <f t="shared" si="26"/>
        <v>1.1351490804555338</v>
      </c>
      <c r="BG15" s="74">
        <f t="shared" si="27"/>
        <v>1.9700776610324349</v>
      </c>
      <c r="BH15" s="74">
        <f t="shared" si="28"/>
        <v>1.7426980560711145</v>
      </c>
      <c r="BI15" s="74">
        <v>1859.4566666666699</v>
      </c>
      <c r="BJ15" s="74">
        <v>119.228483966667</v>
      </c>
      <c r="BK15" s="74">
        <f t="shared" si="29"/>
        <v>1.1851178897138583</v>
      </c>
      <c r="BL15" s="74">
        <f t="shared" si="33"/>
        <v>1.1557235598652313</v>
      </c>
      <c r="BM15" s="74">
        <f t="shared" si="34"/>
        <v>0.86230635304150094</v>
      </c>
      <c r="BN15" s="17">
        <f>Data!G15</f>
        <v>1325.9851650032297</v>
      </c>
      <c r="BO15" s="17" t="e">
        <f>Data!H15</f>
        <v>#N/A</v>
      </c>
      <c r="BP15" s="17">
        <v>307.80138858911897</v>
      </c>
      <c r="BQ15" s="17">
        <f t="shared" si="35"/>
        <v>21009.925195774031</v>
      </c>
      <c r="BR15" s="17"/>
      <c r="BS15" s="17"/>
      <c r="BT15" s="17" t="e">
        <v>#N/A</v>
      </c>
      <c r="BU15" s="17"/>
      <c r="BV15" s="17" t="e">
        <v>#N/A</v>
      </c>
      <c r="BW15" s="17"/>
      <c r="BX15" s="17"/>
      <c r="BY15" s="17" t="e">
        <v>#N/A</v>
      </c>
      <c r="BZ15" s="17" t="e">
        <v>#N/A</v>
      </c>
      <c r="CA15" s="17"/>
      <c r="CB15" s="17"/>
    </row>
    <row r="16" spans="1:80" x14ac:dyDescent="0.2">
      <c r="A16" s="18">
        <v>26572</v>
      </c>
      <c r="B16" s="17">
        <v>1544175</v>
      </c>
      <c r="C16" s="17">
        <v>18968</v>
      </c>
      <c r="D16" s="35">
        <f>Data!P16</f>
        <v>6.1666670000000003</v>
      </c>
      <c r="E16" s="35" t="e">
        <v>#N/A</v>
      </c>
      <c r="F16" s="35" t="e">
        <v>#N/A</v>
      </c>
      <c r="G16" s="35" t="e">
        <v>#N/A</v>
      </c>
      <c r="H16" s="35" t="e">
        <v>#N/A</v>
      </c>
      <c r="I16" s="35">
        <v>8.2933333333333294</v>
      </c>
      <c r="J16" s="35">
        <f>'Historical PPI'!H15</f>
        <v>1.4748945831981852</v>
      </c>
      <c r="K16" s="35" t="e">
        <f>'4.Globalgrowthcalcs_rebased'!Q13</f>
        <v>#N/A</v>
      </c>
      <c r="L16" s="35">
        <f>'4.Globalgrowthcalcs_rebased'!B13</f>
        <v>34.633355629674192</v>
      </c>
      <c r="M16" s="35">
        <v>5.5</v>
      </c>
      <c r="N16" s="35" t="e">
        <f>'3.IMFq'!Q13</f>
        <v>#N/A</v>
      </c>
      <c r="O16" s="35" t="e">
        <f>'3.IMFq'!R13</f>
        <v>#N/A</v>
      </c>
      <c r="P16" s="35" t="e">
        <f>'3.IMFq'!S13</f>
        <v>#N/A</v>
      </c>
      <c r="Q16" s="35" t="e">
        <f>'3.IMFq'!T13</f>
        <v>#N/A</v>
      </c>
      <c r="R16" s="35" t="e">
        <f>'3.IMFq'!U13</f>
        <v>#N/A</v>
      </c>
      <c r="S16" s="35" t="e">
        <f>'3.IMFq'!V13</f>
        <v>#N/A</v>
      </c>
      <c r="T16" s="35" t="e">
        <f t="shared" si="36"/>
        <v>#N/A</v>
      </c>
      <c r="U16" s="17">
        <v>749703</v>
      </c>
      <c r="V16" s="17">
        <v>11329</v>
      </c>
      <c r="W16" s="17">
        <v>215056</v>
      </c>
      <c r="X16" s="17">
        <v>2080</v>
      </c>
      <c r="Y16" s="17">
        <v>130503</v>
      </c>
      <c r="Z16" s="17">
        <v>2304</v>
      </c>
      <c r="AA16" s="17">
        <v>173314</v>
      </c>
      <c r="AB16" s="17">
        <v>2053</v>
      </c>
      <c r="AC16" s="17">
        <v>20141</v>
      </c>
      <c r="AD16" s="17">
        <v>408</v>
      </c>
      <c r="AE16" s="17">
        <v>265710</v>
      </c>
      <c r="AF16" s="17">
        <v>4765</v>
      </c>
      <c r="AG16" s="75" t="e">
        <f>Tax_data!Q16</f>
        <v>#N/A</v>
      </c>
      <c r="AH16" s="75" t="e">
        <f>Tax_data!S16</f>
        <v>#N/A</v>
      </c>
      <c r="AI16" s="74">
        <f>Tax_data!U16</f>
        <v>5.8747032405377198</v>
      </c>
      <c r="AJ16" s="74">
        <f>Tax_data!V16</f>
        <v>17.133462927797638</v>
      </c>
      <c r="AK16" s="81">
        <f>Data!F16</f>
        <v>8.1904756204905222</v>
      </c>
      <c r="AL16" s="17">
        <v>11027</v>
      </c>
      <c r="AM16" s="74">
        <f t="shared" si="30"/>
        <v>729717.97872716037</v>
      </c>
      <c r="AN16" s="81" t="e">
        <f>Data!H16</f>
        <v>#N/A</v>
      </c>
      <c r="AO16" s="74">
        <f>(Data!K16/(AP16/100))</f>
        <v>457824.63191808615</v>
      </c>
      <c r="AP16" s="74">
        <f t="shared" si="31"/>
        <v>1.5111317415029686</v>
      </c>
      <c r="AQ16" s="17">
        <f>'Embargoed data'!G16</f>
        <v>4</v>
      </c>
      <c r="AR16" s="17">
        <f>'Embargoed data'!H16</f>
        <v>46</v>
      </c>
      <c r="AS16" s="17">
        <f>'Embargoed data'!I16</f>
        <v>60</v>
      </c>
      <c r="AT16" s="17">
        <f>'Embargoed data'!J16</f>
        <v>30</v>
      </c>
      <c r="AU16" s="17">
        <f>'Embargoed data'!K16</f>
        <v>392</v>
      </c>
      <c r="AV16" s="17">
        <f t="shared" si="32"/>
        <v>352</v>
      </c>
      <c r="AW16" s="17" t="e">
        <v>#N/A</v>
      </c>
      <c r="AX16" s="17" t="e">
        <v>#N/A</v>
      </c>
      <c r="AY16" s="17" t="e">
        <v>#N/A</v>
      </c>
      <c r="AZ16" s="17" t="e">
        <v>#N/A</v>
      </c>
      <c r="BA16" s="17">
        <v>454871</v>
      </c>
      <c r="BB16" s="17">
        <v>4175</v>
      </c>
      <c r="BC16" s="17">
        <v>274687</v>
      </c>
      <c r="BD16" s="17">
        <v>3580</v>
      </c>
      <c r="BE16" s="74">
        <f t="shared" si="25"/>
        <v>1.7654766557090644</v>
      </c>
      <c r="BF16" s="74">
        <f t="shared" si="26"/>
        <v>1.1845552003877355</v>
      </c>
      <c r="BG16" s="74">
        <f t="shared" si="27"/>
        <v>2.025718683282856</v>
      </c>
      <c r="BH16" s="74">
        <f t="shared" si="28"/>
        <v>1.7933084942230251</v>
      </c>
      <c r="BI16" s="74">
        <v>1761.3033333333301</v>
      </c>
      <c r="BJ16" s="74">
        <v>115.873600866667</v>
      </c>
      <c r="BK16" s="74">
        <f t="shared" si="29"/>
        <v>1.2283581847912315</v>
      </c>
      <c r="BL16" s="74">
        <f t="shared" si="33"/>
        <v>1.3033015759755648</v>
      </c>
      <c r="BM16" s="74">
        <f t="shared" si="34"/>
        <v>0.91784264110044389</v>
      </c>
      <c r="BN16" s="17">
        <f>Data!G16</f>
        <v>1346.319861133974</v>
      </c>
      <c r="BO16" s="17" t="e">
        <f>Data!H16</f>
        <v>#N/A</v>
      </c>
      <c r="BP16" s="17">
        <v>342.02378095291903</v>
      </c>
      <c r="BQ16" s="17">
        <f t="shared" si="35"/>
        <v>22633.617676030208</v>
      </c>
      <c r="BR16" s="17"/>
      <c r="BS16" s="17"/>
      <c r="BT16" s="17" t="e">
        <v>#N/A</v>
      </c>
      <c r="BU16" s="17"/>
      <c r="BV16" s="17" t="e">
        <v>#N/A</v>
      </c>
      <c r="BW16" s="17"/>
      <c r="BX16" s="17"/>
      <c r="BY16" s="17" t="e">
        <v>#N/A</v>
      </c>
      <c r="BZ16" s="17" t="e">
        <v>#N/A</v>
      </c>
      <c r="CA16" s="17"/>
      <c r="CB16" s="17"/>
    </row>
    <row r="17" spans="1:80" x14ac:dyDescent="0.2">
      <c r="A17" s="18">
        <v>26664</v>
      </c>
      <c r="B17" s="17">
        <v>1571522</v>
      </c>
      <c r="C17" s="17">
        <v>20086</v>
      </c>
      <c r="D17" s="35">
        <f>Data!P17</f>
        <v>6</v>
      </c>
      <c r="E17" s="35" t="e">
        <v>#N/A</v>
      </c>
      <c r="F17" s="35" t="e">
        <v>#N/A</v>
      </c>
      <c r="G17" s="35" t="e">
        <v>#N/A</v>
      </c>
      <c r="H17" s="35" t="e">
        <v>#N/A</v>
      </c>
      <c r="I17" s="35">
        <v>8.1300000000000008</v>
      </c>
      <c r="J17" s="35">
        <f>'Historical PPI'!H16</f>
        <v>1.503496130237522</v>
      </c>
      <c r="K17" s="35" t="e">
        <f>'4.Globalgrowthcalcs_rebased'!Q14</f>
        <v>#N/A</v>
      </c>
      <c r="L17" s="35">
        <f>'4.Globalgrowthcalcs_rebased'!B14</f>
        <v>35.213268952388546</v>
      </c>
      <c r="M17" s="35">
        <v>5.5</v>
      </c>
      <c r="N17" s="35" t="e">
        <f>'3.IMFq'!Q14</f>
        <v>#N/A</v>
      </c>
      <c r="O17" s="35" t="e">
        <f>'3.IMFq'!R14</f>
        <v>#N/A</v>
      </c>
      <c r="P17" s="35" t="e">
        <f>'3.IMFq'!S14</f>
        <v>#N/A</v>
      </c>
      <c r="Q17" s="35" t="e">
        <f>'3.IMFq'!T14</f>
        <v>#N/A</v>
      </c>
      <c r="R17" s="35" t="e">
        <f>'3.IMFq'!U14</f>
        <v>#N/A</v>
      </c>
      <c r="S17" s="35" t="e">
        <f>'3.IMFq'!V14</f>
        <v>#N/A</v>
      </c>
      <c r="T17" s="35" t="e">
        <f t="shared" si="36"/>
        <v>#N/A</v>
      </c>
      <c r="U17" s="17">
        <v>757233</v>
      </c>
      <c r="V17" s="17">
        <v>11654</v>
      </c>
      <c r="W17" s="17">
        <v>210796</v>
      </c>
      <c r="X17" s="17">
        <v>2102</v>
      </c>
      <c r="Y17" s="17">
        <v>128504</v>
      </c>
      <c r="Z17" s="17">
        <v>2320</v>
      </c>
      <c r="AA17" s="17">
        <v>170741</v>
      </c>
      <c r="AB17" s="17">
        <v>2094</v>
      </c>
      <c r="AC17" s="17">
        <v>21257</v>
      </c>
      <c r="AD17" s="17">
        <v>446</v>
      </c>
      <c r="AE17" s="17">
        <v>262679</v>
      </c>
      <c r="AF17" s="17">
        <v>4861</v>
      </c>
      <c r="AG17" s="75" t="e">
        <f>Tax_data!Q17</f>
        <v>#N/A</v>
      </c>
      <c r="AH17" s="75" t="e">
        <f>Tax_data!S17</f>
        <v>#N/A</v>
      </c>
      <c r="AI17" s="74">
        <f>Tax_data!U17</f>
        <v>7.4639949479733163</v>
      </c>
      <c r="AJ17" s="74">
        <f>Tax_data!V17</f>
        <v>15.796709018954386</v>
      </c>
      <c r="AK17" s="81">
        <f>Data!F17</f>
        <v>8.246331630000002</v>
      </c>
      <c r="AL17" s="17">
        <v>11371</v>
      </c>
      <c r="AM17" s="74">
        <f t="shared" si="30"/>
        <v>738844.72653166298</v>
      </c>
      <c r="AN17" s="81" t="e">
        <f>Data!H17</f>
        <v>#N/A</v>
      </c>
      <c r="AO17" s="74">
        <f>(Data!K17/(AP17/100))</f>
        <v>455764.94534065539</v>
      </c>
      <c r="AP17" s="74">
        <f t="shared" si="31"/>
        <v>1.5390243161616042</v>
      </c>
      <c r="AQ17" s="17">
        <f>'Embargoed data'!G17</f>
        <v>4</v>
      </c>
      <c r="AR17" s="17">
        <f>'Embargoed data'!H17</f>
        <v>40</v>
      </c>
      <c r="AS17" s="17">
        <f>'Embargoed data'!I17</f>
        <v>72</v>
      </c>
      <c r="AT17" s="17">
        <f>'Embargoed data'!J17</f>
        <v>32</v>
      </c>
      <c r="AU17" s="17">
        <f>'Embargoed data'!K17</f>
        <v>386</v>
      </c>
      <c r="AV17" s="17">
        <f t="shared" si="32"/>
        <v>326</v>
      </c>
      <c r="AW17" s="17" t="e">
        <v>#N/A</v>
      </c>
      <c r="AX17" s="17" t="e">
        <v>#N/A</v>
      </c>
      <c r="AY17" s="17" t="e">
        <v>#N/A</v>
      </c>
      <c r="AZ17" s="17" t="e">
        <v>#N/A</v>
      </c>
      <c r="BA17" s="17">
        <v>460865</v>
      </c>
      <c r="BB17" s="17">
        <v>4540</v>
      </c>
      <c r="BC17" s="17">
        <v>301997</v>
      </c>
      <c r="BD17" s="17">
        <v>3893</v>
      </c>
      <c r="BE17" s="74">
        <f t="shared" si="25"/>
        <v>1.8053912718670235</v>
      </c>
      <c r="BF17" s="74">
        <f t="shared" si="26"/>
        <v>1.226418962053637</v>
      </c>
      <c r="BG17" s="74">
        <f t="shared" si="27"/>
        <v>2.0981323799219078</v>
      </c>
      <c r="BH17" s="74">
        <f t="shared" si="28"/>
        <v>1.8505476265708336</v>
      </c>
      <c r="BI17" s="74">
        <v>1799.9766666666701</v>
      </c>
      <c r="BJ17" s="74">
        <v>119.018962633333</v>
      </c>
      <c r="BK17" s="74">
        <f t="shared" si="29"/>
        <v>1.2781240097179676</v>
      </c>
      <c r="BL17" s="74">
        <f t="shared" si="33"/>
        <v>1.2890856531687402</v>
      </c>
      <c r="BM17" s="74">
        <f t="shared" si="34"/>
        <v>0.98510409772926999</v>
      </c>
      <c r="BN17" s="17">
        <f>Data!G17</f>
        <v>1378.9161666300822</v>
      </c>
      <c r="BO17" s="17" t="e">
        <f>Data!H17</f>
        <v>#N/A</v>
      </c>
      <c r="BP17" s="17">
        <v>345.21512004894799</v>
      </c>
      <c r="BQ17" s="17">
        <f t="shared" si="35"/>
        <v>22430.77750128926</v>
      </c>
      <c r="BR17" s="17"/>
      <c r="BS17" s="17"/>
      <c r="BT17" s="17" t="e">
        <v>#N/A</v>
      </c>
      <c r="BU17" s="17"/>
      <c r="BV17" s="17" t="e">
        <v>#N/A</v>
      </c>
      <c r="BW17" s="17"/>
      <c r="BX17" s="17"/>
      <c r="BY17" s="17" t="e">
        <v>#N/A</v>
      </c>
      <c r="BZ17" s="17" t="e">
        <v>#N/A</v>
      </c>
      <c r="CA17" s="17"/>
      <c r="CB17" s="17"/>
    </row>
    <row r="18" spans="1:80" x14ac:dyDescent="0.2">
      <c r="A18" s="18">
        <v>26754</v>
      </c>
      <c r="B18" s="17">
        <v>1591790</v>
      </c>
      <c r="C18" s="17">
        <v>21321</v>
      </c>
      <c r="D18" s="35">
        <f>Data!P18</f>
        <v>5.8333329999999997</v>
      </c>
      <c r="E18" s="35" t="e">
        <v>#N/A</v>
      </c>
      <c r="F18" s="35" t="e">
        <v>#N/A</v>
      </c>
      <c r="G18" s="35" t="e">
        <v>#N/A</v>
      </c>
      <c r="H18" s="35" t="e">
        <v>#N/A</v>
      </c>
      <c r="I18" s="35">
        <v>8.0033333333333303</v>
      </c>
      <c r="J18" s="35">
        <f>'Historical PPI'!H17</f>
        <v>1.5166584766584765</v>
      </c>
      <c r="K18" s="35" t="e">
        <f>'4.Globalgrowthcalcs_rebased'!Q15</f>
        <v>#N/A</v>
      </c>
      <c r="L18" s="35">
        <f>'4.Globalgrowthcalcs_rebased'!B15</f>
        <v>36.084776840489681</v>
      </c>
      <c r="M18" s="35">
        <v>7.25</v>
      </c>
      <c r="N18" s="35" t="e">
        <f>'3.IMFq'!Q15</f>
        <v>#N/A</v>
      </c>
      <c r="O18" s="35" t="e">
        <f>'3.IMFq'!R15</f>
        <v>#N/A</v>
      </c>
      <c r="P18" s="35" t="e">
        <f>'3.IMFq'!S15</f>
        <v>#N/A</v>
      </c>
      <c r="Q18" s="35" t="e">
        <f>'3.IMFq'!T15</f>
        <v>#N/A</v>
      </c>
      <c r="R18" s="35" t="e">
        <f>'3.IMFq'!U15</f>
        <v>#N/A</v>
      </c>
      <c r="S18" s="35" t="e">
        <f>'3.IMFq'!V15</f>
        <v>#N/A</v>
      </c>
      <c r="T18" s="35" t="e">
        <f t="shared" si="36"/>
        <v>#N/A</v>
      </c>
      <c r="U18" s="17">
        <v>773815</v>
      </c>
      <c r="V18" s="17">
        <v>12171</v>
      </c>
      <c r="W18" s="17">
        <v>211416</v>
      </c>
      <c r="X18" s="17">
        <v>2180</v>
      </c>
      <c r="Y18" s="17">
        <v>133157</v>
      </c>
      <c r="Z18" s="17">
        <v>2479</v>
      </c>
      <c r="AA18" s="17">
        <v>157518</v>
      </c>
      <c r="AB18" s="17">
        <v>2019</v>
      </c>
      <c r="AC18" s="17">
        <v>24449</v>
      </c>
      <c r="AD18" s="17">
        <v>522</v>
      </c>
      <c r="AE18" s="17">
        <v>265386</v>
      </c>
      <c r="AF18" s="17">
        <v>5020</v>
      </c>
      <c r="AG18" s="75" t="e">
        <f>Tax_data!Q18</f>
        <v>#N/A</v>
      </c>
      <c r="AH18" s="75" t="e">
        <f>Tax_data!S18</f>
        <v>#N/A</v>
      </c>
      <c r="AI18" s="74">
        <f>Tax_data!U18</f>
        <v>7.8901481791402679</v>
      </c>
      <c r="AJ18" s="74">
        <f>Tax_data!V18</f>
        <v>14.353411168247545</v>
      </c>
      <c r="AK18" s="81">
        <f>Data!F18</f>
        <v>8.3165819936084322</v>
      </c>
      <c r="AL18" s="17">
        <v>11999</v>
      </c>
      <c r="AM18" s="74">
        <f t="shared" si="30"/>
        <v>762879.48278695252</v>
      </c>
      <c r="AN18" s="81" t="e">
        <f>Data!H18</f>
        <v>#N/A</v>
      </c>
      <c r="AO18" s="74">
        <f>(Data!K18/(AP18/100))</f>
        <v>457087.66521512903</v>
      </c>
      <c r="AP18" s="74">
        <f t="shared" si="31"/>
        <v>1.5728565613227969</v>
      </c>
      <c r="AQ18" s="17">
        <f>'Embargoed data'!G18</f>
        <v>4</v>
      </c>
      <c r="AR18" s="17">
        <f>'Embargoed data'!H18</f>
        <v>36</v>
      </c>
      <c r="AS18" s="17">
        <f>'Embargoed data'!I18</f>
        <v>56</v>
      </c>
      <c r="AT18" s="17">
        <f>'Embargoed data'!J18</f>
        <v>34</v>
      </c>
      <c r="AU18" s="17">
        <f>'Embargoed data'!K18</f>
        <v>409</v>
      </c>
      <c r="AV18" s="17">
        <f t="shared" si="32"/>
        <v>359</v>
      </c>
      <c r="AW18" s="17" t="e">
        <v>#N/A</v>
      </c>
      <c r="AX18" s="17" t="e">
        <v>#N/A</v>
      </c>
      <c r="AY18" s="17" t="e">
        <v>#N/A</v>
      </c>
      <c r="AZ18" s="17" t="e">
        <v>#N/A</v>
      </c>
      <c r="BA18" s="17">
        <v>447210</v>
      </c>
      <c r="BB18" s="17">
        <v>4819</v>
      </c>
      <c r="BC18" s="17">
        <v>295462</v>
      </c>
      <c r="BD18" s="17">
        <v>3980</v>
      </c>
      <c r="BE18" s="74">
        <f t="shared" si="25"/>
        <v>1.8617121142711235</v>
      </c>
      <c r="BF18" s="74">
        <f t="shared" si="26"/>
        <v>1.2817582752447341</v>
      </c>
      <c r="BG18" s="74">
        <f t="shared" si="27"/>
        <v>2.1350566485336824</v>
      </c>
      <c r="BH18" s="74">
        <f t="shared" si="28"/>
        <v>1.8915843337628964</v>
      </c>
      <c r="BI18" s="74">
        <v>1839.7833333333299</v>
      </c>
      <c r="BJ18" s="74">
        <v>121.10412719999999</v>
      </c>
      <c r="BK18" s="74">
        <f t="shared" si="29"/>
        <v>1.3394354782980167</v>
      </c>
      <c r="BL18" s="74">
        <f t="shared" si="33"/>
        <v>1.3470429361474572</v>
      </c>
      <c r="BM18" s="74">
        <f t="shared" si="34"/>
        <v>1.0775698217839493</v>
      </c>
      <c r="BN18" s="17">
        <f>Data!G18</f>
        <v>1442.7802201940206</v>
      </c>
      <c r="BO18" s="17" t="e">
        <f>Data!H18</f>
        <v>#N/A</v>
      </c>
      <c r="BP18" s="17">
        <v>365.72087714301199</v>
      </c>
      <c r="BQ18" s="17">
        <f t="shared" si="35"/>
        <v>23252.017134698857</v>
      </c>
      <c r="BR18" s="17"/>
      <c r="BS18" s="17"/>
      <c r="BT18" s="17" t="e">
        <v>#N/A</v>
      </c>
      <c r="BU18" s="17"/>
      <c r="BV18" s="17" t="e">
        <v>#N/A</v>
      </c>
      <c r="BW18" s="17"/>
      <c r="BX18" s="17"/>
      <c r="BY18" s="17" t="e">
        <v>#N/A</v>
      </c>
      <c r="BZ18" s="17" t="e">
        <v>#N/A</v>
      </c>
      <c r="CA18" s="17"/>
      <c r="CB18" s="17"/>
    </row>
    <row r="19" spans="1:80" x14ac:dyDescent="0.2">
      <c r="A19" s="18">
        <v>26845</v>
      </c>
      <c r="B19" s="17">
        <v>1584710</v>
      </c>
      <c r="C19" s="17">
        <v>22144</v>
      </c>
      <c r="D19" s="35">
        <f>Data!P19</f>
        <v>5.5</v>
      </c>
      <c r="E19" s="35" t="e">
        <v>#N/A</v>
      </c>
      <c r="F19" s="35" t="e">
        <v>#N/A</v>
      </c>
      <c r="G19" s="35" t="e">
        <v>#N/A</v>
      </c>
      <c r="H19" s="35" t="e">
        <v>#N/A</v>
      </c>
      <c r="I19" s="35">
        <v>7.75</v>
      </c>
      <c r="J19" s="35">
        <f>'Historical PPI'!H18</f>
        <v>1.6000652422117081</v>
      </c>
      <c r="K19" s="35" t="e">
        <f>'4.Globalgrowthcalcs_rebased'!Q16</f>
        <v>#N/A</v>
      </c>
      <c r="L19" s="35">
        <f>'4.Globalgrowthcalcs_rebased'!B16</f>
        <v>36.477647479037884</v>
      </c>
      <c r="M19" s="35">
        <v>8.5</v>
      </c>
      <c r="N19" s="35" t="e">
        <f>'3.IMFq'!Q16</f>
        <v>#N/A</v>
      </c>
      <c r="O19" s="35" t="e">
        <f>'3.IMFq'!R16</f>
        <v>#N/A</v>
      </c>
      <c r="P19" s="35" t="e">
        <f>'3.IMFq'!S16</f>
        <v>#N/A</v>
      </c>
      <c r="Q19" s="35" t="e">
        <f>'3.IMFq'!T16</f>
        <v>#N/A</v>
      </c>
      <c r="R19" s="35" t="e">
        <f>'3.IMFq'!U16</f>
        <v>#N/A</v>
      </c>
      <c r="S19" s="35" t="e">
        <f>'3.IMFq'!V16</f>
        <v>#N/A</v>
      </c>
      <c r="T19" s="35" t="e">
        <f t="shared" si="36"/>
        <v>#N/A</v>
      </c>
      <c r="U19" s="17">
        <v>791425</v>
      </c>
      <c r="V19" s="17">
        <v>12770</v>
      </c>
      <c r="W19" s="17">
        <v>218851</v>
      </c>
      <c r="X19" s="17">
        <v>2273</v>
      </c>
      <c r="Y19" s="17">
        <v>132728</v>
      </c>
      <c r="Z19" s="17">
        <v>2554</v>
      </c>
      <c r="AA19" s="17">
        <v>153943</v>
      </c>
      <c r="AB19" s="17">
        <v>1990</v>
      </c>
      <c r="AC19" s="17">
        <v>28914</v>
      </c>
      <c r="AD19" s="17">
        <v>634</v>
      </c>
      <c r="AE19" s="17">
        <v>267154</v>
      </c>
      <c r="AF19" s="17">
        <v>5178</v>
      </c>
      <c r="AG19" s="75" t="e">
        <f>Tax_data!Q19</f>
        <v>#N/A</v>
      </c>
      <c r="AH19" s="75" t="e">
        <f>Tax_data!S19</f>
        <v>#N/A</v>
      </c>
      <c r="AI19" s="74">
        <f>Tax_data!U19</f>
        <v>6.489146989351485</v>
      </c>
      <c r="AJ19" s="74">
        <f>Tax_data!V19</f>
        <v>16.106619039408901</v>
      </c>
      <c r="AK19" s="81">
        <f>Data!F19</f>
        <v>8.3976899002916721</v>
      </c>
      <c r="AL19" s="17">
        <v>12426</v>
      </c>
      <c r="AM19" s="74">
        <f t="shared" si="30"/>
        <v>770105.48551292089</v>
      </c>
      <c r="AN19" s="81" t="e">
        <f>Data!H19</f>
        <v>#N/A</v>
      </c>
      <c r="AO19" s="74">
        <f>(Data!K19/(AP19/100))</f>
        <v>462935.07765596471</v>
      </c>
      <c r="AP19" s="74">
        <f t="shared" si="31"/>
        <v>1.6135451874782829</v>
      </c>
      <c r="AQ19" s="17">
        <f>'Embargoed data'!G19</f>
        <v>8</v>
      </c>
      <c r="AR19" s="17">
        <f>'Embargoed data'!H19</f>
        <v>33</v>
      </c>
      <c r="AS19" s="17">
        <f>'Embargoed data'!I19</f>
        <v>52</v>
      </c>
      <c r="AT19" s="17">
        <f>'Embargoed data'!J19</f>
        <v>35</v>
      </c>
      <c r="AU19" s="17">
        <f>'Embargoed data'!K19</f>
        <v>437</v>
      </c>
      <c r="AV19" s="17">
        <f t="shared" si="32"/>
        <v>391</v>
      </c>
      <c r="AW19" s="17" t="e">
        <v>#N/A</v>
      </c>
      <c r="AX19" s="17" t="e">
        <v>#N/A</v>
      </c>
      <c r="AY19" s="17" t="e">
        <v>#N/A</v>
      </c>
      <c r="AZ19" s="17" t="e">
        <v>#N/A</v>
      </c>
      <c r="BA19" s="17">
        <v>408616</v>
      </c>
      <c r="BB19" s="17">
        <v>4883</v>
      </c>
      <c r="BC19" s="17">
        <v>312762</v>
      </c>
      <c r="BD19" s="17">
        <v>4173</v>
      </c>
      <c r="BE19" s="74">
        <f t="shared" si="25"/>
        <v>1.9242360315833886</v>
      </c>
      <c r="BF19" s="74">
        <f t="shared" si="26"/>
        <v>1.292686254003105</v>
      </c>
      <c r="BG19" s="74">
        <f t="shared" si="27"/>
        <v>2.1927094141246455</v>
      </c>
      <c r="BH19" s="74">
        <f t="shared" si="28"/>
        <v>1.9382079250170314</v>
      </c>
      <c r="BI19" s="74">
        <v>1866.6566666666699</v>
      </c>
      <c r="BJ19" s="74">
        <v>123.224395733333</v>
      </c>
      <c r="BK19" s="74">
        <f t="shared" si="29"/>
        <v>1.3973534589924972</v>
      </c>
      <c r="BL19" s="74">
        <f t="shared" si="33"/>
        <v>1.334241372033687</v>
      </c>
      <c r="BM19" s="74">
        <f t="shared" si="34"/>
        <v>1.1950094954676274</v>
      </c>
      <c r="BN19" s="17">
        <f>Data!G19</f>
        <v>1479.692647327739</v>
      </c>
      <c r="BO19" s="17" t="e">
        <f>Data!H19</f>
        <v>#N/A</v>
      </c>
      <c r="BP19" s="17">
        <v>369.42428192501097</v>
      </c>
      <c r="BQ19" s="17">
        <f t="shared" si="35"/>
        <v>22895.192820869364</v>
      </c>
      <c r="BR19" s="17"/>
      <c r="BS19" s="17"/>
      <c r="BT19" s="17" t="e">
        <v>#N/A</v>
      </c>
      <c r="BU19" s="17"/>
      <c r="BV19" s="17" t="e">
        <v>#N/A</v>
      </c>
      <c r="BW19" s="17"/>
      <c r="BX19" s="17"/>
      <c r="BY19" s="17" t="e">
        <v>#N/A</v>
      </c>
      <c r="BZ19" s="17" t="e">
        <v>#N/A</v>
      </c>
      <c r="CA19" s="17"/>
      <c r="CB19" s="17"/>
    </row>
    <row r="20" spans="1:80" x14ac:dyDescent="0.2">
      <c r="A20" s="18">
        <v>26937</v>
      </c>
      <c r="B20" s="17">
        <v>1630542</v>
      </c>
      <c r="C20" s="17">
        <v>23765</v>
      </c>
      <c r="D20" s="35">
        <f>Data!P20</f>
        <v>4.7166670000000002</v>
      </c>
      <c r="E20" s="35" t="e">
        <v>#N/A</v>
      </c>
      <c r="F20" s="35" t="e">
        <v>#N/A</v>
      </c>
      <c r="G20" s="35" t="e">
        <v>#N/A</v>
      </c>
      <c r="H20" s="35" t="e">
        <v>#N/A</v>
      </c>
      <c r="I20" s="35">
        <v>7.75</v>
      </c>
      <c r="J20" s="35">
        <f>'Historical PPI'!H19</f>
        <v>1.645896853713916</v>
      </c>
      <c r="K20" s="35" t="e">
        <f>'4.Globalgrowthcalcs_rebased'!Q17</f>
        <v>#N/A</v>
      </c>
      <c r="L20" s="35">
        <f>'4.Globalgrowthcalcs_rebased'!B17</f>
        <v>36.285835218337517</v>
      </c>
      <c r="M20" s="35">
        <v>9</v>
      </c>
      <c r="N20" s="35" t="e">
        <f>'3.IMFq'!Q17</f>
        <v>#N/A</v>
      </c>
      <c r="O20" s="35" t="e">
        <f>'3.IMFq'!R17</f>
        <v>#N/A</v>
      </c>
      <c r="P20" s="35" t="e">
        <f>'3.IMFq'!S17</f>
        <v>#N/A</v>
      </c>
      <c r="Q20" s="35" t="e">
        <f>'3.IMFq'!T17</f>
        <v>#N/A</v>
      </c>
      <c r="R20" s="35" t="e">
        <f>'3.IMFq'!U17</f>
        <v>#N/A</v>
      </c>
      <c r="S20" s="35" t="e">
        <f>'3.IMFq'!V17</f>
        <v>#N/A</v>
      </c>
      <c r="T20" s="35" t="e">
        <f t="shared" si="36"/>
        <v>#N/A</v>
      </c>
      <c r="U20" s="17">
        <v>806553</v>
      </c>
      <c r="V20" s="17">
        <v>13163</v>
      </c>
      <c r="W20" s="17">
        <v>229809</v>
      </c>
      <c r="X20" s="17">
        <v>2505</v>
      </c>
      <c r="Y20" s="17">
        <v>143118</v>
      </c>
      <c r="Z20" s="17">
        <v>2845</v>
      </c>
      <c r="AA20" s="17">
        <v>151374</v>
      </c>
      <c r="AB20" s="17">
        <v>2106</v>
      </c>
      <c r="AC20" s="17">
        <v>30872</v>
      </c>
      <c r="AD20" s="17">
        <v>696</v>
      </c>
      <c r="AE20" s="17">
        <v>280208</v>
      </c>
      <c r="AF20" s="17">
        <v>5646</v>
      </c>
      <c r="AG20" s="75" t="e">
        <f>Tax_data!Q20</f>
        <v>#N/A</v>
      </c>
      <c r="AH20" s="75" t="e">
        <f>Tax_data!S20</f>
        <v>#N/A</v>
      </c>
      <c r="AI20" s="74">
        <f>Tax_data!U20</f>
        <v>7.4462316497281353</v>
      </c>
      <c r="AJ20" s="74">
        <f>Tax_data!V20</f>
        <v>15.282920244989064</v>
      </c>
      <c r="AK20" s="81">
        <f>Data!F20</f>
        <v>8.4849889218290819</v>
      </c>
      <c r="AL20" s="17">
        <v>12911</v>
      </c>
      <c r="AM20" s="74">
        <f t="shared" si="30"/>
        <v>791111.88809541904</v>
      </c>
      <c r="AN20" s="81" t="e">
        <f>Data!H20</f>
        <v>#N/A</v>
      </c>
      <c r="AO20" s="74">
        <f>(Data!K20/(AP20/100))</f>
        <v>474732.49206108053</v>
      </c>
      <c r="AP20" s="74">
        <f t="shared" si="31"/>
        <v>1.6320068241020738</v>
      </c>
      <c r="AQ20" s="17">
        <f>'Embargoed data'!G20</f>
        <v>8</v>
      </c>
      <c r="AR20" s="17">
        <f>'Embargoed data'!H20</f>
        <v>34</v>
      </c>
      <c r="AS20" s="17">
        <f>'Embargoed data'!I20</f>
        <v>48</v>
      </c>
      <c r="AT20" s="17">
        <f>'Embargoed data'!J20</f>
        <v>36</v>
      </c>
      <c r="AU20" s="17">
        <f>'Embargoed data'!K20</f>
        <v>436</v>
      </c>
      <c r="AV20" s="17">
        <f t="shared" si="32"/>
        <v>394</v>
      </c>
      <c r="AW20" s="17" t="e">
        <v>#N/A</v>
      </c>
      <c r="AX20" s="17" t="e">
        <v>#N/A</v>
      </c>
      <c r="AY20" s="17" t="e">
        <v>#N/A</v>
      </c>
      <c r="AZ20" s="17" t="e">
        <v>#N/A</v>
      </c>
      <c r="BA20" s="17">
        <v>432118</v>
      </c>
      <c r="BB20" s="17">
        <v>5166</v>
      </c>
      <c r="BC20" s="17">
        <v>343251</v>
      </c>
      <c r="BD20" s="17">
        <v>4720</v>
      </c>
      <c r="BE20" s="74">
        <f t="shared" si="25"/>
        <v>1.9878701491077293</v>
      </c>
      <c r="BF20" s="74">
        <f t="shared" si="26"/>
        <v>1.3912560941773355</v>
      </c>
      <c r="BG20" s="74">
        <f t="shared" si="27"/>
        <v>2.2544700699663127</v>
      </c>
      <c r="BH20" s="74">
        <f t="shared" si="28"/>
        <v>2.0149317649745901</v>
      </c>
      <c r="BI20" s="74">
        <v>1850.59666666667</v>
      </c>
      <c r="BJ20" s="74">
        <v>123.250651333333</v>
      </c>
      <c r="BK20" s="74">
        <f t="shared" si="29"/>
        <v>1.4574908220702074</v>
      </c>
      <c r="BL20" s="74">
        <f t="shared" si="33"/>
        <v>1.3750870354347111</v>
      </c>
      <c r="BM20" s="74">
        <f t="shared" si="34"/>
        <v>1.1955067828694941</v>
      </c>
      <c r="BN20" s="17">
        <f>Data!G20</f>
        <v>1521.6283861943825</v>
      </c>
      <c r="BO20" s="17" t="e">
        <f>Data!H20</f>
        <v>#N/A</v>
      </c>
      <c r="BP20" s="17">
        <v>390.75510077447598</v>
      </c>
      <c r="BQ20" s="17">
        <f t="shared" si="35"/>
        <v>23943.227136287773</v>
      </c>
      <c r="BR20" s="17"/>
      <c r="BS20" s="17"/>
      <c r="BT20" s="17" t="e">
        <v>#N/A</v>
      </c>
      <c r="BU20" s="17"/>
      <c r="BV20" s="17" t="e">
        <v>#N/A</v>
      </c>
      <c r="BW20" s="17"/>
      <c r="BX20" s="17"/>
      <c r="BY20" s="17" t="e">
        <v>#N/A</v>
      </c>
      <c r="BZ20" s="17" t="e">
        <v>#N/A</v>
      </c>
      <c r="CA20" s="17"/>
      <c r="CB20" s="17"/>
    </row>
    <row r="21" spans="1:80" x14ac:dyDescent="0.2">
      <c r="A21" s="18">
        <v>27029</v>
      </c>
      <c r="B21" s="17">
        <v>1661950</v>
      </c>
      <c r="C21" s="17">
        <v>25102</v>
      </c>
      <c r="D21" s="35">
        <f>Data!P21</f>
        <v>3.4066670000000001</v>
      </c>
      <c r="E21" s="35" t="e">
        <v>#N/A</v>
      </c>
      <c r="F21" s="35" t="e">
        <v>#N/A</v>
      </c>
      <c r="G21" s="35" t="e">
        <v>#N/A</v>
      </c>
      <c r="H21" s="35" t="e">
        <v>#N/A</v>
      </c>
      <c r="I21" s="35">
        <v>7.8333333333333304</v>
      </c>
      <c r="J21" s="35">
        <f>'Historical PPI'!H20</f>
        <v>1.7182812917000232</v>
      </c>
      <c r="K21" s="35" t="e">
        <f>'4.Globalgrowthcalcs_rebased'!Q18</f>
        <v>#N/A</v>
      </c>
      <c r="L21" s="35">
        <f>'4.Globalgrowthcalcs_rebased'!B18</f>
        <v>36.630271545726664</v>
      </c>
      <c r="M21" s="35">
        <v>9</v>
      </c>
      <c r="N21" s="35" t="e">
        <f>'3.IMFq'!Q18</f>
        <v>#N/A</v>
      </c>
      <c r="O21" s="35" t="e">
        <f>'3.IMFq'!R18</f>
        <v>#N/A</v>
      </c>
      <c r="P21" s="35" t="e">
        <f>'3.IMFq'!S18</f>
        <v>#N/A</v>
      </c>
      <c r="Q21" s="35" t="e">
        <f>'3.IMFq'!T18</f>
        <v>#N/A</v>
      </c>
      <c r="R21" s="35" t="e">
        <f>'3.IMFq'!U18</f>
        <v>#N/A</v>
      </c>
      <c r="S21" s="35" t="e">
        <f>'3.IMFq'!V18</f>
        <v>#N/A</v>
      </c>
      <c r="T21" s="35" t="e">
        <f t="shared" si="36"/>
        <v>#N/A</v>
      </c>
      <c r="U21" s="17">
        <v>828064</v>
      </c>
      <c r="V21" s="17">
        <v>13900</v>
      </c>
      <c r="W21" s="17">
        <v>228570</v>
      </c>
      <c r="X21" s="17">
        <v>2550</v>
      </c>
      <c r="Y21" s="17">
        <v>154390</v>
      </c>
      <c r="Z21" s="17">
        <v>3140</v>
      </c>
      <c r="AA21" s="17">
        <v>146356</v>
      </c>
      <c r="AB21" s="17">
        <v>2087</v>
      </c>
      <c r="AC21" s="17">
        <v>31623</v>
      </c>
      <c r="AD21" s="17">
        <v>735</v>
      </c>
      <c r="AE21" s="17">
        <v>289242</v>
      </c>
      <c r="AF21" s="17">
        <v>5963</v>
      </c>
      <c r="AG21" s="75" t="e">
        <f>Tax_data!Q21</f>
        <v>#N/A</v>
      </c>
      <c r="AH21" s="75" t="e">
        <f>Tax_data!S21</f>
        <v>#N/A</v>
      </c>
      <c r="AI21" s="74">
        <f>Tax_data!U21</f>
        <v>7.8737021194270618</v>
      </c>
      <c r="AJ21" s="74">
        <f>Tax_data!V21</f>
        <v>16.145549396198298</v>
      </c>
      <c r="AK21" s="81">
        <f>Data!F21</f>
        <v>8.5738126299999919</v>
      </c>
      <c r="AL21" s="17">
        <v>13299</v>
      </c>
      <c r="AM21" s="74">
        <f t="shared" si="30"/>
        <v>792260.65726618702</v>
      </c>
      <c r="AN21" s="81" t="e">
        <f>Data!H21</f>
        <v>#N/A</v>
      </c>
      <c r="AO21" s="74">
        <f>(Data!K21/(AP21/100))</f>
        <v>450431.07223021582</v>
      </c>
      <c r="AP21" s="74">
        <f t="shared" si="31"/>
        <v>1.6786142133941337</v>
      </c>
      <c r="AQ21" s="17">
        <f>'Embargoed data'!G21</f>
        <v>8</v>
      </c>
      <c r="AR21" s="17">
        <f>'Embargoed data'!H21</f>
        <v>33</v>
      </c>
      <c r="AS21" s="17">
        <f>'Embargoed data'!I21</f>
        <v>164</v>
      </c>
      <c r="AT21" s="17">
        <f>'Embargoed data'!J21</f>
        <v>39</v>
      </c>
      <c r="AU21" s="17">
        <f>'Embargoed data'!K21</f>
        <v>454</v>
      </c>
      <c r="AV21" s="17">
        <f t="shared" si="32"/>
        <v>292</v>
      </c>
      <c r="AW21" s="17" t="e">
        <v>#N/A</v>
      </c>
      <c r="AX21" s="17" t="e">
        <v>#N/A</v>
      </c>
      <c r="AY21" s="17" t="e">
        <v>#N/A</v>
      </c>
      <c r="AZ21" s="17" t="e">
        <v>#N/A</v>
      </c>
      <c r="BA21" s="17">
        <v>417376</v>
      </c>
      <c r="BB21" s="17">
        <v>5156</v>
      </c>
      <c r="BC21" s="17">
        <v>355704</v>
      </c>
      <c r="BD21" s="17">
        <v>5099</v>
      </c>
      <c r="BE21" s="74">
        <f t="shared" si="25"/>
        <v>2.0338104799533645</v>
      </c>
      <c r="BF21" s="74">
        <f t="shared" si="26"/>
        <v>1.4259750198146985</v>
      </c>
      <c r="BG21" s="74">
        <f t="shared" si="27"/>
        <v>2.3242576605635139</v>
      </c>
      <c r="BH21" s="74">
        <f t="shared" si="28"/>
        <v>2.061595480601019</v>
      </c>
      <c r="BI21" s="74">
        <v>1921.8233333333301</v>
      </c>
      <c r="BJ21" s="74">
        <v>127.074659966667</v>
      </c>
      <c r="BK21" s="74">
        <f t="shared" si="29"/>
        <v>1.51039441619784</v>
      </c>
      <c r="BL21" s="74">
        <f t="shared" si="33"/>
        <v>1.4334952657265592</v>
      </c>
      <c r="BM21" s="74">
        <f t="shared" si="34"/>
        <v>1.2353369623552863</v>
      </c>
      <c r="BN21" s="17">
        <f>Data!G21</f>
        <v>1551.1185716219707</v>
      </c>
      <c r="BO21" s="17" t="e">
        <f>Data!H21</f>
        <v>#N/A</v>
      </c>
      <c r="BP21" s="17">
        <v>309.16826685872599</v>
      </c>
      <c r="BQ21" s="17">
        <f t="shared" si="35"/>
        <v>18418.065591949933</v>
      </c>
      <c r="BR21" s="17"/>
      <c r="BS21" s="17"/>
      <c r="BT21" s="17" t="e">
        <v>#N/A</v>
      </c>
      <c r="BU21" s="17"/>
      <c r="BV21" s="17" t="e">
        <v>#N/A</v>
      </c>
      <c r="BW21" s="17"/>
      <c r="BX21" s="17"/>
      <c r="BY21" s="17" t="e">
        <v>#N/A</v>
      </c>
      <c r="BZ21" s="17" t="e">
        <v>#N/A</v>
      </c>
      <c r="CA21" s="17"/>
      <c r="CB21" s="17"/>
    </row>
    <row r="22" spans="1:80" x14ac:dyDescent="0.2">
      <c r="A22" s="18">
        <v>27119</v>
      </c>
      <c r="B22" s="17">
        <v>1693005</v>
      </c>
      <c r="C22" s="17">
        <v>26489</v>
      </c>
      <c r="D22" s="35">
        <f>Data!P22</f>
        <v>5.22</v>
      </c>
      <c r="E22" s="35" t="e">
        <v>#N/A</v>
      </c>
      <c r="F22" s="35" t="e">
        <v>#N/A</v>
      </c>
      <c r="G22" s="35" t="e">
        <v>#N/A</v>
      </c>
      <c r="H22" s="35" t="e">
        <v>#N/A</v>
      </c>
      <c r="I22" s="35">
        <v>8.25</v>
      </c>
      <c r="J22" s="35">
        <f>'Historical PPI'!H21</f>
        <v>1.7694348894348895</v>
      </c>
      <c r="K22" s="35" t="e">
        <f>'4.Globalgrowthcalcs_rebased'!Q19</f>
        <v>#N/A</v>
      </c>
      <c r="L22" s="35">
        <f>'4.Globalgrowthcalcs_rebased'!B19</f>
        <v>36.315357991770036</v>
      </c>
      <c r="M22" s="35">
        <v>10</v>
      </c>
      <c r="N22" s="35" t="e">
        <f>'3.IMFq'!Q19</f>
        <v>#N/A</v>
      </c>
      <c r="O22" s="35" t="e">
        <f>'3.IMFq'!R19</f>
        <v>#N/A</v>
      </c>
      <c r="P22" s="35" t="e">
        <f>'3.IMFq'!S19</f>
        <v>#N/A</v>
      </c>
      <c r="Q22" s="35" t="e">
        <f>'3.IMFq'!T19</f>
        <v>#N/A</v>
      </c>
      <c r="R22" s="35" t="e">
        <f>'3.IMFq'!U19</f>
        <v>#N/A</v>
      </c>
      <c r="S22" s="35" t="e">
        <f>'3.IMFq'!V19</f>
        <v>#N/A</v>
      </c>
      <c r="T22" s="35" t="e">
        <f t="shared" si="36"/>
        <v>#N/A</v>
      </c>
      <c r="U22" s="17">
        <v>815965</v>
      </c>
      <c r="V22" s="17">
        <v>14159</v>
      </c>
      <c r="W22" s="17">
        <v>238734</v>
      </c>
      <c r="X22" s="17">
        <v>2807</v>
      </c>
      <c r="Y22" s="17">
        <v>153136</v>
      </c>
      <c r="Z22" s="17">
        <v>3190</v>
      </c>
      <c r="AA22" s="17">
        <v>165028</v>
      </c>
      <c r="AB22" s="17">
        <v>2377</v>
      </c>
      <c r="AC22" s="17">
        <v>28557</v>
      </c>
      <c r="AD22" s="17">
        <v>675</v>
      </c>
      <c r="AE22" s="17">
        <v>296604</v>
      </c>
      <c r="AF22" s="17">
        <v>6242</v>
      </c>
      <c r="AG22" s="75" t="e">
        <f>Tax_data!Q22</f>
        <v>#N/A</v>
      </c>
      <c r="AH22" s="75" t="e">
        <f>Tax_data!S22</f>
        <v>#N/A</v>
      </c>
      <c r="AI22" s="74">
        <f>Tax_data!U22</f>
        <v>8.3954933362842343</v>
      </c>
      <c r="AJ22" s="74">
        <f>Tax_data!V22</f>
        <v>15.651601455293751</v>
      </c>
      <c r="AK22" s="81">
        <f>Data!F22</f>
        <v>8.655523699755193</v>
      </c>
      <c r="AL22" s="17">
        <v>13954</v>
      </c>
      <c r="AM22" s="74">
        <f t="shared" si="30"/>
        <v>804151.11307295715</v>
      </c>
      <c r="AN22" s="81" t="e">
        <f>Data!H22</f>
        <v>#N/A</v>
      </c>
      <c r="AO22" s="74">
        <f>(Data!K22/(AP22/100))</f>
        <v>440225.76700331963</v>
      </c>
      <c r="AP22" s="74">
        <f t="shared" si="31"/>
        <v>1.7352459970709528</v>
      </c>
      <c r="AQ22" s="17">
        <f>'Embargoed data'!G22</f>
        <v>8</v>
      </c>
      <c r="AR22" s="17">
        <f>'Embargoed data'!H22</f>
        <v>33</v>
      </c>
      <c r="AS22" s="17">
        <f>'Embargoed data'!I22</f>
        <v>64</v>
      </c>
      <c r="AT22" s="17">
        <f>'Embargoed data'!J22</f>
        <v>43</v>
      </c>
      <c r="AU22" s="17">
        <f>'Embargoed data'!K22</f>
        <v>512</v>
      </c>
      <c r="AV22" s="17">
        <f t="shared" si="32"/>
        <v>446</v>
      </c>
      <c r="AW22" s="17" t="e">
        <v>#N/A</v>
      </c>
      <c r="AX22" s="17" t="e">
        <v>#N/A</v>
      </c>
      <c r="AY22" s="17" t="e">
        <v>#N/A</v>
      </c>
      <c r="AZ22" s="17" t="e">
        <v>#N/A</v>
      </c>
      <c r="BA22" s="17">
        <v>390672</v>
      </c>
      <c r="BB22" s="17">
        <v>6088</v>
      </c>
      <c r="BC22" s="17">
        <v>332015</v>
      </c>
      <c r="BD22" s="17">
        <v>5492</v>
      </c>
      <c r="BE22" s="74">
        <f t="shared" si="25"/>
        <v>2.0831156618953086</v>
      </c>
      <c r="BF22" s="74">
        <f t="shared" si="26"/>
        <v>1.4403616356012312</v>
      </c>
      <c r="BG22" s="74">
        <f t="shared" si="27"/>
        <v>2.363693665300977</v>
      </c>
      <c r="BH22" s="74">
        <f t="shared" si="28"/>
        <v>2.1044894876670579</v>
      </c>
      <c r="BI22" s="74">
        <v>2024.22</v>
      </c>
      <c r="BJ22" s="74">
        <v>127.45815153333299</v>
      </c>
      <c r="BK22" s="74">
        <f t="shared" si="29"/>
        <v>1.5646143986580077</v>
      </c>
      <c r="BL22" s="74">
        <f t="shared" si="33"/>
        <v>1.6541421321325844</v>
      </c>
      <c r="BM22" s="74">
        <f t="shared" si="34"/>
        <v>1.5583405004709834</v>
      </c>
      <c r="BN22" s="17">
        <f>Data!G22</f>
        <v>1612.1497074053029</v>
      </c>
      <c r="BO22" s="17" t="e">
        <f>Data!H22</f>
        <v>#N/A</v>
      </c>
      <c r="BP22" s="17">
        <v>448.817859398895</v>
      </c>
      <c r="BQ22" s="17">
        <f t="shared" si="35"/>
        <v>25864.797276955953</v>
      </c>
      <c r="BR22" s="17"/>
      <c r="BS22" s="17"/>
      <c r="BT22" s="17" t="e">
        <v>#N/A</v>
      </c>
      <c r="BU22" s="17"/>
      <c r="BV22" s="17" t="e">
        <v>#N/A</v>
      </c>
      <c r="BW22" s="17"/>
      <c r="BX22" s="17"/>
      <c r="BY22" s="17" t="e">
        <v>#N/A</v>
      </c>
      <c r="BZ22" s="17" t="e">
        <v>#N/A</v>
      </c>
      <c r="CA22" s="17"/>
      <c r="CB22" s="17"/>
    </row>
    <row r="23" spans="1:80" x14ac:dyDescent="0.2">
      <c r="A23" s="18">
        <v>27210</v>
      </c>
      <c r="B23" s="17">
        <v>1716274</v>
      </c>
      <c r="C23" s="17">
        <v>27589</v>
      </c>
      <c r="D23" s="35">
        <f>Data!P23</f>
        <v>5.6033330000000001</v>
      </c>
      <c r="E23" s="35" t="e">
        <v>#N/A</v>
      </c>
      <c r="F23" s="35" t="e">
        <v>#N/A</v>
      </c>
      <c r="G23" s="35" t="e">
        <v>#N/A</v>
      </c>
      <c r="H23" s="35" t="e">
        <v>#N/A</v>
      </c>
      <c r="I23" s="35">
        <v>8.3333333333333304</v>
      </c>
      <c r="J23" s="35">
        <f>'Historical PPI'!H22</f>
        <v>1.8774098841950719</v>
      </c>
      <c r="K23" s="35" t="e">
        <f>'4.Globalgrowthcalcs_rebased'!Q20</f>
        <v>#N/A</v>
      </c>
      <c r="L23" s="35">
        <f>'4.Globalgrowthcalcs_rebased'!B20</f>
        <v>36.401679703340442</v>
      </c>
      <c r="M23" s="35">
        <v>13</v>
      </c>
      <c r="N23" s="35" t="e">
        <f>'3.IMFq'!Q20</f>
        <v>#N/A</v>
      </c>
      <c r="O23" s="35" t="e">
        <f>'3.IMFq'!R20</f>
        <v>#N/A</v>
      </c>
      <c r="P23" s="35" t="e">
        <f>'3.IMFq'!S20</f>
        <v>#N/A</v>
      </c>
      <c r="Q23" s="35" t="e">
        <f>'3.IMFq'!T20</f>
        <v>#N/A</v>
      </c>
      <c r="R23" s="35" t="e">
        <f>'3.IMFq'!U20</f>
        <v>#N/A</v>
      </c>
      <c r="S23" s="35" t="e">
        <f>'3.IMFq'!V20</f>
        <v>#N/A</v>
      </c>
      <c r="T23" s="35" t="e">
        <f t="shared" si="36"/>
        <v>#N/A</v>
      </c>
      <c r="U23" s="17">
        <v>845604</v>
      </c>
      <c r="V23" s="17">
        <v>14993</v>
      </c>
      <c r="W23" s="17">
        <v>231609</v>
      </c>
      <c r="X23" s="17">
        <v>2819</v>
      </c>
      <c r="Y23" s="17">
        <v>147230</v>
      </c>
      <c r="Z23" s="17">
        <v>3214</v>
      </c>
      <c r="AA23" s="17">
        <v>143658</v>
      </c>
      <c r="AB23" s="17">
        <v>2203</v>
      </c>
      <c r="AC23" s="17">
        <v>34554</v>
      </c>
      <c r="AD23" s="17">
        <v>855</v>
      </c>
      <c r="AE23" s="17">
        <v>284283</v>
      </c>
      <c r="AF23" s="17">
        <v>6273</v>
      </c>
      <c r="AG23" s="75" t="e">
        <f>Tax_data!Q23</f>
        <v>#N/A</v>
      </c>
      <c r="AH23" s="75" t="e">
        <f>Tax_data!S23</f>
        <v>#N/A</v>
      </c>
      <c r="AI23" s="74">
        <f>Tax_data!U23</f>
        <v>7.0642987999398041</v>
      </c>
      <c r="AJ23" s="74">
        <f>Tax_data!V23</f>
        <v>17.58886424088228</v>
      </c>
      <c r="AK23" s="81">
        <f>Data!F23</f>
        <v>8.7335239449734523</v>
      </c>
      <c r="AL23" s="17">
        <v>14535</v>
      </c>
      <c r="AM23" s="74">
        <f t="shared" si="30"/>
        <v>819772.83665710664</v>
      </c>
      <c r="AN23" s="81" t="e">
        <f>Data!H23</f>
        <v>#N/A</v>
      </c>
      <c r="AO23" s="74">
        <f>(Data!K23/(AP23/100))</f>
        <v>433358.18501967605</v>
      </c>
      <c r="AP23" s="74">
        <f t="shared" si="31"/>
        <v>1.7730521615318753</v>
      </c>
      <c r="AQ23" s="17">
        <f>'Embargoed data'!G23</f>
        <v>8</v>
      </c>
      <c r="AR23" s="17">
        <f>'Embargoed data'!H23</f>
        <v>34</v>
      </c>
      <c r="AS23" s="17">
        <f>'Embargoed data'!I23</f>
        <v>60</v>
      </c>
      <c r="AT23" s="17">
        <f>'Embargoed data'!J23</f>
        <v>45</v>
      </c>
      <c r="AU23" s="17">
        <f>'Embargoed data'!K23</f>
        <v>611</v>
      </c>
      <c r="AV23" s="17">
        <f t="shared" si="32"/>
        <v>548</v>
      </c>
      <c r="AW23" s="17" t="e">
        <v>#N/A</v>
      </c>
      <c r="AX23" s="17" t="e">
        <v>#N/A</v>
      </c>
      <c r="AY23" s="17" t="e">
        <v>#N/A</v>
      </c>
      <c r="AZ23" s="17" t="e">
        <v>#N/A</v>
      </c>
      <c r="BA23" s="17">
        <v>411806</v>
      </c>
      <c r="BB23" s="17">
        <v>6930</v>
      </c>
      <c r="BC23" s="17">
        <v>385889</v>
      </c>
      <c r="BD23" s="17">
        <v>6886</v>
      </c>
      <c r="BE23" s="74">
        <f t="shared" si="25"/>
        <v>2.1829790124295321</v>
      </c>
      <c r="BF23" s="74">
        <f t="shared" si="26"/>
        <v>1.5335031811663813</v>
      </c>
      <c r="BG23" s="74">
        <f t="shared" si="27"/>
        <v>2.4743879145685015</v>
      </c>
      <c r="BH23" s="74">
        <f t="shared" si="28"/>
        <v>2.2066039826510906</v>
      </c>
      <c r="BI23" s="74">
        <v>1935.15333333333</v>
      </c>
      <c r="BJ23" s="74">
        <v>123.4221806</v>
      </c>
      <c r="BK23" s="74">
        <f t="shared" si="29"/>
        <v>1.607493908315339</v>
      </c>
      <c r="BL23" s="74">
        <f t="shared" si="33"/>
        <v>1.7844509690610511</v>
      </c>
      <c r="BM23" s="74">
        <f t="shared" si="34"/>
        <v>1.6828312360674686</v>
      </c>
      <c r="BN23" s="17">
        <f>Data!G23</f>
        <v>1664.276652995904</v>
      </c>
      <c r="BO23" s="17" t="e">
        <f>Data!H23</f>
        <v>#N/A</v>
      </c>
      <c r="BP23" s="17">
        <v>515.43102490830097</v>
      </c>
      <c r="BQ23" s="17">
        <f t="shared" si="35"/>
        <v>29070.268551094443</v>
      </c>
      <c r="BR23" s="17"/>
      <c r="BS23" s="17"/>
      <c r="BT23" s="17" t="e">
        <v>#N/A</v>
      </c>
      <c r="BU23" s="17"/>
      <c r="BV23" s="17" t="e">
        <v>#N/A</v>
      </c>
      <c r="BW23" s="17"/>
      <c r="BX23" s="17"/>
      <c r="BY23" s="17" t="e">
        <v>#N/A</v>
      </c>
      <c r="BZ23" s="17" t="e">
        <v>#N/A</v>
      </c>
      <c r="CA23" s="17"/>
      <c r="CB23" s="17"/>
    </row>
    <row r="24" spans="1:80" x14ac:dyDescent="0.2">
      <c r="A24" s="18">
        <v>27302</v>
      </c>
      <c r="B24" s="17">
        <v>1735712</v>
      </c>
      <c r="C24" s="17">
        <v>28418</v>
      </c>
      <c r="D24" s="35">
        <f>Data!P24</f>
        <v>6.6266670000000003</v>
      </c>
      <c r="E24" s="35" t="e">
        <v>#N/A</v>
      </c>
      <c r="F24" s="35" t="e">
        <v>#N/A</v>
      </c>
      <c r="G24" s="35" t="e">
        <v>#N/A</v>
      </c>
      <c r="H24" s="35" t="e">
        <v>#N/A</v>
      </c>
      <c r="I24" s="35">
        <v>9.5833333333333304</v>
      </c>
      <c r="J24" s="35">
        <f>'Historical PPI'!H23</f>
        <v>1.9985890366526124</v>
      </c>
      <c r="K24" s="35" t="e">
        <f>'4.Globalgrowthcalcs_rebased'!Q21</f>
        <v>#N/A</v>
      </c>
      <c r="L24" s="35">
        <f>'4.Globalgrowthcalcs_rebased'!B21</f>
        <v>36.057581677583592</v>
      </c>
      <c r="M24" s="35">
        <v>9.25</v>
      </c>
      <c r="N24" s="35" t="e">
        <f>'3.IMFq'!Q21</f>
        <v>#N/A</v>
      </c>
      <c r="O24" s="35" t="e">
        <f>'3.IMFq'!R21</f>
        <v>#N/A</v>
      </c>
      <c r="P24" s="35" t="e">
        <f>'3.IMFq'!S21</f>
        <v>#N/A</v>
      </c>
      <c r="Q24" s="35" t="e">
        <f>'3.IMFq'!T21</f>
        <v>#N/A</v>
      </c>
      <c r="R24" s="35" t="e">
        <f>'3.IMFq'!U21</f>
        <v>#N/A</v>
      </c>
      <c r="S24" s="35" t="e">
        <f>'3.IMFq'!V21</f>
        <v>#N/A</v>
      </c>
      <c r="T24" s="35" t="e">
        <f t="shared" si="36"/>
        <v>#N/A</v>
      </c>
      <c r="U24" s="17">
        <v>846819</v>
      </c>
      <c r="V24" s="17">
        <v>15505</v>
      </c>
      <c r="W24" s="17">
        <v>247466</v>
      </c>
      <c r="X24" s="17">
        <v>3129</v>
      </c>
      <c r="Y24" s="17">
        <v>153486</v>
      </c>
      <c r="Z24" s="17">
        <v>3534</v>
      </c>
      <c r="AA24" s="17">
        <v>160387</v>
      </c>
      <c r="AB24" s="17">
        <v>2592</v>
      </c>
      <c r="AC24" s="17">
        <v>29750</v>
      </c>
      <c r="AD24" s="17">
        <v>782</v>
      </c>
      <c r="AE24" s="17">
        <v>294533</v>
      </c>
      <c r="AF24" s="17">
        <v>6908</v>
      </c>
      <c r="AG24" s="75" t="e">
        <f>Tax_data!Q24</f>
        <v>#N/A</v>
      </c>
      <c r="AH24" s="75" t="e">
        <f>Tax_data!S24</f>
        <v>#N/A</v>
      </c>
      <c r="AI24" s="74">
        <f>Tax_data!U24</f>
        <v>7.6771267026622878</v>
      </c>
      <c r="AJ24" s="74">
        <f>Tax_data!V24</f>
        <v>20.037272585101391</v>
      </c>
      <c r="AK24" s="81">
        <f>Data!F24</f>
        <v>8.8072442827049819</v>
      </c>
      <c r="AL24" s="17">
        <v>15448</v>
      </c>
      <c r="AM24" s="74">
        <f t="shared" si="30"/>
        <v>843705.89564656559</v>
      </c>
      <c r="AN24" s="81" t="e">
        <f>Data!H24</f>
        <v>#N/A</v>
      </c>
      <c r="AO24" s="74">
        <f>(Data!K24/(AP24/100))</f>
        <v>419613.69732344401</v>
      </c>
      <c r="AP24" s="74">
        <f t="shared" si="31"/>
        <v>1.8309697822084767</v>
      </c>
      <c r="AQ24" s="17">
        <f>'Embargoed data'!G24</f>
        <v>8</v>
      </c>
      <c r="AR24" s="17">
        <f>'Embargoed data'!H24</f>
        <v>43</v>
      </c>
      <c r="AS24" s="17">
        <f>'Embargoed data'!I24</f>
        <v>56</v>
      </c>
      <c r="AT24" s="17">
        <f>'Embargoed data'!J24</f>
        <v>50</v>
      </c>
      <c r="AU24" s="17">
        <f>'Embargoed data'!K24</f>
        <v>546</v>
      </c>
      <c r="AV24" s="17">
        <f t="shared" si="32"/>
        <v>491</v>
      </c>
      <c r="AW24" s="17" t="e">
        <v>#N/A</v>
      </c>
      <c r="AX24" s="17" t="e">
        <v>#N/A</v>
      </c>
      <c r="AY24" s="17" t="e">
        <v>#N/A</v>
      </c>
      <c r="AZ24" s="17" t="e">
        <v>#N/A</v>
      </c>
      <c r="BA24" s="17">
        <v>415262</v>
      </c>
      <c r="BB24" s="17">
        <v>6911</v>
      </c>
      <c r="BC24" s="17">
        <v>427182</v>
      </c>
      <c r="BD24" s="17">
        <v>7590</v>
      </c>
      <c r="BE24" s="74">
        <f t="shared" si="25"/>
        <v>2.3024901293929085</v>
      </c>
      <c r="BF24" s="74">
        <f t="shared" si="26"/>
        <v>1.6160910797009733</v>
      </c>
      <c r="BG24" s="74">
        <f t="shared" si="27"/>
        <v>2.6285714285714286</v>
      </c>
      <c r="BH24" s="74">
        <f t="shared" si="28"/>
        <v>2.3454078150835391</v>
      </c>
      <c r="BI24" s="74">
        <v>1947.71</v>
      </c>
      <c r="BJ24" s="74">
        <v>128.947132966667</v>
      </c>
      <c r="BK24" s="74">
        <f t="shared" si="29"/>
        <v>1.6372531848601612</v>
      </c>
      <c r="BL24" s="74">
        <f t="shared" si="33"/>
        <v>1.7767602567523915</v>
      </c>
      <c r="BM24" s="74">
        <f t="shared" si="34"/>
        <v>1.6642505213576007</v>
      </c>
      <c r="BN24" s="17">
        <f>Data!G24</f>
        <v>1754.0106194551281</v>
      </c>
      <c r="BO24" s="17" t="e">
        <f>Data!H24</f>
        <v>#N/A</v>
      </c>
      <c r="BP24" s="17">
        <v>495.80192955578502</v>
      </c>
      <c r="BQ24" s="17">
        <f t="shared" si="35"/>
        <v>27078.651672654003</v>
      </c>
      <c r="BR24" s="17"/>
      <c r="BS24" s="17"/>
      <c r="BT24" s="17" t="e">
        <v>#N/A</v>
      </c>
      <c r="BU24" s="17"/>
      <c r="BV24" s="17" t="e">
        <v>#N/A</v>
      </c>
      <c r="BW24" s="17"/>
      <c r="BX24" s="17"/>
      <c r="BY24" s="17" t="e">
        <v>#N/A</v>
      </c>
      <c r="BZ24" s="17" t="e">
        <v>#N/A</v>
      </c>
      <c r="CA24" s="17"/>
      <c r="CB24" s="17"/>
    </row>
    <row r="25" spans="1:80" x14ac:dyDescent="0.2">
      <c r="A25" s="18">
        <v>27394</v>
      </c>
      <c r="B25" s="17">
        <v>1719328</v>
      </c>
      <c r="C25" s="17">
        <v>29994</v>
      </c>
      <c r="D25" s="35">
        <f>Data!P25</f>
        <v>6.54</v>
      </c>
      <c r="E25" s="35" t="e">
        <v>#N/A</v>
      </c>
      <c r="F25" s="35" t="e">
        <v>#N/A</v>
      </c>
      <c r="G25" s="35" t="e">
        <v>#N/A</v>
      </c>
      <c r="H25" s="35" t="e">
        <v>#N/A</v>
      </c>
      <c r="I25" s="35">
        <v>9.6666666666666696</v>
      </c>
      <c r="J25" s="35">
        <f>'Historical PPI'!H24</f>
        <v>2.061937550040029</v>
      </c>
      <c r="K25" s="35" t="e">
        <f>'4.Globalgrowthcalcs_rebased'!Q22</f>
        <v>#N/A</v>
      </c>
      <c r="L25" s="35">
        <f>'4.Globalgrowthcalcs_rebased'!B22</f>
        <v>35.917531949030455</v>
      </c>
      <c r="M25" s="35">
        <v>8</v>
      </c>
      <c r="N25" s="35" t="e">
        <f>'3.IMFq'!Q22</f>
        <v>#N/A</v>
      </c>
      <c r="O25" s="35" t="e">
        <f>'3.IMFq'!R22</f>
        <v>#N/A</v>
      </c>
      <c r="P25" s="35" t="e">
        <f>'3.IMFq'!S22</f>
        <v>#N/A</v>
      </c>
      <c r="Q25" s="35" t="e">
        <f>'3.IMFq'!T22</f>
        <v>#N/A</v>
      </c>
      <c r="R25" s="35" t="e">
        <f>'3.IMFq'!U22</f>
        <v>#N/A</v>
      </c>
      <c r="S25" s="35" t="e">
        <f>'3.IMFq'!V22</f>
        <v>#N/A</v>
      </c>
      <c r="T25" s="35" t="e">
        <f t="shared" si="36"/>
        <v>#N/A</v>
      </c>
      <c r="U25" s="17">
        <v>859312</v>
      </c>
      <c r="V25" s="17">
        <v>16119</v>
      </c>
      <c r="W25" s="17">
        <v>239605</v>
      </c>
      <c r="X25" s="17">
        <v>3281</v>
      </c>
      <c r="Y25" s="17">
        <v>150697</v>
      </c>
      <c r="Z25" s="17">
        <v>3594</v>
      </c>
      <c r="AA25" s="17">
        <v>158025</v>
      </c>
      <c r="AB25" s="17">
        <v>2653</v>
      </c>
      <c r="AC25" s="17">
        <v>35948</v>
      </c>
      <c r="AD25" s="17">
        <v>964</v>
      </c>
      <c r="AE25" s="17">
        <v>298528</v>
      </c>
      <c r="AF25" s="17">
        <v>7211</v>
      </c>
      <c r="AG25" s="75" t="e">
        <f>Tax_data!Q25</f>
        <v>#N/A</v>
      </c>
      <c r="AH25" s="75" t="e">
        <f>Tax_data!S25</f>
        <v>#N/A</v>
      </c>
      <c r="AI25" s="74">
        <f>Tax_data!U25</f>
        <v>8.0873261603495656</v>
      </c>
      <c r="AJ25" s="74">
        <f>Tax_data!V25</f>
        <v>15.89304246962821</v>
      </c>
      <c r="AK25" s="81">
        <f>Data!F25</f>
        <v>8.876115630000001</v>
      </c>
      <c r="AL25" s="17">
        <v>16192</v>
      </c>
      <c r="AM25" s="74">
        <f t="shared" si="30"/>
        <v>863203.66672870528</v>
      </c>
      <c r="AN25" s="81" t="e">
        <f>Data!H25</f>
        <v>#N/A</v>
      </c>
      <c r="AO25" s="74">
        <f>(Data!K25/(AP25/100))</f>
        <v>416603.81181628321</v>
      </c>
      <c r="AP25" s="74">
        <f t="shared" si="31"/>
        <v>1.87580296795576</v>
      </c>
      <c r="AQ25" s="17">
        <f>'Embargoed data'!G25</f>
        <v>8</v>
      </c>
      <c r="AR25" s="17">
        <f>'Embargoed data'!H25</f>
        <v>42</v>
      </c>
      <c r="AS25" s="17">
        <f>'Embargoed data'!I25</f>
        <v>72</v>
      </c>
      <c r="AT25" s="17">
        <f>'Embargoed data'!J25</f>
        <v>54</v>
      </c>
      <c r="AU25" s="17">
        <f>'Embargoed data'!K25</f>
        <v>591</v>
      </c>
      <c r="AV25" s="17">
        <f t="shared" si="32"/>
        <v>515</v>
      </c>
      <c r="AW25" s="17" t="e">
        <v>#N/A</v>
      </c>
      <c r="AX25" s="17" t="e">
        <v>#N/A</v>
      </c>
      <c r="AY25" s="17" t="e">
        <v>#N/A</v>
      </c>
      <c r="AZ25" s="17" t="e">
        <v>#N/A</v>
      </c>
      <c r="BA25" s="17">
        <v>404157</v>
      </c>
      <c r="BB25" s="17">
        <v>7243</v>
      </c>
      <c r="BC25" s="17">
        <v>410598</v>
      </c>
      <c r="BD25" s="17">
        <v>7752</v>
      </c>
      <c r="BE25" s="74">
        <f t="shared" si="25"/>
        <v>2.3849180806519041</v>
      </c>
      <c r="BF25" s="74">
        <f t="shared" si="26"/>
        <v>1.6788482834994463</v>
      </c>
      <c r="BG25" s="74">
        <f t="shared" si="27"/>
        <v>2.6816512740625345</v>
      </c>
      <c r="BH25" s="74">
        <f t="shared" si="28"/>
        <v>2.4155188123057134</v>
      </c>
      <c r="BI25" s="74">
        <v>1888.76</v>
      </c>
      <c r="BJ25" s="74">
        <v>126.2447556</v>
      </c>
      <c r="BK25" s="74">
        <f t="shared" si="29"/>
        <v>1.7445187887360645</v>
      </c>
      <c r="BL25" s="74">
        <f t="shared" si="33"/>
        <v>1.8879780222991833</v>
      </c>
      <c r="BM25" s="74">
        <f t="shared" si="34"/>
        <v>1.7921253374307511</v>
      </c>
      <c r="BN25" s="17">
        <f>Data!G25</f>
        <v>1824.2213908608126</v>
      </c>
      <c r="BO25" s="17" t="e">
        <f>Data!H25</f>
        <v>#N/A</v>
      </c>
      <c r="BP25" s="17">
        <v>543.04899249127197</v>
      </c>
      <c r="BQ25" s="17">
        <f t="shared" si="35"/>
        <v>28950.215015550588</v>
      </c>
      <c r="BR25" s="17"/>
      <c r="BS25" s="17"/>
      <c r="BT25" s="17" t="e">
        <v>#N/A</v>
      </c>
      <c r="BU25" s="17"/>
      <c r="BV25" s="17" t="e">
        <v>#N/A</v>
      </c>
      <c r="BW25" s="17"/>
      <c r="BX25" s="17"/>
      <c r="BY25" s="17" t="e">
        <v>#N/A</v>
      </c>
      <c r="BZ25" s="17" t="e">
        <v>#N/A</v>
      </c>
      <c r="CA25" s="17"/>
      <c r="CB25" s="17"/>
    </row>
    <row r="26" spans="1:80" x14ac:dyDescent="0.2">
      <c r="A26" s="18">
        <v>27484</v>
      </c>
      <c r="B26" s="17">
        <v>1712443</v>
      </c>
      <c r="C26" s="17">
        <v>30643</v>
      </c>
      <c r="D26" s="35">
        <f>Data!P26</f>
        <v>6.4233330000000004</v>
      </c>
      <c r="E26" s="35" t="e">
        <v>#N/A</v>
      </c>
      <c r="F26" s="35" t="e">
        <v>#N/A</v>
      </c>
      <c r="G26" s="35" t="e">
        <v>#N/A</v>
      </c>
      <c r="H26" s="35" t="e">
        <v>#N/A</v>
      </c>
      <c r="I26" s="35">
        <v>9.5</v>
      </c>
      <c r="J26" s="35">
        <f>'Historical PPI'!H25</f>
        <v>2.1170024570024575</v>
      </c>
      <c r="K26" s="35" t="e">
        <f>'4.Globalgrowthcalcs_rebased'!Q23</f>
        <v>#N/A</v>
      </c>
      <c r="L26" s="35">
        <f>'4.Globalgrowthcalcs_rebased'!B23</f>
        <v>35.480188940270438</v>
      </c>
      <c r="M26" s="35">
        <v>5.5</v>
      </c>
      <c r="N26" s="35" t="e">
        <f>'3.IMFq'!Q23</f>
        <v>#N/A</v>
      </c>
      <c r="O26" s="35" t="e">
        <f>'3.IMFq'!R23</f>
        <v>#N/A</v>
      </c>
      <c r="P26" s="35" t="e">
        <f>'3.IMFq'!S23</f>
        <v>#N/A</v>
      </c>
      <c r="Q26" s="35" t="e">
        <f>'3.IMFq'!T23</f>
        <v>#N/A</v>
      </c>
      <c r="R26" s="35" t="e">
        <f>'3.IMFq'!U23</f>
        <v>#N/A</v>
      </c>
      <c r="S26" s="35" t="e">
        <f>'3.IMFq'!V23</f>
        <v>#N/A</v>
      </c>
      <c r="T26" s="35" t="e">
        <f t="shared" si="36"/>
        <v>#N/A</v>
      </c>
      <c r="U26" s="17">
        <v>839273</v>
      </c>
      <c r="V26" s="17">
        <v>16841</v>
      </c>
      <c r="W26" s="17">
        <v>249150</v>
      </c>
      <c r="X26" s="17">
        <v>3573</v>
      </c>
      <c r="Y26" s="17">
        <v>150584</v>
      </c>
      <c r="Z26" s="17">
        <v>3821</v>
      </c>
      <c r="AA26" s="17">
        <v>154055</v>
      </c>
      <c r="AB26" s="17">
        <v>2768</v>
      </c>
      <c r="AC26" s="17">
        <v>36060</v>
      </c>
      <c r="AD26" s="17">
        <v>1022</v>
      </c>
      <c r="AE26" s="17">
        <v>296328</v>
      </c>
      <c r="AF26" s="17">
        <v>7610</v>
      </c>
      <c r="AG26" s="75" t="e">
        <f>Tax_data!Q26</f>
        <v>#N/A</v>
      </c>
      <c r="AH26" s="75" t="e">
        <f>Tax_data!S26</f>
        <v>#N/A</v>
      </c>
      <c r="AI26" s="74">
        <f>Tax_data!U26</f>
        <v>7.8926598263614824</v>
      </c>
      <c r="AJ26" s="74">
        <f>Tax_data!V26</f>
        <v>16.961133633887073</v>
      </c>
      <c r="AK26" s="81">
        <f>Data!F26</f>
        <v>8.9411588639302018</v>
      </c>
      <c r="AL26" s="17">
        <v>16586</v>
      </c>
      <c r="AM26" s="74">
        <f t="shared" si="30"/>
        <v>826565.04827504291</v>
      </c>
      <c r="AN26" s="81" t="e">
        <f>Data!H26</f>
        <v>#N/A</v>
      </c>
      <c r="AO26" s="74">
        <f>(Data!K26/(AP26/100))</f>
        <v>418050.08249708061</v>
      </c>
      <c r="AP26" s="74">
        <f t="shared" si="31"/>
        <v>2.0066176321649811</v>
      </c>
      <c r="AQ26" s="17">
        <f>'Embargoed data'!G26</f>
        <v>8</v>
      </c>
      <c r="AR26" s="17">
        <f>'Embargoed data'!H26</f>
        <v>54</v>
      </c>
      <c r="AS26" s="17">
        <f>'Embargoed data'!I26</f>
        <v>56</v>
      </c>
      <c r="AT26" s="17">
        <f>'Embargoed data'!J26</f>
        <v>54</v>
      </c>
      <c r="AU26" s="17">
        <f>'Embargoed data'!K26</f>
        <v>654</v>
      </c>
      <c r="AV26" s="17">
        <f t="shared" si="32"/>
        <v>606</v>
      </c>
      <c r="AW26" s="17" t="e">
        <v>#N/A</v>
      </c>
      <c r="AX26" s="17" t="e">
        <v>#N/A</v>
      </c>
      <c r="AY26" s="17" t="e">
        <v>#N/A</v>
      </c>
      <c r="AZ26" s="17" t="e">
        <v>#N/A</v>
      </c>
      <c r="BA26" s="17">
        <v>379905</v>
      </c>
      <c r="BB26" s="17">
        <v>7326</v>
      </c>
      <c r="BC26" s="17">
        <v>375919</v>
      </c>
      <c r="BD26" s="17">
        <v>8068</v>
      </c>
      <c r="BE26" s="74">
        <f t="shared" si="25"/>
        <v>2.5374541783987672</v>
      </c>
      <c r="BF26" s="74">
        <f t="shared" si="26"/>
        <v>1.7967608970822109</v>
      </c>
      <c r="BG26" s="74">
        <f t="shared" si="27"/>
        <v>2.8341652800887411</v>
      </c>
      <c r="BH26" s="74">
        <f t="shared" si="28"/>
        <v>2.5681002132771793</v>
      </c>
      <c r="BI26" s="74">
        <v>1844.61333333333</v>
      </c>
      <c r="BJ26" s="74">
        <v>127.76977113333299</v>
      </c>
      <c r="BK26" s="74">
        <f t="shared" si="29"/>
        <v>1.7894318234241959</v>
      </c>
      <c r="BL26" s="74">
        <f t="shared" si="33"/>
        <v>2.1462070286418085</v>
      </c>
      <c r="BM26" s="74">
        <f t="shared" si="34"/>
        <v>1.9283768310498679</v>
      </c>
      <c r="BN26" s="17">
        <f>Data!G26</f>
        <v>1855.0168107302156</v>
      </c>
      <c r="BO26" s="17" t="e">
        <f>Data!H26</f>
        <v>#N/A</v>
      </c>
      <c r="BP26" s="17">
        <v>602.37244243654504</v>
      </c>
      <c r="BQ26" s="17">
        <f t="shared" si="35"/>
        <v>30019.293799717736</v>
      </c>
      <c r="BR26" s="17"/>
      <c r="BS26" s="17"/>
      <c r="BT26" s="17" t="e">
        <v>#N/A</v>
      </c>
      <c r="BU26" s="17"/>
      <c r="BV26" s="17" t="e">
        <v>#N/A</v>
      </c>
      <c r="BW26" s="17"/>
      <c r="BX26" s="17"/>
      <c r="BY26" s="17" t="e">
        <v>#N/A</v>
      </c>
      <c r="BZ26" s="17" t="e">
        <v>#N/A</v>
      </c>
      <c r="CA26" s="17"/>
      <c r="CB26" s="17"/>
    </row>
    <row r="27" spans="1:80" x14ac:dyDescent="0.2">
      <c r="A27" s="18">
        <v>27575</v>
      </c>
      <c r="B27" s="17">
        <v>1741961</v>
      </c>
      <c r="C27" s="17">
        <v>30990</v>
      </c>
      <c r="D27" s="35">
        <f>Data!P27</f>
        <v>6.14</v>
      </c>
      <c r="E27" s="35" t="e">
        <v>#N/A</v>
      </c>
      <c r="F27" s="35" t="e">
        <v>#N/A</v>
      </c>
      <c r="G27" s="35" t="e">
        <v>#N/A</v>
      </c>
      <c r="H27" s="35" t="e">
        <v>#N/A</v>
      </c>
      <c r="I27" s="35">
        <v>9.5</v>
      </c>
      <c r="J27" s="35">
        <f>'Historical PPI'!H26</f>
        <v>2.1867558310226669</v>
      </c>
      <c r="K27" s="35" t="e">
        <f>'4.Globalgrowthcalcs_rebased'!Q24</f>
        <v>#N/A</v>
      </c>
      <c r="L27" s="35">
        <f>'4.Globalgrowthcalcs_rebased'!B24</f>
        <v>35.733765072923504</v>
      </c>
      <c r="M27" s="35">
        <v>6.5</v>
      </c>
      <c r="N27" s="35" t="e">
        <f>'3.IMFq'!Q24</f>
        <v>#N/A</v>
      </c>
      <c r="O27" s="35" t="e">
        <f>'3.IMFq'!R24</f>
        <v>#N/A</v>
      </c>
      <c r="P27" s="35" t="e">
        <f>'3.IMFq'!S24</f>
        <v>#N/A</v>
      </c>
      <c r="Q27" s="35" t="e">
        <f>'3.IMFq'!T24</f>
        <v>#N/A</v>
      </c>
      <c r="R27" s="35" t="e">
        <f>'3.IMFq'!U24</f>
        <v>#N/A</v>
      </c>
      <c r="S27" s="35" t="e">
        <f>'3.IMFq'!V24</f>
        <v>#N/A</v>
      </c>
      <c r="T27" s="35" t="e">
        <f t="shared" si="36"/>
        <v>#N/A</v>
      </c>
      <c r="U27" s="17">
        <v>857703</v>
      </c>
      <c r="V27" s="17">
        <v>17912</v>
      </c>
      <c r="W27" s="17">
        <v>276332</v>
      </c>
      <c r="X27" s="17">
        <v>3820</v>
      </c>
      <c r="Y27" s="17">
        <v>157959</v>
      </c>
      <c r="Z27" s="17">
        <v>4131</v>
      </c>
      <c r="AA27" s="17">
        <v>179360</v>
      </c>
      <c r="AB27" s="17">
        <v>3403</v>
      </c>
      <c r="AC27" s="17">
        <v>44772</v>
      </c>
      <c r="AD27" s="17">
        <v>1310</v>
      </c>
      <c r="AE27" s="17">
        <v>331663</v>
      </c>
      <c r="AF27" s="17">
        <v>8845</v>
      </c>
      <c r="AG27" s="75" t="e">
        <f>Tax_data!Q27</f>
        <v>#N/A</v>
      </c>
      <c r="AH27" s="75" t="e">
        <f>Tax_data!S27</f>
        <v>#N/A</v>
      </c>
      <c r="AI27" s="74">
        <f>Tax_data!U27</f>
        <v>6.8710753474291399</v>
      </c>
      <c r="AJ27" s="74">
        <f>Tax_data!V27</f>
        <v>20.854806606645333</v>
      </c>
      <c r="AK27" s="81">
        <f>Data!F27</f>
        <v>9.0026796749337912</v>
      </c>
      <c r="AL27" s="17">
        <v>17358</v>
      </c>
      <c r="AM27" s="74">
        <f t="shared" si="30"/>
        <v>831175.11578829831</v>
      </c>
      <c r="AN27" s="81" t="e">
        <f>Data!H27</f>
        <v>#N/A</v>
      </c>
      <c r="AO27" s="74">
        <f>(Data!K27/(AP27/100))</f>
        <v>419913.10339437233</v>
      </c>
      <c r="AP27" s="74">
        <f t="shared" si="31"/>
        <v>2.0883685844633866</v>
      </c>
      <c r="AQ27" s="17">
        <f>'Embargoed data'!G27</f>
        <v>12</v>
      </c>
      <c r="AR27" s="17">
        <f>'Embargoed data'!H27</f>
        <v>64</v>
      </c>
      <c r="AS27" s="17">
        <f>'Embargoed data'!I27</f>
        <v>60</v>
      </c>
      <c r="AT27" s="17">
        <f>'Embargoed data'!J27</f>
        <v>54</v>
      </c>
      <c r="AU27" s="17">
        <f>'Embargoed data'!K27</f>
        <v>707</v>
      </c>
      <c r="AV27" s="17">
        <f t="shared" si="32"/>
        <v>669</v>
      </c>
      <c r="AW27" s="17" t="e">
        <v>#N/A</v>
      </c>
      <c r="AX27" s="17" t="e">
        <v>#N/A</v>
      </c>
      <c r="AY27" s="17" t="e">
        <v>#N/A</v>
      </c>
      <c r="AZ27" s="17" t="e">
        <v>#N/A</v>
      </c>
      <c r="BA27" s="17">
        <v>398188</v>
      </c>
      <c r="BB27" s="17">
        <v>7320</v>
      </c>
      <c r="BC27" s="17">
        <v>372151</v>
      </c>
      <c r="BD27" s="17">
        <v>7936</v>
      </c>
      <c r="BE27" s="74">
        <f t="shared" si="25"/>
        <v>2.6152355991111618</v>
      </c>
      <c r="BF27" s="74">
        <f t="shared" si="26"/>
        <v>1.8973015165031222</v>
      </c>
      <c r="BG27" s="74">
        <f t="shared" si="27"/>
        <v>2.9259358527651211</v>
      </c>
      <c r="BH27" s="74">
        <f t="shared" si="28"/>
        <v>2.6668636537690369</v>
      </c>
      <c r="BI27" s="74">
        <v>1845.4466666666699</v>
      </c>
      <c r="BJ27" s="74">
        <v>129.76022320000001</v>
      </c>
      <c r="BK27" s="74">
        <f t="shared" si="29"/>
        <v>1.7790294960679371</v>
      </c>
      <c r="BL27" s="74">
        <f t="shared" si="33"/>
        <v>2.1324677348710606</v>
      </c>
      <c r="BM27" s="74">
        <f t="shared" si="34"/>
        <v>1.8383276241373421</v>
      </c>
      <c r="BN27" s="17">
        <f>Data!G27</f>
        <v>1928.0925931786701</v>
      </c>
      <c r="BO27" s="17" t="e">
        <f>Data!H27</f>
        <v>#N/A</v>
      </c>
      <c r="BP27" s="17">
        <v>632.20022707857504</v>
      </c>
      <c r="BQ27" s="17">
        <f t="shared" si="35"/>
        <v>30272.444806050415</v>
      </c>
      <c r="BR27" s="17"/>
      <c r="BS27" s="17"/>
      <c r="BT27" s="17" t="e">
        <v>#N/A</v>
      </c>
      <c r="BU27" s="17"/>
      <c r="BV27" s="17" t="e">
        <v>#N/A</v>
      </c>
      <c r="BW27" s="17"/>
      <c r="BX27" s="17"/>
      <c r="BY27" s="17" t="e">
        <v>#N/A</v>
      </c>
      <c r="BZ27" s="17" t="e">
        <v>#N/A</v>
      </c>
      <c r="CA27" s="17"/>
      <c r="CB27" s="17"/>
    </row>
    <row r="28" spans="1:80" x14ac:dyDescent="0.2">
      <c r="A28" s="18">
        <v>27667</v>
      </c>
      <c r="B28" s="17">
        <v>1755909</v>
      </c>
      <c r="C28" s="17">
        <v>32402</v>
      </c>
      <c r="D28" s="35">
        <f>Data!P28</f>
        <v>6.7</v>
      </c>
      <c r="E28" s="35" t="e">
        <v>#N/A</v>
      </c>
      <c r="F28" s="35" t="e">
        <v>#N/A</v>
      </c>
      <c r="G28" s="35" t="e">
        <v>#N/A</v>
      </c>
      <c r="H28" s="35" t="e">
        <v>#N/A</v>
      </c>
      <c r="I28" s="35">
        <v>9.8333333333333304</v>
      </c>
      <c r="J28" s="35">
        <f>'Historical PPI'!H27</f>
        <v>2.2871553681479098</v>
      </c>
      <c r="K28" s="35" t="e">
        <f>'4.Globalgrowthcalcs_rebased'!Q25</f>
        <v>#N/A</v>
      </c>
      <c r="L28" s="35">
        <f>'4.Globalgrowthcalcs_rebased'!B25</f>
        <v>36.34554307403198</v>
      </c>
      <c r="M28" s="35">
        <v>6.5</v>
      </c>
      <c r="N28" s="35" t="e">
        <f>'3.IMFq'!Q25</f>
        <v>#N/A</v>
      </c>
      <c r="O28" s="35" t="e">
        <f>'3.IMFq'!R25</f>
        <v>#N/A</v>
      </c>
      <c r="P28" s="35" t="e">
        <f>'3.IMFq'!S25</f>
        <v>#N/A</v>
      </c>
      <c r="Q28" s="35" t="e">
        <f>'3.IMFq'!T25</f>
        <v>#N/A</v>
      </c>
      <c r="R28" s="35" t="e">
        <f>'3.IMFq'!U25</f>
        <v>#N/A</v>
      </c>
      <c r="S28" s="35" t="e">
        <f>'3.IMFq'!V25</f>
        <v>#N/A</v>
      </c>
      <c r="T28" s="35" t="e">
        <f t="shared" si="36"/>
        <v>#N/A</v>
      </c>
      <c r="U28" s="17">
        <v>889191</v>
      </c>
      <c r="V28" s="17">
        <v>19049</v>
      </c>
      <c r="W28" s="17">
        <v>271879</v>
      </c>
      <c r="X28" s="17">
        <v>3828</v>
      </c>
      <c r="Y28" s="17">
        <v>159122</v>
      </c>
      <c r="Z28" s="17">
        <v>4345</v>
      </c>
      <c r="AA28" s="17">
        <v>178049</v>
      </c>
      <c r="AB28" s="17">
        <v>3667</v>
      </c>
      <c r="AC28" s="17">
        <v>41108</v>
      </c>
      <c r="AD28" s="17">
        <v>1271</v>
      </c>
      <c r="AE28" s="17">
        <v>326392</v>
      </c>
      <c r="AF28" s="17">
        <v>9283</v>
      </c>
      <c r="AG28" s="75" t="e">
        <f>Tax_data!Q28</f>
        <v>#N/A</v>
      </c>
      <c r="AH28" s="75" t="e">
        <f>Tax_data!S28</f>
        <v>#N/A</v>
      </c>
      <c r="AI28" s="74">
        <f>Tax_data!U28</f>
        <v>8.0871636721780877</v>
      </c>
      <c r="AJ28" s="74">
        <f>Tax_data!V28</f>
        <v>19.444725553653193</v>
      </c>
      <c r="AK28" s="81">
        <f>Data!F28</f>
        <v>9.0625737134704902</v>
      </c>
      <c r="AL28" s="17">
        <v>17957</v>
      </c>
      <c r="AM28" s="74">
        <f t="shared" si="30"/>
        <v>838217.37555777223</v>
      </c>
      <c r="AN28" s="81" t="e">
        <f>Data!H28</f>
        <v>#N/A</v>
      </c>
      <c r="AO28" s="74">
        <f>(Data!K28/(AP28/100))</f>
        <v>433633.68119061395</v>
      </c>
      <c r="AP28" s="74">
        <f t="shared" si="31"/>
        <v>2.1422843910925771</v>
      </c>
      <c r="AQ28" s="17">
        <f>'Embargoed data'!G28</f>
        <v>12</v>
      </c>
      <c r="AR28" s="17">
        <f>'Embargoed data'!H28</f>
        <v>53</v>
      </c>
      <c r="AS28" s="17">
        <f>'Embargoed data'!I28</f>
        <v>64</v>
      </c>
      <c r="AT28" s="17">
        <f>'Embargoed data'!J28</f>
        <v>56</v>
      </c>
      <c r="AU28" s="17">
        <f>'Embargoed data'!K28</f>
        <v>680</v>
      </c>
      <c r="AV28" s="17">
        <f t="shared" si="32"/>
        <v>625</v>
      </c>
      <c r="AW28" s="17" t="e">
        <v>#N/A</v>
      </c>
      <c r="AX28" s="17" t="e">
        <v>#N/A</v>
      </c>
      <c r="AY28" s="17" t="e">
        <v>#N/A</v>
      </c>
      <c r="AZ28" s="17" t="e">
        <v>#N/A</v>
      </c>
      <c r="BA28" s="17">
        <v>419358</v>
      </c>
      <c r="BB28" s="17">
        <v>7410</v>
      </c>
      <c r="BC28" s="17">
        <v>381444</v>
      </c>
      <c r="BD28" s="17">
        <v>8203</v>
      </c>
      <c r="BE28" s="74">
        <f t="shared" si="25"/>
        <v>2.7306092180842372</v>
      </c>
      <c r="BF28" s="74">
        <f t="shared" si="26"/>
        <v>2.0595454060399105</v>
      </c>
      <c r="BG28" s="74">
        <f t="shared" si="27"/>
        <v>3.0918555998832344</v>
      </c>
      <c r="BH28" s="74">
        <f t="shared" si="28"/>
        <v>2.8441260815216061</v>
      </c>
      <c r="BI28" s="74">
        <v>1821.82</v>
      </c>
      <c r="BJ28" s="74">
        <v>133.80404723333299</v>
      </c>
      <c r="BK28" s="74">
        <f t="shared" si="29"/>
        <v>1.8453120292680314</v>
      </c>
      <c r="BL28" s="74">
        <f t="shared" si="33"/>
        <v>2.1505122639234071</v>
      </c>
      <c r="BM28" s="74">
        <f t="shared" si="34"/>
        <v>1.7669866796388767</v>
      </c>
      <c r="BN28" s="17">
        <f>Data!G28</f>
        <v>1981.4459520819071</v>
      </c>
      <c r="BO28" s="17" t="e">
        <f>Data!H28</f>
        <v>#N/A</v>
      </c>
      <c r="BP28" s="17">
        <v>638.25824490478999</v>
      </c>
      <c r="BQ28" s="17">
        <f t="shared" si="35"/>
        <v>29793.348052135821</v>
      </c>
      <c r="BR28" s="17"/>
      <c r="BS28" s="17"/>
      <c r="BT28" s="17" t="e">
        <v>#N/A</v>
      </c>
      <c r="BU28" s="17"/>
      <c r="BV28" s="17" t="e">
        <v>#N/A</v>
      </c>
      <c r="BW28" s="17"/>
      <c r="BX28" s="17"/>
      <c r="BY28" s="17" t="e">
        <v>#N/A</v>
      </c>
      <c r="BZ28" s="17" t="e">
        <v>#N/A</v>
      </c>
      <c r="CA28" s="17"/>
      <c r="CB28" s="17"/>
    </row>
    <row r="29" spans="1:80" x14ac:dyDescent="0.2">
      <c r="A29" s="18">
        <v>27759</v>
      </c>
      <c r="B29" s="17">
        <v>1770386</v>
      </c>
      <c r="C29" s="17">
        <v>32883</v>
      </c>
      <c r="D29" s="35">
        <f>Data!P29</f>
        <v>7.3666669999999996</v>
      </c>
      <c r="E29" s="35" t="e">
        <v>#N/A</v>
      </c>
      <c r="F29" s="35" t="e">
        <v>#N/A</v>
      </c>
      <c r="G29" s="35" t="e">
        <v>#N/A</v>
      </c>
      <c r="H29" s="35" t="e">
        <v>#N/A</v>
      </c>
      <c r="I29" s="35">
        <v>10</v>
      </c>
      <c r="J29" s="35">
        <f>'Historical PPI'!H28</f>
        <v>2.3733760341606596</v>
      </c>
      <c r="K29" s="35" t="e">
        <f>'4.Globalgrowthcalcs_rebased'!Q26</f>
        <v>#N/A</v>
      </c>
      <c r="L29" s="35">
        <f>'4.Globalgrowthcalcs_rebased'!B26</f>
        <v>36.835151302575937</v>
      </c>
      <c r="M29" s="35">
        <v>4.875</v>
      </c>
      <c r="N29" s="35" t="e">
        <f>'3.IMFq'!Q26</f>
        <v>#N/A</v>
      </c>
      <c r="O29" s="35" t="e">
        <f>'3.IMFq'!R26</f>
        <v>#N/A</v>
      </c>
      <c r="P29" s="35" t="e">
        <f>'3.IMFq'!S26</f>
        <v>#N/A</v>
      </c>
      <c r="Q29" s="35" t="e">
        <f>'3.IMFq'!T26</f>
        <v>#N/A</v>
      </c>
      <c r="R29" s="35" t="e">
        <f>'3.IMFq'!U26</f>
        <v>#N/A</v>
      </c>
      <c r="S29" s="35" t="e">
        <f>'3.IMFq'!V26</f>
        <v>#N/A</v>
      </c>
      <c r="T29" s="35" t="e">
        <f t="shared" si="36"/>
        <v>#N/A</v>
      </c>
      <c r="U29" s="17">
        <v>903789</v>
      </c>
      <c r="V29" s="17">
        <v>19758</v>
      </c>
      <c r="W29" s="17">
        <v>275906</v>
      </c>
      <c r="X29" s="17">
        <v>4055</v>
      </c>
      <c r="Y29" s="17">
        <v>157485</v>
      </c>
      <c r="Z29" s="17">
        <v>4548</v>
      </c>
      <c r="AA29" s="17">
        <v>194739</v>
      </c>
      <c r="AB29" s="17">
        <v>4137</v>
      </c>
      <c r="AC29" s="17">
        <v>40565</v>
      </c>
      <c r="AD29" s="17">
        <v>1319</v>
      </c>
      <c r="AE29" s="17">
        <v>334112</v>
      </c>
      <c r="AF29" s="17">
        <v>10004</v>
      </c>
      <c r="AG29" s="75" t="e">
        <f>Tax_data!Q29</f>
        <v>#N/A</v>
      </c>
      <c r="AH29" s="75" t="e">
        <f>Tax_data!S29</f>
        <v>#N/A</v>
      </c>
      <c r="AI29" s="74">
        <f>Tax_data!U29</f>
        <v>8.2163202773415556</v>
      </c>
      <c r="AJ29" s="74">
        <f>Tax_data!V29</f>
        <v>19.456847824620645</v>
      </c>
      <c r="AK29" s="81">
        <f>Data!F29</f>
        <v>9.1227366300000003</v>
      </c>
      <c r="AL29" s="17">
        <v>18186</v>
      </c>
      <c r="AM29" s="74">
        <f t="shared" si="30"/>
        <v>831881.0989978743</v>
      </c>
      <c r="AN29" s="81" t="e">
        <f>Data!H29</f>
        <v>#N/A</v>
      </c>
      <c r="AO29" s="74">
        <f>(Data!K29/(AP29/100))</f>
        <v>454242.63756453071</v>
      </c>
      <c r="AP29" s="74">
        <f t="shared" si="31"/>
        <v>2.1861297271818976</v>
      </c>
      <c r="AQ29" s="17">
        <f>'Embargoed data'!G29</f>
        <v>12</v>
      </c>
      <c r="AR29" s="17">
        <f>'Embargoed data'!H29</f>
        <v>61</v>
      </c>
      <c r="AS29" s="17">
        <f>'Embargoed data'!I29</f>
        <v>68</v>
      </c>
      <c r="AT29" s="17">
        <f>'Embargoed data'!J29</f>
        <v>60</v>
      </c>
      <c r="AU29" s="17">
        <f>'Embargoed data'!K29</f>
        <v>675</v>
      </c>
      <c r="AV29" s="17">
        <f t="shared" si="32"/>
        <v>620</v>
      </c>
      <c r="AW29" s="17" t="e">
        <v>#N/A</v>
      </c>
      <c r="AX29" s="17" t="e">
        <v>#N/A</v>
      </c>
      <c r="AY29" s="17" t="e">
        <v>#N/A</v>
      </c>
      <c r="AZ29" s="17" t="e">
        <v>#N/A</v>
      </c>
      <c r="BA29" s="17">
        <v>405643</v>
      </c>
      <c r="BB29" s="17">
        <v>8208</v>
      </c>
      <c r="BC29" s="17">
        <v>375026</v>
      </c>
      <c r="BD29" s="17">
        <v>8753</v>
      </c>
      <c r="BE29" s="74">
        <f t="shared" si="25"/>
        <v>2.8878940851509669</v>
      </c>
      <c r="BF29" s="74">
        <f t="shared" si="26"/>
        <v>2.1243818649577126</v>
      </c>
      <c r="BG29" s="74">
        <f t="shared" si="27"/>
        <v>3.2515715518303958</v>
      </c>
      <c r="BH29" s="74">
        <f t="shared" si="28"/>
        <v>2.9942055358682116</v>
      </c>
      <c r="BI29" s="74">
        <v>1555.46</v>
      </c>
      <c r="BJ29" s="74">
        <v>117.249781066667</v>
      </c>
      <c r="BK29" s="74">
        <f t="shared" si="29"/>
        <v>1.8573915518988515</v>
      </c>
      <c r="BL29" s="74">
        <f t="shared" si="33"/>
        <v>2.3339715113085493</v>
      </c>
      <c r="BM29" s="74">
        <f t="shared" si="34"/>
        <v>2.0234541209881596</v>
      </c>
      <c r="BN29" s="17">
        <f>Data!G29</f>
        <v>1993.4807654312388</v>
      </c>
      <c r="BO29" s="17" t="e">
        <f>Data!H29</f>
        <v>#N/A</v>
      </c>
      <c r="BP29" s="17">
        <v>648.74803129964096</v>
      </c>
      <c r="BQ29" s="17">
        <f t="shared" si="35"/>
        <v>29675.641991105942</v>
      </c>
      <c r="BR29" s="17"/>
      <c r="BS29" s="17"/>
      <c r="BT29" s="17" t="e">
        <v>#N/A</v>
      </c>
      <c r="BU29" s="17"/>
      <c r="BV29" s="17" t="e">
        <v>#N/A</v>
      </c>
      <c r="BW29" s="17"/>
      <c r="BX29" s="17"/>
      <c r="BY29" s="17" t="e">
        <v>#N/A</v>
      </c>
      <c r="BZ29" s="17" t="e">
        <v>#N/A</v>
      </c>
      <c r="CA29" s="17"/>
      <c r="CB29" s="17"/>
    </row>
    <row r="30" spans="1:80" x14ac:dyDescent="0.2">
      <c r="A30" s="18">
        <v>27850</v>
      </c>
      <c r="B30" s="17">
        <v>1793655</v>
      </c>
      <c r="C30" s="17">
        <v>34216</v>
      </c>
      <c r="D30" s="35">
        <f>Data!P30</f>
        <v>7.6466669999999999</v>
      </c>
      <c r="E30" s="35" t="e">
        <v>#N/A</v>
      </c>
      <c r="F30" s="35" t="e">
        <v>#N/A</v>
      </c>
      <c r="G30" s="35" t="e">
        <v>#N/A</v>
      </c>
      <c r="H30" s="35" t="e">
        <v>#N/A</v>
      </c>
      <c r="I30" s="35">
        <v>10.036666666666701</v>
      </c>
      <c r="J30" s="35">
        <f>'Historical PPI'!H29</f>
        <v>2.36977886977887</v>
      </c>
      <c r="K30" s="35" t="e">
        <f>'4.Globalgrowthcalcs_rebased'!Q27</f>
        <v>#N/A</v>
      </c>
      <c r="L30" s="35">
        <f>'4.Globalgrowthcalcs_rebased'!B27</f>
        <v>37.663747296304372</v>
      </c>
      <c r="M30" s="35">
        <v>4.75</v>
      </c>
      <c r="N30" s="35" t="e">
        <f>'3.IMFq'!Q27</f>
        <v>#N/A</v>
      </c>
      <c r="O30" s="35" t="e">
        <f>'3.IMFq'!R27</f>
        <v>#N/A</v>
      </c>
      <c r="P30" s="35" t="e">
        <f>'3.IMFq'!S27</f>
        <v>#N/A</v>
      </c>
      <c r="Q30" s="35" t="e">
        <f>'3.IMFq'!T27</f>
        <v>#N/A</v>
      </c>
      <c r="R30" s="35" t="e">
        <f>'3.IMFq'!U27</f>
        <v>#N/A</v>
      </c>
      <c r="S30" s="35" t="e">
        <f>'3.IMFq'!V27</f>
        <v>#N/A</v>
      </c>
      <c r="T30" s="35" t="e">
        <f t="shared" si="36"/>
        <v>#N/A</v>
      </c>
      <c r="U30" s="17">
        <v>893675</v>
      </c>
      <c r="V30" s="17">
        <v>20024</v>
      </c>
      <c r="W30" s="17">
        <v>283301</v>
      </c>
      <c r="X30" s="17">
        <v>4266</v>
      </c>
      <c r="Y30" s="17">
        <v>149409</v>
      </c>
      <c r="Z30" s="17">
        <v>4512</v>
      </c>
      <c r="AA30" s="17">
        <v>178273</v>
      </c>
      <c r="AB30" s="17">
        <v>4087</v>
      </c>
      <c r="AC30" s="17">
        <v>44111</v>
      </c>
      <c r="AD30" s="17">
        <v>1489</v>
      </c>
      <c r="AE30" s="17">
        <v>320376</v>
      </c>
      <c r="AF30" s="17">
        <v>10088</v>
      </c>
      <c r="AG30" s="75" t="e">
        <f>Tax_data!Q30</f>
        <v>#N/A</v>
      </c>
      <c r="AH30" s="75" t="e">
        <f>Tax_data!S30</f>
        <v>#N/A</v>
      </c>
      <c r="AI30" s="74">
        <f>Tax_data!U30</f>
        <v>8.7725269688264405</v>
      </c>
      <c r="AJ30" s="74">
        <f>Tax_data!V30</f>
        <v>18.32754158041482</v>
      </c>
      <c r="AK30" s="81">
        <f>Data!F30</f>
        <v>9.1837307566130395</v>
      </c>
      <c r="AL30" s="17">
        <v>19175</v>
      </c>
      <c r="AM30" s="74">
        <f t="shared" si="30"/>
        <v>855783.96549141023</v>
      </c>
      <c r="AN30" s="81" t="e">
        <f>Data!H30</f>
        <v>#N/A</v>
      </c>
      <c r="AO30" s="74">
        <f>(Data!K30/(AP30/100))</f>
        <v>456418.11492875364</v>
      </c>
      <c r="AP30" s="74">
        <f t="shared" si="31"/>
        <v>2.2406355778107256</v>
      </c>
      <c r="AQ30" s="17">
        <f>'Embargoed data'!G30</f>
        <v>12</v>
      </c>
      <c r="AR30" s="17">
        <f>'Embargoed data'!H30</f>
        <v>55</v>
      </c>
      <c r="AS30" s="17">
        <f>'Embargoed data'!I30</f>
        <v>112</v>
      </c>
      <c r="AT30" s="17">
        <f>'Embargoed data'!J30</f>
        <v>54</v>
      </c>
      <c r="AU30" s="17">
        <f>'Embargoed data'!K30</f>
        <v>742</v>
      </c>
      <c r="AV30" s="17">
        <f t="shared" si="32"/>
        <v>643</v>
      </c>
      <c r="AW30" s="17" t="e">
        <v>#N/A</v>
      </c>
      <c r="AX30" s="17" t="e">
        <v>#N/A</v>
      </c>
      <c r="AY30" s="17" t="e">
        <v>#N/A</v>
      </c>
      <c r="AZ30" s="17" t="e">
        <v>#N/A</v>
      </c>
      <c r="BA30" s="17">
        <v>408193</v>
      </c>
      <c r="BB30" s="17">
        <v>8077</v>
      </c>
      <c r="BC30" s="17">
        <v>351965</v>
      </c>
      <c r="BD30" s="17">
        <v>9271</v>
      </c>
      <c r="BE30" s="74">
        <f t="shared" si="25"/>
        <v>3.0198983996947972</v>
      </c>
      <c r="BF30" s="74">
        <f t="shared" si="26"/>
        <v>2.2925513117522005</v>
      </c>
      <c r="BG30" s="74">
        <f t="shared" si="27"/>
        <v>3.3755752533381691</v>
      </c>
      <c r="BH30" s="74">
        <f t="shared" si="28"/>
        <v>3.1488001598122208</v>
      </c>
      <c r="BI30" s="74">
        <v>1570.39</v>
      </c>
      <c r="BJ30" s="74">
        <v>118.4449575</v>
      </c>
      <c r="BK30" s="74">
        <f t="shared" si="29"/>
        <v>1.9076132255088074</v>
      </c>
      <c r="BL30" s="74">
        <f t="shared" si="33"/>
        <v>2.6340687284247011</v>
      </c>
      <c r="BM30" s="74">
        <f t="shared" si="34"/>
        <v>1.978720850186064</v>
      </c>
      <c r="BN30" s="17">
        <f>Data!G30</f>
        <v>2087.9314200487015</v>
      </c>
      <c r="BO30" s="17" t="e">
        <f>Data!H30</f>
        <v>#N/A</v>
      </c>
      <c r="BP30" s="17">
        <v>632.02047509778197</v>
      </c>
      <c r="BQ30" s="17">
        <f t="shared" si="35"/>
        <v>28207.196268628155</v>
      </c>
      <c r="BR30" s="17"/>
      <c r="BS30" s="17"/>
      <c r="BT30" s="17" t="e">
        <v>#N/A</v>
      </c>
      <c r="BU30" s="17"/>
      <c r="BV30" s="17" t="e">
        <v>#N/A</v>
      </c>
      <c r="BW30" s="17"/>
      <c r="BX30" s="17"/>
      <c r="BY30" s="17" t="e">
        <v>#N/A</v>
      </c>
      <c r="BZ30" s="17" t="e">
        <v>#N/A</v>
      </c>
      <c r="CA30" s="17"/>
      <c r="CB30" s="17"/>
    </row>
    <row r="31" spans="1:80" x14ac:dyDescent="0.2">
      <c r="A31" s="18">
        <v>27941</v>
      </c>
      <c r="B31" s="17">
        <v>1757868</v>
      </c>
      <c r="C31" s="17">
        <v>35617</v>
      </c>
      <c r="D31" s="35">
        <f>Data!P31</f>
        <v>7.766667</v>
      </c>
      <c r="E31" s="35" t="e">
        <v>#N/A</v>
      </c>
      <c r="F31" s="35" t="e">
        <v>#N/A</v>
      </c>
      <c r="G31" s="35" t="e">
        <v>#N/A</v>
      </c>
      <c r="H31" s="35" t="e">
        <v>#N/A</v>
      </c>
      <c r="I31" s="35">
        <v>10.0133333333333</v>
      </c>
      <c r="J31" s="35">
        <f>'Historical PPI'!H30</f>
        <v>2.496101777850265</v>
      </c>
      <c r="K31" s="35" t="e">
        <f>'4.Globalgrowthcalcs_rebased'!Q28</f>
        <v>#N/A</v>
      </c>
      <c r="L31" s="35">
        <f>'4.Globalgrowthcalcs_rebased'!B28</f>
        <v>37.939963431856832</v>
      </c>
      <c r="M31" s="35">
        <v>5.5</v>
      </c>
      <c r="N31" s="35" t="e">
        <f>'3.IMFq'!Q28</f>
        <v>#N/A</v>
      </c>
      <c r="O31" s="35" t="e">
        <f>'3.IMFq'!R28</f>
        <v>#N/A</v>
      </c>
      <c r="P31" s="35" t="e">
        <f>'3.IMFq'!S28</f>
        <v>#N/A</v>
      </c>
      <c r="Q31" s="35" t="e">
        <f>'3.IMFq'!T28</f>
        <v>#N/A</v>
      </c>
      <c r="R31" s="35" t="e">
        <f>'3.IMFq'!U28</f>
        <v>#N/A</v>
      </c>
      <c r="S31" s="35" t="e">
        <f>'3.IMFq'!V28</f>
        <v>#N/A</v>
      </c>
      <c r="T31" s="35" t="e">
        <f t="shared" si="36"/>
        <v>#N/A</v>
      </c>
      <c r="U31" s="17">
        <v>892682</v>
      </c>
      <c r="V31" s="17">
        <v>20748</v>
      </c>
      <c r="W31" s="17">
        <v>289517</v>
      </c>
      <c r="X31" s="17">
        <v>4626</v>
      </c>
      <c r="Y31" s="17">
        <v>150437</v>
      </c>
      <c r="Z31" s="17">
        <v>4700</v>
      </c>
      <c r="AA31" s="17">
        <v>202230</v>
      </c>
      <c r="AB31" s="17">
        <v>4575</v>
      </c>
      <c r="AC31" s="17">
        <v>39655</v>
      </c>
      <c r="AD31" s="17">
        <v>1389</v>
      </c>
      <c r="AE31" s="17">
        <v>329335</v>
      </c>
      <c r="AF31" s="17">
        <v>10664</v>
      </c>
      <c r="AG31" s="75" t="e">
        <f>Tax_data!Q31</f>
        <v>#N/A</v>
      </c>
      <c r="AH31" s="75" t="e">
        <f>Tax_data!S31</f>
        <v>#N/A</v>
      </c>
      <c r="AI31" s="74">
        <f>Tax_data!U31</f>
        <v>7.2190927559490419</v>
      </c>
      <c r="AJ31" s="74">
        <f>Tax_data!V31</f>
        <v>21.211977457796298</v>
      </c>
      <c r="AK31" s="81">
        <f>Data!F31</f>
        <v>9.2443292439618698</v>
      </c>
      <c r="AL31" s="17">
        <v>19570</v>
      </c>
      <c r="AM31" s="74">
        <f t="shared" si="30"/>
        <v>841998.58974358975</v>
      </c>
      <c r="AN31" s="81" t="e">
        <f>Data!H31</f>
        <v>#N/A</v>
      </c>
      <c r="AO31" s="74">
        <f>(Data!K31/(AP31/100))</f>
        <v>456595.28362572956</v>
      </c>
      <c r="AP31" s="74">
        <f t="shared" si="31"/>
        <v>2.3242319213336886</v>
      </c>
      <c r="AQ31" s="17">
        <f>'Embargoed data'!G31</f>
        <v>16</v>
      </c>
      <c r="AR31" s="17">
        <f>'Embargoed data'!H31</f>
        <v>64</v>
      </c>
      <c r="AS31" s="17">
        <f>'Embargoed data'!I31</f>
        <v>64</v>
      </c>
      <c r="AT31" s="17">
        <f>'Embargoed data'!J31</f>
        <v>60</v>
      </c>
      <c r="AU31" s="17">
        <f>'Embargoed data'!K31</f>
        <v>744</v>
      </c>
      <c r="AV31" s="17">
        <f t="shared" si="32"/>
        <v>700</v>
      </c>
      <c r="AW31" s="17" t="e">
        <v>#N/A</v>
      </c>
      <c r="AX31" s="17" t="e">
        <v>#N/A</v>
      </c>
      <c r="AY31" s="17" t="e">
        <v>#N/A</v>
      </c>
      <c r="AZ31" s="17" t="e">
        <v>#N/A</v>
      </c>
      <c r="BA31" s="17">
        <v>413751</v>
      </c>
      <c r="BB31" s="17">
        <v>8409</v>
      </c>
      <c r="BC31" s="17">
        <v>346843</v>
      </c>
      <c r="BD31" s="17">
        <v>9070</v>
      </c>
      <c r="BE31" s="74">
        <f t="shared" si="25"/>
        <v>3.1242314058376595</v>
      </c>
      <c r="BF31" s="74">
        <f t="shared" si="26"/>
        <v>2.2622756267616078</v>
      </c>
      <c r="BG31" s="74">
        <f t="shared" si="27"/>
        <v>3.5027108813516583</v>
      </c>
      <c r="BH31" s="74">
        <f t="shared" si="28"/>
        <v>3.2380402933183539</v>
      </c>
      <c r="BI31" s="74">
        <v>1610.19</v>
      </c>
      <c r="BJ31" s="74">
        <v>124.483417633333</v>
      </c>
      <c r="BK31" s="74">
        <f t="shared" si="29"/>
        <v>2.0261475833225249</v>
      </c>
      <c r="BL31" s="74">
        <f t="shared" si="33"/>
        <v>2.6150160158919165</v>
      </c>
      <c r="BM31" s="74">
        <f t="shared" si="34"/>
        <v>2.0323817948476255</v>
      </c>
      <c r="BN31" s="17">
        <f>Data!G31</f>
        <v>2116.9734962417701</v>
      </c>
      <c r="BO31" s="17" t="e">
        <f>Data!H31</f>
        <v>#N/A</v>
      </c>
      <c r="BP31" s="17">
        <v>671.18426823677601</v>
      </c>
      <c r="BQ31" s="17">
        <f t="shared" si="35"/>
        <v>28877.680496343826</v>
      </c>
      <c r="BR31" s="17"/>
      <c r="BS31" s="17"/>
      <c r="BT31" s="17" t="e">
        <v>#N/A</v>
      </c>
      <c r="BU31" s="17"/>
      <c r="BV31" s="17" t="e">
        <v>#N/A</v>
      </c>
      <c r="BW31" s="17"/>
      <c r="BX31" s="17"/>
      <c r="BY31" s="17" t="e">
        <v>#N/A</v>
      </c>
      <c r="BZ31" s="17" t="e">
        <v>#N/A</v>
      </c>
      <c r="CA31" s="17"/>
      <c r="CB31" s="17"/>
    </row>
    <row r="32" spans="1:80" x14ac:dyDescent="0.2">
      <c r="A32" s="18">
        <v>28033</v>
      </c>
      <c r="B32" s="17">
        <v>1799693</v>
      </c>
      <c r="C32" s="17">
        <v>36330</v>
      </c>
      <c r="D32" s="35">
        <f>Data!P32</f>
        <v>8.2533329999999996</v>
      </c>
      <c r="E32" s="35" t="e">
        <v>#N/A</v>
      </c>
      <c r="F32" s="35" t="e">
        <v>#N/A</v>
      </c>
      <c r="G32" s="35" t="e">
        <v>#N/A</v>
      </c>
      <c r="H32" s="35" t="e">
        <v>#N/A</v>
      </c>
      <c r="I32" s="35">
        <v>10.5866666666667</v>
      </c>
      <c r="J32" s="35">
        <f>'Historical PPI'!H31</f>
        <v>2.5970969834576745</v>
      </c>
      <c r="K32" s="35" t="e">
        <f>'4.Globalgrowthcalcs_rebased'!Q29</f>
        <v>#N/A</v>
      </c>
      <c r="L32" s="35">
        <f>'4.Globalgrowthcalcs_rebased'!B29</f>
        <v>38.14764966281065</v>
      </c>
      <c r="M32" s="35">
        <v>5.125</v>
      </c>
      <c r="N32" s="35" t="e">
        <f>'3.IMFq'!Q29</f>
        <v>#N/A</v>
      </c>
      <c r="O32" s="35" t="e">
        <f>'3.IMFq'!R29</f>
        <v>#N/A</v>
      </c>
      <c r="P32" s="35" t="e">
        <f>'3.IMFq'!S29</f>
        <v>#N/A</v>
      </c>
      <c r="Q32" s="35" t="e">
        <f>'3.IMFq'!T29</f>
        <v>#N/A</v>
      </c>
      <c r="R32" s="35" t="e">
        <f>'3.IMFq'!U29</f>
        <v>#N/A</v>
      </c>
      <c r="S32" s="35" t="e">
        <f>'3.IMFq'!V29</f>
        <v>#N/A</v>
      </c>
      <c r="T32" s="35" t="e">
        <f t="shared" si="36"/>
        <v>#N/A</v>
      </c>
      <c r="U32" s="17">
        <v>881507</v>
      </c>
      <c r="V32" s="17">
        <v>20858</v>
      </c>
      <c r="W32" s="17">
        <v>285779</v>
      </c>
      <c r="X32" s="17">
        <v>4789</v>
      </c>
      <c r="Y32" s="17">
        <v>151024</v>
      </c>
      <c r="Z32" s="17">
        <v>4784</v>
      </c>
      <c r="AA32" s="17">
        <v>183200</v>
      </c>
      <c r="AB32" s="17">
        <v>4374</v>
      </c>
      <c r="AC32" s="17">
        <v>33492</v>
      </c>
      <c r="AD32" s="17">
        <v>1205</v>
      </c>
      <c r="AE32" s="17">
        <v>309195</v>
      </c>
      <c r="AF32" s="17">
        <v>10363</v>
      </c>
      <c r="AG32" s="75" t="e">
        <f>Tax_data!Q32</f>
        <v>#N/A</v>
      </c>
      <c r="AH32" s="75" t="e">
        <f>Tax_data!S32</f>
        <v>#N/A</v>
      </c>
      <c r="AI32" s="74">
        <f>Tax_data!U32</f>
        <v>9.3235152469658331</v>
      </c>
      <c r="AJ32" s="74">
        <f>Tax_data!V32</f>
        <v>16.603604246769539</v>
      </c>
      <c r="AK32" s="81">
        <f>Data!F32</f>
        <v>9.30197192432977</v>
      </c>
      <c r="AL32" s="17">
        <v>20556</v>
      </c>
      <c r="AM32" s="74">
        <f t="shared" si="30"/>
        <v>868743.7861731709</v>
      </c>
      <c r="AN32" s="81" t="e">
        <f>Data!H32</f>
        <v>#N/A</v>
      </c>
      <c r="AO32" s="74">
        <f>(Data!K32/(AP32/100))</f>
        <v>465730.51778694027</v>
      </c>
      <c r="AP32" s="74">
        <f t="shared" si="31"/>
        <v>2.3661751977012093</v>
      </c>
      <c r="AQ32" s="17">
        <f>'Embargoed data'!G32</f>
        <v>16</v>
      </c>
      <c r="AR32" s="17">
        <f>'Embargoed data'!H32</f>
        <v>66</v>
      </c>
      <c r="AS32" s="17">
        <f>'Embargoed data'!I32</f>
        <v>72</v>
      </c>
      <c r="AT32" s="17">
        <f>'Embargoed data'!J32</f>
        <v>65</v>
      </c>
      <c r="AU32" s="17">
        <f>'Embargoed data'!K32</f>
        <v>781</v>
      </c>
      <c r="AV32" s="17">
        <f t="shared" si="32"/>
        <v>726</v>
      </c>
      <c r="AW32" s="17" t="e">
        <v>#N/A</v>
      </c>
      <c r="AX32" s="17" t="e">
        <v>#N/A</v>
      </c>
      <c r="AY32" s="17" t="e">
        <v>#N/A</v>
      </c>
      <c r="AZ32" s="17" t="e">
        <v>#N/A</v>
      </c>
      <c r="BA32" s="17">
        <v>437157</v>
      </c>
      <c r="BB32" s="17">
        <v>8877</v>
      </c>
      <c r="BC32" s="17">
        <v>325225</v>
      </c>
      <c r="BD32" s="17">
        <v>8567</v>
      </c>
      <c r="BE32" s="74">
        <f t="shared" si="25"/>
        <v>3.167708443691069</v>
      </c>
      <c r="BF32" s="74">
        <f t="shared" si="26"/>
        <v>2.3875545851528384</v>
      </c>
      <c r="BG32" s="74">
        <f t="shared" si="27"/>
        <v>3.5978741191926429</v>
      </c>
      <c r="BH32" s="74">
        <f t="shared" si="28"/>
        <v>3.3516065913096913</v>
      </c>
      <c r="BI32" s="74">
        <v>1607.57</v>
      </c>
      <c r="BJ32" s="74">
        <v>127.43929799999999</v>
      </c>
      <c r="BK32" s="74">
        <f t="shared" si="29"/>
        <v>2.0186776300180087</v>
      </c>
      <c r="BL32" s="74">
        <f t="shared" si="33"/>
        <v>2.6341763394572988</v>
      </c>
      <c r="BM32" s="74">
        <f t="shared" si="34"/>
        <v>2.0306205779616935</v>
      </c>
      <c r="BN32" s="17">
        <f>Data!G32</f>
        <v>2209.8540145272596</v>
      </c>
      <c r="BO32" s="17" t="e">
        <f>Data!H32</f>
        <v>#N/A</v>
      </c>
      <c r="BP32" s="17">
        <v>742.15105690418795</v>
      </c>
      <c r="BQ32" s="17">
        <f t="shared" si="35"/>
        <v>31365.008712169914</v>
      </c>
      <c r="BR32" s="17"/>
      <c r="BS32" s="17"/>
      <c r="BT32" s="17" t="e">
        <v>#N/A</v>
      </c>
      <c r="BU32" s="17"/>
      <c r="BV32" s="17" t="e">
        <v>#N/A</v>
      </c>
      <c r="BW32" s="17"/>
      <c r="BX32" s="17"/>
      <c r="BY32" s="17" t="e">
        <v>#N/A</v>
      </c>
      <c r="BZ32" s="17" t="e">
        <v>#N/A</v>
      </c>
      <c r="CA32" s="17"/>
      <c r="CB32" s="17"/>
    </row>
    <row r="33" spans="1:80" x14ac:dyDescent="0.2">
      <c r="A33" s="18">
        <v>28125</v>
      </c>
      <c r="B33" s="17">
        <v>1786540</v>
      </c>
      <c r="C33" s="17">
        <v>36969</v>
      </c>
      <c r="D33" s="35">
        <f>Data!P33</f>
        <v>8.24</v>
      </c>
      <c r="E33" s="35" t="e">
        <v>#N/A</v>
      </c>
      <c r="F33" s="35" t="e">
        <v>#N/A</v>
      </c>
      <c r="G33" s="35" t="e">
        <v>#N/A</v>
      </c>
      <c r="H33" s="35" t="e">
        <v>#N/A</v>
      </c>
      <c r="I33" s="35">
        <v>11.11</v>
      </c>
      <c r="J33" s="35">
        <f>'Historical PPI'!H32</f>
        <v>2.6955537763544144</v>
      </c>
      <c r="K33" s="35" t="e">
        <f>'4.Globalgrowthcalcs_rebased'!Q30</f>
        <v>#N/A</v>
      </c>
      <c r="L33" s="35">
        <f>'4.Globalgrowthcalcs_rebased'!B30</f>
        <v>38.423305932985727</v>
      </c>
      <c r="M33" s="35">
        <v>5.875</v>
      </c>
      <c r="N33" s="35" t="e">
        <f>'3.IMFq'!Q30</f>
        <v>#N/A</v>
      </c>
      <c r="O33" s="35" t="e">
        <f>'3.IMFq'!R30</f>
        <v>#N/A</v>
      </c>
      <c r="P33" s="35" t="e">
        <f>'3.IMFq'!S30</f>
        <v>#N/A</v>
      </c>
      <c r="Q33" s="35" t="e">
        <f>'3.IMFq'!T30</f>
        <v>#N/A</v>
      </c>
      <c r="R33" s="35" t="e">
        <f>'3.IMFq'!U30</f>
        <v>#N/A</v>
      </c>
      <c r="S33" s="35" t="e">
        <f>'3.IMFq'!V30</f>
        <v>#N/A</v>
      </c>
      <c r="T33" s="35" t="e">
        <f t="shared" si="36"/>
        <v>#N/A</v>
      </c>
      <c r="U33" s="17">
        <v>877126</v>
      </c>
      <c r="V33" s="17">
        <v>21205</v>
      </c>
      <c r="W33" s="17">
        <v>273680</v>
      </c>
      <c r="X33" s="17">
        <v>4611</v>
      </c>
      <c r="Y33" s="17">
        <v>142655</v>
      </c>
      <c r="Z33" s="17">
        <v>4692</v>
      </c>
      <c r="AA33" s="17">
        <v>186067</v>
      </c>
      <c r="AB33" s="17">
        <v>4465</v>
      </c>
      <c r="AC33" s="17">
        <v>41592</v>
      </c>
      <c r="AD33" s="17">
        <v>1524</v>
      </c>
      <c r="AE33" s="17">
        <v>313669</v>
      </c>
      <c r="AF33" s="17">
        <v>10681</v>
      </c>
      <c r="AG33" s="75" t="e">
        <f>Tax_data!Q33</f>
        <v>#N/A</v>
      </c>
      <c r="AH33" s="75" t="e">
        <f>Tax_data!S33</f>
        <v>#N/A</v>
      </c>
      <c r="AI33" s="74">
        <f>Tax_data!U33</f>
        <v>8.4413214090162452</v>
      </c>
      <c r="AJ33" s="74">
        <f>Tax_data!V33</f>
        <v>20.693414897815959</v>
      </c>
      <c r="AK33" s="81">
        <f>Data!F33</f>
        <v>9.3540986300000011</v>
      </c>
      <c r="AL33" s="17">
        <v>21089</v>
      </c>
      <c r="AM33" s="74">
        <f t="shared" si="30"/>
        <v>872327.76298042922</v>
      </c>
      <c r="AN33" s="81" t="e">
        <f>Data!H33</f>
        <v>#N/A</v>
      </c>
      <c r="AO33" s="74">
        <f>(Data!K33/(AP33/100))</f>
        <v>485407.85710917239</v>
      </c>
      <c r="AP33" s="74">
        <f t="shared" si="31"/>
        <v>2.417554604469597</v>
      </c>
      <c r="AQ33" s="17">
        <f>'Embargoed data'!G33</f>
        <v>16</v>
      </c>
      <c r="AR33" s="17">
        <f>'Embargoed data'!H33</f>
        <v>63</v>
      </c>
      <c r="AS33" s="17">
        <f>'Embargoed data'!I33</f>
        <v>72</v>
      </c>
      <c r="AT33" s="17">
        <f>'Embargoed data'!J33</f>
        <v>69</v>
      </c>
      <c r="AU33" s="17">
        <f>'Embargoed data'!K33</f>
        <v>905</v>
      </c>
      <c r="AV33" s="17">
        <f t="shared" si="32"/>
        <v>843</v>
      </c>
      <c r="AW33" s="17" t="e">
        <v>#N/A</v>
      </c>
      <c r="AX33" s="17" t="e">
        <v>#N/A</v>
      </c>
      <c r="AY33" s="17" t="e">
        <v>#N/A</v>
      </c>
      <c r="AZ33" s="17" t="e">
        <v>#N/A</v>
      </c>
      <c r="BA33" s="17">
        <v>412917</v>
      </c>
      <c r="BB33" s="17">
        <v>8865</v>
      </c>
      <c r="BC33" s="17">
        <v>330013</v>
      </c>
      <c r="BD33" s="17">
        <v>8828</v>
      </c>
      <c r="BE33" s="74">
        <f t="shared" si="25"/>
        <v>3.2890540114261677</v>
      </c>
      <c r="BF33" s="74">
        <f t="shared" si="26"/>
        <v>2.3996732359848871</v>
      </c>
      <c r="BG33" s="74">
        <f t="shared" si="27"/>
        <v>3.6641661858049623</v>
      </c>
      <c r="BH33" s="74">
        <f t="shared" si="28"/>
        <v>3.4051818955650703</v>
      </c>
      <c r="BI33" s="74">
        <v>1606.34666666667</v>
      </c>
      <c r="BJ33" s="74">
        <v>130.59231523333301</v>
      </c>
      <c r="BK33" s="74">
        <f t="shared" si="29"/>
        <v>2.0693071523727431</v>
      </c>
      <c r="BL33" s="74">
        <f t="shared" si="33"/>
        <v>2.6750461345462146</v>
      </c>
      <c r="BM33" s="74">
        <f t="shared" si="34"/>
        <v>2.1469205675716911</v>
      </c>
      <c r="BN33" s="17">
        <f>Data!G33</f>
        <v>2254.5197387981784</v>
      </c>
      <c r="BO33" s="17" t="e">
        <f>Data!H33</f>
        <v>#N/A</v>
      </c>
      <c r="BP33" s="17">
        <v>874.13894790197196</v>
      </c>
      <c r="BQ33" s="17">
        <f t="shared" si="35"/>
        <v>36157.9815523445</v>
      </c>
      <c r="BR33" s="17"/>
      <c r="BS33" s="17"/>
      <c r="BT33" s="17" t="e">
        <v>#N/A</v>
      </c>
      <c r="BU33" s="17"/>
      <c r="BV33" s="17" t="e">
        <v>#N/A</v>
      </c>
      <c r="BW33" s="17"/>
      <c r="BX33" s="17"/>
      <c r="BY33" s="17" t="e">
        <v>#N/A</v>
      </c>
      <c r="BZ33" s="17" t="e">
        <v>#N/A</v>
      </c>
      <c r="CA33" s="17"/>
      <c r="CB33" s="17"/>
    </row>
    <row r="34" spans="1:80" x14ac:dyDescent="0.2">
      <c r="A34" s="18">
        <v>28215</v>
      </c>
      <c r="B34" s="17">
        <v>1782638</v>
      </c>
      <c r="C34" s="17">
        <v>37399</v>
      </c>
      <c r="D34" s="35">
        <f>Data!P34</f>
        <v>8.3699999999999992</v>
      </c>
      <c r="E34" s="35" t="e">
        <v>#N/A</v>
      </c>
      <c r="F34" s="35" t="e">
        <v>#N/A</v>
      </c>
      <c r="G34" s="35" t="e">
        <v>#N/A</v>
      </c>
      <c r="H34" s="35" t="e">
        <v>#N/A</v>
      </c>
      <c r="I34" s="35">
        <v>11.12</v>
      </c>
      <c r="J34" s="35">
        <f>'Historical PPI'!H33</f>
        <v>2.7278787878787867</v>
      </c>
      <c r="K34" s="35" t="e">
        <f>'4.Globalgrowthcalcs_rebased'!Q31</f>
        <v>#N/A</v>
      </c>
      <c r="L34" s="35">
        <f>'4.Globalgrowthcalcs_rebased'!B31</f>
        <v>38.87909591032934</v>
      </c>
      <c r="M34" s="35">
        <v>5.875</v>
      </c>
      <c r="N34" s="35" t="e">
        <f>'3.IMFq'!Q31</f>
        <v>#N/A</v>
      </c>
      <c r="O34" s="35" t="e">
        <f>'3.IMFq'!R31</f>
        <v>#N/A</v>
      </c>
      <c r="P34" s="35" t="e">
        <f>'3.IMFq'!S31</f>
        <v>#N/A</v>
      </c>
      <c r="Q34" s="35" t="e">
        <f>'3.IMFq'!T31</f>
        <v>#N/A</v>
      </c>
      <c r="R34" s="35" t="e">
        <f>'3.IMFq'!U31</f>
        <v>#N/A</v>
      </c>
      <c r="S34" s="35" t="e">
        <f>'3.IMFq'!V31</f>
        <v>#N/A</v>
      </c>
      <c r="T34" s="35" t="e">
        <f t="shared" si="36"/>
        <v>#N/A</v>
      </c>
      <c r="U34" s="17">
        <v>885615</v>
      </c>
      <c r="V34" s="17">
        <v>21970</v>
      </c>
      <c r="W34" s="17">
        <v>292711</v>
      </c>
      <c r="X34" s="17">
        <v>4862</v>
      </c>
      <c r="Y34" s="17">
        <v>145919</v>
      </c>
      <c r="Z34" s="17">
        <v>4868</v>
      </c>
      <c r="AA34" s="17">
        <v>172541</v>
      </c>
      <c r="AB34" s="17">
        <v>4566</v>
      </c>
      <c r="AC34" s="17">
        <v>47305</v>
      </c>
      <c r="AD34" s="17">
        <v>1773</v>
      </c>
      <c r="AE34" s="17">
        <v>316418</v>
      </c>
      <c r="AF34" s="17">
        <v>11207</v>
      </c>
      <c r="AG34" s="75" t="e">
        <f>Tax_data!Q34</f>
        <v>#N/A</v>
      </c>
      <c r="AH34" s="75" t="e">
        <f>Tax_data!S34</f>
        <v>#N/A</v>
      </c>
      <c r="AI34" s="74">
        <f>Tax_data!U34</f>
        <v>9.890071193052643</v>
      </c>
      <c r="AJ34" s="74">
        <f>Tax_data!V34</f>
        <v>16.663113249141485</v>
      </c>
      <c r="AK34" s="81">
        <f>Data!F34</f>
        <v>9.3969653050707596</v>
      </c>
      <c r="AL34" s="17">
        <v>21371</v>
      </c>
      <c r="AM34" s="74">
        <f t="shared" si="30"/>
        <v>861469.19276285858</v>
      </c>
      <c r="AN34" s="81" t="e">
        <f>Data!H34</f>
        <v>#N/A</v>
      </c>
      <c r="AO34" s="74">
        <f>(Data!K34/(AP34/100))</f>
        <v>489204.53527537559</v>
      </c>
      <c r="AP34" s="74">
        <f t="shared" si="31"/>
        <v>2.480761956380594</v>
      </c>
      <c r="AQ34" s="17">
        <f>'Embargoed data'!G34</f>
        <v>12</v>
      </c>
      <c r="AR34" s="17">
        <f>'Embargoed data'!H34</f>
        <v>115</v>
      </c>
      <c r="AS34" s="17">
        <f>'Embargoed data'!I34</f>
        <v>60</v>
      </c>
      <c r="AT34" s="17">
        <f>'Embargoed data'!J34</f>
        <v>55</v>
      </c>
      <c r="AU34" s="17">
        <f>'Embargoed data'!K34</f>
        <v>870</v>
      </c>
      <c r="AV34" s="17">
        <f t="shared" si="32"/>
        <v>882</v>
      </c>
      <c r="AW34" s="17" t="e">
        <v>#N/A</v>
      </c>
      <c r="AX34" s="17" t="e">
        <v>#N/A</v>
      </c>
      <c r="AY34" s="17" t="e">
        <v>#N/A</v>
      </c>
      <c r="AZ34" s="17" t="e">
        <v>#N/A</v>
      </c>
      <c r="BA34" s="17">
        <v>425327</v>
      </c>
      <c r="BB34" s="17">
        <v>9760</v>
      </c>
      <c r="BC34" s="17">
        <v>289947</v>
      </c>
      <c r="BD34" s="17">
        <v>8729</v>
      </c>
      <c r="BE34" s="74">
        <f t="shared" si="25"/>
        <v>3.3360974239132668</v>
      </c>
      <c r="BF34" s="74">
        <f t="shared" si="26"/>
        <v>2.6463275395413262</v>
      </c>
      <c r="BG34" s="74">
        <f t="shared" si="27"/>
        <v>3.7480181798964165</v>
      </c>
      <c r="BH34" s="74">
        <f t="shared" si="28"/>
        <v>3.5418339032545556</v>
      </c>
      <c r="BI34" s="74">
        <v>1593.06</v>
      </c>
      <c r="BJ34" s="74">
        <v>129.98825373333301</v>
      </c>
      <c r="BK34" s="74">
        <f t="shared" si="29"/>
        <v>2.0979581945408996</v>
      </c>
      <c r="BL34" s="74">
        <f t="shared" si="33"/>
        <v>3.0105502040028003</v>
      </c>
      <c r="BM34" s="74">
        <f t="shared" si="34"/>
        <v>2.2947050152000696</v>
      </c>
      <c r="BN34" s="17">
        <f>Data!G34</f>
        <v>2274.24485524788</v>
      </c>
      <c r="BO34" s="17" t="e">
        <f>Data!H34</f>
        <v>#N/A</v>
      </c>
      <c r="BP34" s="17">
        <v>861.28630668319897</v>
      </c>
      <c r="BQ34" s="17">
        <f t="shared" si="35"/>
        <v>34718.619594594507</v>
      </c>
      <c r="BR34" s="17"/>
      <c r="BS34" s="17"/>
      <c r="BT34" s="17" t="e">
        <v>#N/A</v>
      </c>
      <c r="BU34" s="17"/>
      <c r="BV34" s="17" t="e">
        <v>#N/A</v>
      </c>
      <c r="BW34" s="17"/>
      <c r="BX34" s="17"/>
      <c r="BY34" s="17" t="e">
        <v>#N/A</v>
      </c>
      <c r="BZ34" s="17" t="e">
        <v>#N/A</v>
      </c>
      <c r="CA34" s="17"/>
      <c r="CB34" s="17"/>
    </row>
    <row r="35" spans="1:80" x14ac:dyDescent="0.2">
      <c r="A35" s="18">
        <v>28306</v>
      </c>
      <c r="B35" s="17">
        <v>1784351</v>
      </c>
      <c r="C35" s="17">
        <v>38252</v>
      </c>
      <c r="D35" s="35">
        <f>Data!P35</f>
        <v>8.3466670000000001</v>
      </c>
      <c r="E35" s="35" t="e">
        <v>#N/A</v>
      </c>
      <c r="F35" s="35" t="e">
        <v>#N/A</v>
      </c>
      <c r="G35" s="35" t="e">
        <v>#N/A</v>
      </c>
      <c r="H35" s="35" t="e">
        <v>#N/A</v>
      </c>
      <c r="I35" s="35">
        <v>11.1366666666667</v>
      </c>
      <c r="J35" s="35">
        <f>'Historical PPI'!H34</f>
        <v>2.8481161311368415</v>
      </c>
      <c r="K35" s="35" t="e">
        <f>'4.Globalgrowthcalcs_rebased'!Q32</f>
        <v>#N/A</v>
      </c>
      <c r="L35" s="35">
        <f>'4.Globalgrowthcalcs_rebased'!B32</f>
        <v>39.634097004598132</v>
      </c>
      <c r="M35" s="35">
        <v>5.875</v>
      </c>
      <c r="N35" s="35" t="e">
        <f>'3.IMFq'!Q32</f>
        <v>#N/A</v>
      </c>
      <c r="O35" s="35" t="e">
        <f>'3.IMFq'!R32</f>
        <v>#N/A</v>
      </c>
      <c r="P35" s="35" t="e">
        <f>'3.IMFq'!S32</f>
        <v>#N/A</v>
      </c>
      <c r="Q35" s="35" t="e">
        <f>'3.IMFq'!T32</f>
        <v>#N/A</v>
      </c>
      <c r="R35" s="35" t="e">
        <f>'3.IMFq'!U32</f>
        <v>#N/A</v>
      </c>
      <c r="S35" s="35" t="e">
        <f>'3.IMFq'!V32</f>
        <v>#N/A</v>
      </c>
      <c r="T35" s="35" t="e">
        <f t="shared" si="36"/>
        <v>#N/A</v>
      </c>
      <c r="U35" s="17">
        <v>868981</v>
      </c>
      <c r="V35" s="17">
        <v>22304</v>
      </c>
      <c r="W35" s="17">
        <v>288703</v>
      </c>
      <c r="X35" s="17">
        <v>4948</v>
      </c>
      <c r="Y35" s="17">
        <v>131813</v>
      </c>
      <c r="Z35" s="17">
        <v>4523</v>
      </c>
      <c r="AA35" s="17">
        <v>160740</v>
      </c>
      <c r="AB35" s="17">
        <v>4470</v>
      </c>
      <c r="AC35" s="17">
        <v>39855</v>
      </c>
      <c r="AD35" s="17">
        <v>1531</v>
      </c>
      <c r="AE35" s="17">
        <v>286052</v>
      </c>
      <c r="AF35" s="17">
        <v>10525</v>
      </c>
      <c r="AG35" s="75" t="e">
        <f>Tax_data!Q35</f>
        <v>#N/A</v>
      </c>
      <c r="AH35" s="75" t="e">
        <f>Tax_data!S35</f>
        <v>#N/A</v>
      </c>
      <c r="AI35" s="74">
        <f>Tax_data!U35</f>
        <v>7.2142051609549744</v>
      </c>
      <c r="AJ35" s="74">
        <f>Tax_data!V35</f>
        <v>17.844053784501508</v>
      </c>
      <c r="AK35" s="81">
        <f>Data!F35</f>
        <v>9.4323859531474703</v>
      </c>
      <c r="AL35" s="17">
        <v>21710</v>
      </c>
      <c r="AM35" s="74">
        <f t="shared" si="30"/>
        <v>845838.3029949785</v>
      </c>
      <c r="AN35" s="81" t="e">
        <f>Data!H35</f>
        <v>#N/A</v>
      </c>
      <c r="AO35" s="74">
        <f>(Data!K35/(AP35/100))</f>
        <v>486412.21864538634</v>
      </c>
      <c r="AP35" s="74">
        <f t="shared" si="31"/>
        <v>2.5666844269322344</v>
      </c>
      <c r="AQ35" s="17">
        <f>'Embargoed data'!G35</f>
        <v>16</v>
      </c>
      <c r="AR35" s="17">
        <f>'Embargoed data'!H35</f>
        <v>65</v>
      </c>
      <c r="AS35" s="17">
        <f>'Embargoed data'!I35</f>
        <v>52</v>
      </c>
      <c r="AT35" s="17">
        <f>'Embargoed data'!J35</f>
        <v>69</v>
      </c>
      <c r="AU35" s="17">
        <f>'Embargoed data'!K35</f>
        <v>924</v>
      </c>
      <c r="AV35" s="17">
        <f t="shared" si="32"/>
        <v>884</v>
      </c>
      <c r="AW35" s="17" t="e">
        <v>#N/A</v>
      </c>
      <c r="AX35" s="17" t="e">
        <v>#N/A</v>
      </c>
      <c r="AY35" s="17" t="e">
        <v>#N/A</v>
      </c>
      <c r="AZ35" s="17" t="e">
        <v>#N/A</v>
      </c>
      <c r="BA35" s="17">
        <v>432493</v>
      </c>
      <c r="BB35" s="17">
        <v>10144</v>
      </c>
      <c r="BC35" s="17">
        <v>275414</v>
      </c>
      <c r="BD35" s="17">
        <v>8067</v>
      </c>
      <c r="BE35" s="74">
        <f t="shared" si="25"/>
        <v>3.4313762678946689</v>
      </c>
      <c r="BF35" s="74">
        <f t="shared" si="26"/>
        <v>2.7808883911907429</v>
      </c>
      <c r="BG35" s="74">
        <f t="shared" si="27"/>
        <v>3.8414251662275753</v>
      </c>
      <c r="BH35" s="74">
        <f t="shared" si="28"/>
        <v>3.6794009480793699</v>
      </c>
      <c r="BI35" s="74">
        <v>1579.5066666666701</v>
      </c>
      <c r="BJ35" s="74">
        <v>132.17782233333301</v>
      </c>
      <c r="BK35" s="74">
        <f t="shared" si="29"/>
        <v>2.1437486234490861</v>
      </c>
      <c r="BL35" s="74">
        <f t="shared" si="33"/>
        <v>2.9290450013434324</v>
      </c>
      <c r="BM35" s="74">
        <f t="shared" si="34"/>
        <v>2.3454714873997964</v>
      </c>
      <c r="BN35" s="17">
        <f>Data!G35</f>
        <v>2301.6445794137212</v>
      </c>
      <c r="BO35" s="17" t="e">
        <f>Data!H35</f>
        <v>#N/A</v>
      </c>
      <c r="BP35" s="17">
        <v>862.59314515142398</v>
      </c>
      <c r="BQ35" s="17">
        <f t="shared" si="35"/>
        <v>33607.292587286116</v>
      </c>
      <c r="BR35" s="17"/>
      <c r="BS35" s="17"/>
      <c r="BT35" s="17" t="e">
        <v>#N/A</v>
      </c>
      <c r="BU35" s="17"/>
      <c r="BV35" s="17" t="e">
        <v>#N/A</v>
      </c>
      <c r="BW35" s="17"/>
      <c r="BX35" s="17"/>
      <c r="BY35" s="17" t="e">
        <v>#N/A</v>
      </c>
      <c r="BZ35" s="17" t="e">
        <v>#N/A</v>
      </c>
      <c r="CA35" s="17"/>
      <c r="CB35" s="17"/>
    </row>
    <row r="36" spans="1:80" x14ac:dyDescent="0.2">
      <c r="A36" s="18">
        <v>28398</v>
      </c>
      <c r="B36" s="17">
        <v>1777465</v>
      </c>
      <c r="C36" s="17">
        <v>40210</v>
      </c>
      <c r="D36" s="35">
        <f>Data!P36</f>
        <v>8.3966670000000008</v>
      </c>
      <c r="E36" s="35" t="e">
        <v>#N/A</v>
      </c>
      <c r="F36" s="35" t="e">
        <v>#N/A</v>
      </c>
      <c r="G36" s="35" t="e">
        <v>#N/A</v>
      </c>
      <c r="H36" s="35" t="e">
        <v>#N/A</v>
      </c>
      <c r="I36" s="35">
        <v>11.0133333333333</v>
      </c>
      <c r="J36" s="35">
        <f>'Historical PPI'!H35</f>
        <v>2.9391015244891392</v>
      </c>
      <c r="K36" s="35" t="e">
        <f>'4.Globalgrowthcalcs_rebased'!Q33</f>
        <v>#N/A</v>
      </c>
      <c r="L36" s="35">
        <f>'4.Globalgrowthcalcs_rebased'!B33</f>
        <v>40.348766350041949</v>
      </c>
      <c r="M36" s="35">
        <v>6.25</v>
      </c>
      <c r="N36" s="35" t="e">
        <f>'3.IMFq'!Q33</f>
        <v>#N/A</v>
      </c>
      <c r="O36" s="35" t="e">
        <f>'3.IMFq'!R33</f>
        <v>#N/A</v>
      </c>
      <c r="P36" s="35" t="e">
        <f>'3.IMFq'!S33</f>
        <v>#N/A</v>
      </c>
      <c r="Q36" s="35" t="e">
        <f>'3.IMFq'!T33</f>
        <v>#N/A</v>
      </c>
      <c r="R36" s="35" t="e">
        <f>'3.IMFq'!U33</f>
        <v>#N/A</v>
      </c>
      <c r="S36" s="35" t="e">
        <f>'3.IMFq'!V33</f>
        <v>#N/A</v>
      </c>
      <c r="T36" s="35" t="e">
        <f t="shared" si="36"/>
        <v>#N/A</v>
      </c>
      <c r="U36" s="17">
        <v>879522</v>
      </c>
      <c r="V36" s="17">
        <v>23147</v>
      </c>
      <c r="W36" s="17">
        <v>290252</v>
      </c>
      <c r="X36" s="17">
        <v>4850</v>
      </c>
      <c r="Y36" s="17">
        <v>143525</v>
      </c>
      <c r="Z36" s="17">
        <v>4998</v>
      </c>
      <c r="AA36" s="17">
        <v>154368</v>
      </c>
      <c r="AB36" s="17">
        <v>4677</v>
      </c>
      <c r="AC36" s="17">
        <v>44755</v>
      </c>
      <c r="AD36" s="17">
        <v>1735</v>
      </c>
      <c r="AE36" s="17">
        <v>301375</v>
      </c>
      <c r="AF36" s="17">
        <v>11410</v>
      </c>
      <c r="AG36" s="75" t="e">
        <f>Tax_data!Q36</f>
        <v>#N/A</v>
      </c>
      <c r="AH36" s="75" t="e">
        <f>Tax_data!S36</f>
        <v>#N/A</v>
      </c>
      <c r="AI36" s="74">
        <f>Tax_data!U36</f>
        <v>9.319881361814911</v>
      </c>
      <c r="AJ36" s="74">
        <f>Tax_data!V36</f>
        <v>17.133773272717381</v>
      </c>
      <c r="AK36" s="81">
        <f>Data!F36</f>
        <v>9.4609906896504299</v>
      </c>
      <c r="AL36" s="17">
        <v>22045</v>
      </c>
      <c r="AM36" s="74">
        <f t="shared" si="30"/>
        <v>837649.04696072929</v>
      </c>
      <c r="AN36" s="81" t="e">
        <f>Data!H36</f>
        <v>#N/A</v>
      </c>
      <c r="AO36" s="74">
        <f>(Data!K36/(AP36/100))</f>
        <v>505755.86443167453</v>
      </c>
      <c r="AP36" s="74">
        <f t="shared" si="31"/>
        <v>2.6317704389429712</v>
      </c>
      <c r="AQ36" s="17">
        <f>'Embargoed data'!G36</f>
        <v>16</v>
      </c>
      <c r="AR36" s="17">
        <f>'Embargoed data'!H36</f>
        <v>68</v>
      </c>
      <c r="AS36" s="17">
        <f>'Embargoed data'!I36</f>
        <v>40</v>
      </c>
      <c r="AT36" s="17">
        <f>'Embargoed data'!J36</f>
        <v>68</v>
      </c>
      <c r="AU36" s="17">
        <f>'Embargoed data'!K36</f>
        <v>961</v>
      </c>
      <c r="AV36" s="17">
        <f t="shared" si="32"/>
        <v>937</v>
      </c>
      <c r="AW36" s="17" t="e">
        <v>#N/A</v>
      </c>
      <c r="AX36" s="17" t="e">
        <v>#N/A</v>
      </c>
      <c r="AY36" s="17" t="e">
        <v>#N/A</v>
      </c>
      <c r="AZ36" s="17" t="e">
        <v>#N/A</v>
      </c>
      <c r="BA36" s="17">
        <v>427623</v>
      </c>
      <c r="BB36" s="17">
        <v>10388</v>
      </c>
      <c r="BC36" s="17">
        <v>292940</v>
      </c>
      <c r="BD36" s="17">
        <v>8994</v>
      </c>
      <c r="BE36" s="74">
        <f t="shared" si="25"/>
        <v>3.4823201532834003</v>
      </c>
      <c r="BF36" s="74">
        <f t="shared" si="26"/>
        <v>3.0297730099502487</v>
      </c>
      <c r="BG36" s="74">
        <f t="shared" si="27"/>
        <v>3.8766618254943581</v>
      </c>
      <c r="BH36" s="74">
        <f t="shared" si="28"/>
        <v>3.7859809207797595</v>
      </c>
      <c r="BI36" s="74">
        <v>1552.72</v>
      </c>
      <c r="BJ36" s="74">
        <v>133.02110566666701</v>
      </c>
      <c r="BK36" s="74">
        <f t="shared" si="29"/>
        <v>2.2622105076611914</v>
      </c>
      <c r="BL36" s="74">
        <f t="shared" si="33"/>
        <v>3.0702532941899365</v>
      </c>
      <c r="BM36" s="74">
        <f t="shared" si="34"/>
        <v>2.4292425804973075</v>
      </c>
      <c r="BN36" s="17">
        <f>Data!G36</f>
        <v>2330.0942494442443</v>
      </c>
      <c r="BO36" s="17" t="e">
        <f>Data!H36</f>
        <v>#N/A</v>
      </c>
      <c r="BP36" s="17">
        <v>953.24062634881</v>
      </c>
      <c r="BQ36" s="17">
        <f t="shared" si="35"/>
        <v>36220.50815084279</v>
      </c>
      <c r="BR36" s="17"/>
      <c r="BS36" s="17"/>
      <c r="BT36" s="17" t="e">
        <v>#N/A</v>
      </c>
      <c r="BU36" s="17"/>
      <c r="BV36" s="17" t="e">
        <v>#N/A</v>
      </c>
      <c r="BW36" s="17"/>
      <c r="BX36" s="17"/>
      <c r="BY36" s="17" t="e">
        <v>#N/A</v>
      </c>
      <c r="BZ36" s="17" t="e">
        <v>#N/A</v>
      </c>
      <c r="CA36" s="17"/>
      <c r="CB36" s="17"/>
    </row>
    <row r="37" spans="1:80" x14ac:dyDescent="0.2">
      <c r="A37" s="18">
        <v>28490</v>
      </c>
      <c r="B37" s="17">
        <v>1786593</v>
      </c>
      <c r="C37" s="17">
        <v>41803</v>
      </c>
      <c r="D37" s="35">
        <f>Data!P37</f>
        <v>8.41</v>
      </c>
      <c r="E37" s="35" t="e">
        <v>#N/A</v>
      </c>
      <c r="F37" s="35" t="e">
        <v>#N/A</v>
      </c>
      <c r="G37" s="35" t="e">
        <v>#N/A</v>
      </c>
      <c r="H37" s="35" t="e">
        <v>#N/A</v>
      </c>
      <c r="I37" s="35">
        <v>10.7633333333333</v>
      </c>
      <c r="J37" s="35">
        <f>'Historical PPI'!H36</f>
        <v>2.9855137443287929</v>
      </c>
      <c r="K37" s="35" t="e">
        <f>'4.Globalgrowthcalcs_rebased'!Q34</f>
        <v>#N/A</v>
      </c>
      <c r="L37" s="35">
        <f>'4.Globalgrowthcalcs_rebased'!B34</f>
        <v>40.349569220817187</v>
      </c>
      <c r="M37" s="35">
        <v>6.5</v>
      </c>
      <c r="N37" s="35" t="e">
        <f>'3.IMFq'!Q34</f>
        <v>#N/A</v>
      </c>
      <c r="O37" s="35" t="e">
        <f>'3.IMFq'!R34</f>
        <v>#N/A</v>
      </c>
      <c r="P37" s="35" t="e">
        <f>'3.IMFq'!S34</f>
        <v>#N/A</v>
      </c>
      <c r="Q37" s="35" t="e">
        <f>'3.IMFq'!T34</f>
        <v>#N/A</v>
      </c>
      <c r="R37" s="35" t="e">
        <f>'3.IMFq'!U34</f>
        <v>#N/A</v>
      </c>
      <c r="S37" s="35" t="e">
        <f>'3.IMFq'!V34</f>
        <v>#N/A</v>
      </c>
      <c r="T37" s="35" t="e">
        <f t="shared" si="36"/>
        <v>#N/A</v>
      </c>
      <c r="U37" s="17">
        <v>880070</v>
      </c>
      <c r="V37" s="17">
        <v>23564</v>
      </c>
      <c r="W37" s="17">
        <v>303978</v>
      </c>
      <c r="X37" s="17">
        <v>4996</v>
      </c>
      <c r="Y37" s="17">
        <v>144485</v>
      </c>
      <c r="Z37" s="17">
        <v>5153</v>
      </c>
      <c r="AA37" s="17">
        <v>143037</v>
      </c>
      <c r="AB37" s="17">
        <v>4659</v>
      </c>
      <c r="AC37" s="17">
        <v>42949</v>
      </c>
      <c r="AD37" s="17">
        <v>1714</v>
      </c>
      <c r="AE37" s="17">
        <v>292863</v>
      </c>
      <c r="AF37" s="17">
        <v>11526</v>
      </c>
      <c r="AG37" s="75" t="e">
        <f>Tax_data!Q37</f>
        <v>#N/A</v>
      </c>
      <c r="AH37" s="75" t="e">
        <f>Tax_data!S37</f>
        <v>#N/A</v>
      </c>
      <c r="AI37" s="74">
        <f>Tax_data!U37</f>
        <v>7.4444484783402087</v>
      </c>
      <c r="AJ37" s="74">
        <f>Tax_data!V37</f>
        <v>20.335273195152066</v>
      </c>
      <c r="AK37" s="81">
        <f>Data!F37</f>
        <v>9.4834096300000006</v>
      </c>
      <c r="AL37" s="17">
        <v>22656</v>
      </c>
      <c r="AM37" s="74">
        <f t="shared" si="30"/>
        <v>846157.94941436092</v>
      </c>
      <c r="AN37" s="81" t="e">
        <f>Data!H37</f>
        <v>#N/A</v>
      </c>
      <c r="AO37" s="74">
        <f>(Data!K37/(AP37/100))</f>
        <v>517943.08097097266</v>
      </c>
      <c r="AP37" s="74">
        <f t="shared" si="31"/>
        <v>2.6775142886361314</v>
      </c>
      <c r="AQ37" s="17">
        <f>'Embargoed data'!G37</f>
        <v>16</v>
      </c>
      <c r="AR37" s="17">
        <f>'Embargoed data'!H37</f>
        <v>80</v>
      </c>
      <c r="AS37" s="17">
        <f>'Embargoed data'!I37</f>
        <v>64</v>
      </c>
      <c r="AT37" s="17">
        <f>'Embargoed data'!J37</f>
        <v>72</v>
      </c>
      <c r="AU37" s="17">
        <f>'Embargoed data'!K37</f>
        <v>925</v>
      </c>
      <c r="AV37" s="17">
        <f t="shared" si="32"/>
        <v>885</v>
      </c>
      <c r="AW37" s="17" t="e">
        <v>#N/A</v>
      </c>
      <c r="AX37" s="17" t="e">
        <v>#N/A</v>
      </c>
      <c r="AY37" s="17" t="e">
        <v>#N/A</v>
      </c>
      <c r="AZ37" s="17" t="e">
        <v>#N/A</v>
      </c>
      <c r="BA37" s="17">
        <v>463523</v>
      </c>
      <c r="BB37" s="17">
        <v>11148</v>
      </c>
      <c r="BC37" s="17">
        <v>310554</v>
      </c>
      <c r="BD37" s="17">
        <v>8782</v>
      </c>
      <c r="BE37" s="74">
        <f t="shared" si="25"/>
        <v>3.5664601861784959</v>
      </c>
      <c r="BF37" s="74">
        <f t="shared" si="26"/>
        <v>3.2571991862245437</v>
      </c>
      <c r="BG37" s="74">
        <f t="shared" si="27"/>
        <v>3.9907797620433541</v>
      </c>
      <c r="BH37" s="74">
        <f t="shared" si="28"/>
        <v>3.9356286045010807</v>
      </c>
      <c r="BI37" s="74">
        <v>1500.34</v>
      </c>
      <c r="BJ37" s="74">
        <v>130.132764333333</v>
      </c>
      <c r="BK37" s="74">
        <f t="shared" si="29"/>
        <v>2.3398166230361364</v>
      </c>
      <c r="BL37" s="74">
        <f t="shared" si="33"/>
        <v>2.8278495849353091</v>
      </c>
      <c r="BM37" s="74">
        <f t="shared" si="34"/>
        <v>2.4050586486538963</v>
      </c>
      <c r="BN37" s="17">
        <f>Data!G37</f>
        <v>2389.0141714779011</v>
      </c>
      <c r="BO37" s="17" t="e">
        <f>Data!H37</f>
        <v>#N/A</v>
      </c>
      <c r="BP37" s="17">
        <v>910.35011664174601</v>
      </c>
      <c r="BQ37" s="17">
        <f t="shared" si="35"/>
        <v>33999.822914314267</v>
      </c>
      <c r="BR37" s="17"/>
      <c r="BS37" s="17"/>
      <c r="BT37" s="17" t="e">
        <v>#N/A</v>
      </c>
      <c r="BU37" s="17"/>
      <c r="BV37" s="17" t="e">
        <v>#N/A</v>
      </c>
      <c r="BW37" s="17"/>
      <c r="BX37" s="17"/>
      <c r="BY37" s="17" t="e">
        <v>#N/A</v>
      </c>
      <c r="BZ37" s="17" t="e">
        <v>#N/A</v>
      </c>
      <c r="CA37" s="17"/>
      <c r="CB37" s="17"/>
    </row>
    <row r="38" spans="1:80" x14ac:dyDescent="0.2">
      <c r="A38" s="18">
        <v>28580</v>
      </c>
      <c r="B38" s="17">
        <v>1815970</v>
      </c>
      <c r="C38" s="17">
        <v>42437</v>
      </c>
      <c r="D38" s="35">
        <f>Data!P38</f>
        <v>8.4700000000000006</v>
      </c>
      <c r="E38" s="35" t="e">
        <v>#N/A</v>
      </c>
      <c r="F38" s="35" t="e">
        <v>#N/A</v>
      </c>
      <c r="G38" s="35" t="e">
        <v>#N/A</v>
      </c>
      <c r="H38" s="35" t="e">
        <v>#N/A</v>
      </c>
      <c r="I38" s="35">
        <v>10.81</v>
      </c>
      <c r="J38" s="35">
        <f>'Historical PPI'!H37</f>
        <v>3.0227846027846037</v>
      </c>
      <c r="K38" s="35" t="e">
        <f>'4.Globalgrowthcalcs_rebased'!Q35</f>
        <v>#N/A</v>
      </c>
      <c r="L38" s="35">
        <f>'4.Globalgrowthcalcs_rebased'!B35</f>
        <v>40.478624146320698</v>
      </c>
      <c r="M38" s="35">
        <v>6.75</v>
      </c>
      <c r="N38" s="35" t="e">
        <f>'3.IMFq'!Q35</f>
        <v>#N/A</v>
      </c>
      <c r="O38" s="35" t="e">
        <f>'3.IMFq'!R35</f>
        <v>#N/A</v>
      </c>
      <c r="P38" s="35" t="e">
        <f>'3.IMFq'!S35</f>
        <v>#N/A</v>
      </c>
      <c r="Q38" s="35" t="e">
        <f>'3.IMFq'!T35</f>
        <v>#N/A</v>
      </c>
      <c r="R38" s="35" t="e">
        <f>'3.IMFq'!U35</f>
        <v>#N/A</v>
      </c>
      <c r="S38" s="35" t="e">
        <f>'3.IMFq'!V35</f>
        <v>#N/A</v>
      </c>
      <c r="T38" s="35" t="e">
        <f t="shared" si="36"/>
        <v>#N/A</v>
      </c>
      <c r="U38" s="17">
        <v>899408</v>
      </c>
      <c r="V38" s="17">
        <v>24412</v>
      </c>
      <c r="W38" s="17">
        <v>296428</v>
      </c>
      <c r="X38" s="17">
        <v>5826</v>
      </c>
      <c r="Y38" s="17">
        <v>134975</v>
      </c>
      <c r="Z38" s="17">
        <v>4999</v>
      </c>
      <c r="AA38" s="17">
        <v>141797</v>
      </c>
      <c r="AB38" s="17">
        <v>4112</v>
      </c>
      <c r="AC38" s="17">
        <v>40412</v>
      </c>
      <c r="AD38" s="17">
        <v>1652</v>
      </c>
      <c r="AE38" s="17">
        <v>279105</v>
      </c>
      <c r="AF38" s="17">
        <v>10762</v>
      </c>
      <c r="AG38" s="75" t="e">
        <f>Tax_data!Q38</f>
        <v>#N/A</v>
      </c>
      <c r="AH38" s="75" t="e">
        <f>Tax_data!S38</f>
        <v>#N/A</v>
      </c>
      <c r="AI38" s="74">
        <f>Tax_data!U38</f>
        <v>9.1276404212112965</v>
      </c>
      <c r="AJ38" s="74">
        <f>Tax_data!V38</f>
        <v>16.815679932369722</v>
      </c>
      <c r="AK38" s="81">
        <f>Data!F38</f>
        <v>9.5050675219499201</v>
      </c>
      <c r="AL38" s="17">
        <v>23201</v>
      </c>
      <c r="AM38" s="74">
        <f t="shared" si="30"/>
        <v>854791.29149598558</v>
      </c>
      <c r="AN38" s="81" t="e">
        <f>Data!H38</f>
        <v>#N/A</v>
      </c>
      <c r="AO38" s="74">
        <f>(Data!K38/(AP38/100))</f>
        <v>522112.50903926906</v>
      </c>
      <c r="AP38" s="74">
        <f t="shared" si="31"/>
        <v>2.7142298044936224</v>
      </c>
      <c r="AQ38" s="17">
        <f>'Embargoed data'!G38</f>
        <v>16</v>
      </c>
      <c r="AR38" s="17">
        <f>'Embargoed data'!H38</f>
        <v>90</v>
      </c>
      <c r="AS38" s="17">
        <f>'Embargoed data'!I38</f>
        <v>44</v>
      </c>
      <c r="AT38" s="17">
        <f>'Embargoed data'!J38</f>
        <v>64</v>
      </c>
      <c r="AU38" s="17">
        <f>'Embargoed data'!K38</f>
        <v>984</v>
      </c>
      <c r="AV38" s="17">
        <f t="shared" si="32"/>
        <v>982</v>
      </c>
      <c r="AW38" s="17" t="e">
        <v>#N/A</v>
      </c>
      <c r="AX38" s="17" t="e">
        <v>#N/A</v>
      </c>
      <c r="AY38" s="17" t="e">
        <v>#N/A</v>
      </c>
      <c r="AZ38" s="17" t="e">
        <v>#N/A</v>
      </c>
      <c r="BA38" s="17">
        <v>427345</v>
      </c>
      <c r="BB38" s="17">
        <v>11783</v>
      </c>
      <c r="BC38" s="17">
        <v>267651</v>
      </c>
      <c r="BD38" s="17">
        <v>8937</v>
      </c>
      <c r="BE38" s="74">
        <f t="shared" si="25"/>
        <v>3.7036488238562697</v>
      </c>
      <c r="BF38" s="74">
        <f t="shared" si="26"/>
        <v>2.8999203086101963</v>
      </c>
      <c r="BG38" s="74">
        <f t="shared" si="27"/>
        <v>4.0878946847471047</v>
      </c>
      <c r="BH38" s="74">
        <f t="shared" si="28"/>
        <v>3.8558965263968759</v>
      </c>
      <c r="BI38" s="74">
        <v>1428.4</v>
      </c>
      <c r="BJ38" s="74">
        <v>126.296964533333</v>
      </c>
      <c r="BK38" s="74">
        <f t="shared" si="29"/>
        <v>2.3368778118581255</v>
      </c>
      <c r="BL38" s="74">
        <f t="shared" si="33"/>
        <v>3.3390497326742659</v>
      </c>
      <c r="BM38" s="74">
        <f t="shared" si="34"/>
        <v>2.7572570171641182</v>
      </c>
      <c r="BN38" s="17">
        <f>Data!G38</f>
        <v>2440.9084887006065</v>
      </c>
      <c r="BO38" s="17" t="e">
        <f>Data!H38</f>
        <v>#N/A</v>
      </c>
      <c r="BP38" s="17">
        <v>955.41639208082302</v>
      </c>
      <c r="BQ38" s="17">
        <f t="shared" si="35"/>
        <v>35200.276354605478</v>
      </c>
      <c r="BR38" s="17"/>
      <c r="BS38" s="17"/>
      <c r="BT38" s="17" t="e">
        <v>#N/A</v>
      </c>
      <c r="BU38" s="17"/>
      <c r="BV38" s="17" t="e">
        <v>#N/A</v>
      </c>
      <c r="BW38" s="17"/>
      <c r="BX38" s="17"/>
      <c r="BY38" s="17" t="e">
        <v>#N/A</v>
      </c>
      <c r="BZ38" s="17" t="e">
        <v>#N/A</v>
      </c>
      <c r="CA38" s="17"/>
      <c r="CB38" s="17"/>
    </row>
    <row r="39" spans="1:80" x14ac:dyDescent="0.2">
      <c r="A39" s="18">
        <v>28671</v>
      </c>
      <c r="B39" s="17">
        <v>1851068</v>
      </c>
      <c r="C39" s="17">
        <v>43487</v>
      </c>
      <c r="D39" s="35">
        <f>Data!P39</f>
        <v>8.483333</v>
      </c>
      <c r="E39" s="35" t="e">
        <v>#N/A</v>
      </c>
      <c r="F39" s="35" t="e">
        <v>#N/A</v>
      </c>
      <c r="G39" s="35" t="e">
        <v>#N/A</v>
      </c>
      <c r="H39" s="35" t="e">
        <v>#N/A</v>
      </c>
      <c r="I39" s="35">
        <v>10.606666666666699</v>
      </c>
      <c r="J39" s="35">
        <f>'Historical PPI'!H38</f>
        <v>3.1254607731202051</v>
      </c>
      <c r="K39" s="35" t="e">
        <f>'4.Globalgrowthcalcs_rebased'!Q36</f>
        <v>#N/A</v>
      </c>
      <c r="L39" s="35">
        <f>'4.Globalgrowthcalcs_rebased'!B36</f>
        <v>42.043030955105614</v>
      </c>
      <c r="M39" s="35">
        <v>7.75</v>
      </c>
      <c r="N39" s="35" t="e">
        <f>'3.IMFq'!Q36</f>
        <v>#N/A</v>
      </c>
      <c r="O39" s="35" t="e">
        <f>'3.IMFq'!R36</f>
        <v>#N/A</v>
      </c>
      <c r="P39" s="35" t="e">
        <f>'3.IMFq'!S36</f>
        <v>#N/A</v>
      </c>
      <c r="Q39" s="35" t="e">
        <f>'3.IMFq'!T36</f>
        <v>#N/A</v>
      </c>
      <c r="R39" s="35" t="e">
        <f>'3.IMFq'!U36</f>
        <v>#N/A</v>
      </c>
      <c r="S39" s="35" t="e">
        <f>'3.IMFq'!V36</f>
        <v>#N/A</v>
      </c>
      <c r="T39" s="35" t="e">
        <f t="shared" si="36"/>
        <v>#N/A</v>
      </c>
      <c r="U39" s="17">
        <v>911027</v>
      </c>
      <c r="V39" s="17">
        <v>25300</v>
      </c>
      <c r="W39" s="17">
        <v>287580</v>
      </c>
      <c r="X39" s="17">
        <v>5727</v>
      </c>
      <c r="Y39" s="17">
        <v>152922</v>
      </c>
      <c r="Z39" s="17">
        <v>5856</v>
      </c>
      <c r="AA39" s="17">
        <v>128918</v>
      </c>
      <c r="AB39" s="17">
        <v>3890</v>
      </c>
      <c r="AC39" s="17">
        <v>46365</v>
      </c>
      <c r="AD39" s="17">
        <v>1983</v>
      </c>
      <c r="AE39" s="17">
        <v>299035</v>
      </c>
      <c r="AF39" s="17">
        <v>11729</v>
      </c>
      <c r="AG39" s="75" t="e">
        <f>Tax_data!Q39</f>
        <v>#N/A</v>
      </c>
      <c r="AH39" s="75" t="e">
        <f>Tax_data!S39</f>
        <v>#N/A</v>
      </c>
      <c r="AI39" s="74">
        <f>Tax_data!U39</f>
        <v>7.7821176840134783</v>
      </c>
      <c r="AJ39" s="74">
        <f>Tax_data!V39</f>
        <v>18.695064894387563</v>
      </c>
      <c r="AK39" s="81">
        <f>Data!F39</f>
        <v>9.5252808848266408</v>
      </c>
      <c r="AL39" s="17">
        <v>23639</v>
      </c>
      <c r="AM39" s="74">
        <f t="shared" si="30"/>
        <v>851216.09695652174</v>
      </c>
      <c r="AN39" s="81" t="e">
        <f>Data!H39</f>
        <v>#N/A</v>
      </c>
      <c r="AO39" s="74">
        <f>(Data!K39/(AP39/100))</f>
        <v>540374.64479578508</v>
      </c>
      <c r="AP39" s="74">
        <f t="shared" si="31"/>
        <v>2.7770856407109781</v>
      </c>
      <c r="AQ39" s="17">
        <f>'Embargoed data'!G39</f>
        <v>16</v>
      </c>
      <c r="AR39" s="17">
        <f>'Embargoed data'!H39</f>
        <v>96</v>
      </c>
      <c r="AS39" s="17">
        <f>'Embargoed data'!I39</f>
        <v>56</v>
      </c>
      <c r="AT39" s="17">
        <f>'Embargoed data'!J39</f>
        <v>67</v>
      </c>
      <c r="AU39" s="17">
        <f>'Embargoed data'!K39</f>
        <v>997</v>
      </c>
      <c r="AV39" s="17">
        <f t="shared" si="32"/>
        <v>986</v>
      </c>
      <c r="AW39" s="17" t="e">
        <v>#N/A</v>
      </c>
      <c r="AX39" s="17" t="e">
        <v>#N/A</v>
      </c>
      <c r="AY39" s="17" t="e">
        <v>#N/A</v>
      </c>
      <c r="AZ39" s="17" t="e">
        <v>#N/A</v>
      </c>
      <c r="BA39" s="17">
        <v>457385</v>
      </c>
      <c r="BB39" s="17">
        <v>12189</v>
      </c>
      <c r="BC39" s="17">
        <v>305353</v>
      </c>
      <c r="BD39" s="17">
        <v>10286</v>
      </c>
      <c r="BE39" s="74">
        <f t="shared" si="25"/>
        <v>3.8294032251736181</v>
      </c>
      <c r="BF39" s="74">
        <f t="shared" si="26"/>
        <v>3.0174219271164615</v>
      </c>
      <c r="BG39" s="74">
        <f t="shared" si="27"/>
        <v>4.2769330313814304</v>
      </c>
      <c r="BH39" s="74">
        <f t="shared" si="28"/>
        <v>3.9222833447589749</v>
      </c>
      <c r="BI39" s="74">
        <v>1425.77</v>
      </c>
      <c r="BJ39" s="74">
        <v>126.994431466667</v>
      </c>
      <c r="BK39" s="74">
        <f t="shared" si="29"/>
        <v>2.3492924084906659</v>
      </c>
      <c r="BL39" s="74">
        <f t="shared" si="33"/>
        <v>3.368560321987994</v>
      </c>
      <c r="BM39" s="74">
        <f t="shared" si="34"/>
        <v>2.6649321687418697</v>
      </c>
      <c r="BN39" s="17">
        <f>Data!G39</f>
        <v>2481.7115931621397</v>
      </c>
      <c r="BO39" s="17" t="e">
        <f>Data!H39</f>
        <v>#N/A</v>
      </c>
      <c r="BP39" s="17">
        <v>978.66095326804896</v>
      </c>
      <c r="BQ39" s="17">
        <f t="shared" si="35"/>
        <v>35240.575188653391</v>
      </c>
      <c r="BR39" s="17"/>
      <c r="BS39" s="17"/>
      <c r="BT39" s="17" t="e">
        <v>#N/A</v>
      </c>
      <c r="BU39" s="17"/>
      <c r="BV39" s="17" t="e">
        <v>#N/A</v>
      </c>
      <c r="BW39" s="17"/>
      <c r="BX39" s="17"/>
      <c r="BY39" s="17" t="e">
        <v>#N/A</v>
      </c>
      <c r="BZ39" s="17" t="e">
        <v>#N/A</v>
      </c>
      <c r="CA39" s="17"/>
      <c r="CB39" s="17"/>
    </row>
    <row r="40" spans="1:80" x14ac:dyDescent="0.2">
      <c r="A40" s="18">
        <v>28763</v>
      </c>
      <c r="B40" s="17">
        <v>1831153</v>
      </c>
      <c r="C40" s="17">
        <v>46080</v>
      </c>
      <c r="D40" s="35">
        <f>Data!P40</f>
        <v>8.266667</v>
      </c>
      <c r="E40" s="35" t="e">
        <v>#N/A</v>
      </c>
      <c r="F40" s="35" t="e">
        <v>#N/A</v>
      </c>
      <c r="G40" s="35" t="e">
        <v>#N/A</v>
      </c>
      <c r="H40" s="35" t="e">
        <v>#N/A</v>
      </c>
      <c r="I40" s="35">
        <v>10.37</v>
      </c>
      <c r="J40" s="35">
        <f>'Historical PPI'!H39</f>
        <v>3.2062925721699691</v>
      </c>
      <c r="K40" s="35" t="e">
        <f>'4.Globalgrowthcalcs_rebased'!Q37</f>
        <v>#N/A</v>
      </c>
      <c r="L40" s="35">
        <f>'4.Globalgrowthcalcs_rebased'!B37</f>
        <v>42.465879406605836</v>
      </c>
      <c r="M40" s="35">
        <v>8.75</v>
      </c>
      <c r="N40" s="35" t="e">
        <f>'3.IMFq'!Q37</f>
        <v>#N/A</v>
      </c>
      <c r="O40" s="35" t="e">
        <f>'3.IMFq'!R37</f>
        <v>#N/A</v>
      </c>
      <c r="P40" s="35" t="e">
        <f>'3.IMFq'!S37</f>
        <v>#N/A</v>
      </c>
      <c r="Q40" s="35" t="e">
        <f>'3.IMFq'!T37</f>
        <v>#N/A</v>
      </c>
      <c r="R40" s="35" t="e">
        <f>'3.IMFq'!U37</f>
        <v>#N/A</v>
      </c>
      <c r="S40" s="35" t="e">
        <f>'3.IMFq'!V37</f>
        <v>#N/A</v>
      </c>
      <c r="T40" s="35" t="e">
        <f t="shared" si="36"/>
        <v>#N/A</v>
      </c>
      <c r="U40" s="17">
        <v>876254</v>
      </c>
      <c r="V40" s="17">
        <v>25412</v>
      </c>
      <c r="W40" s="17">
        <v>295479</v>
      </c>
      <c r="X40" s="17">
        <v>5937</v>
      </c>
      <c r="Y40" s="17">
        <v>124822</v>
      </c>
      <c r="Z40" s="17">
        <v>4977</v>
      </c>
      <c r="AA40" s="17">
        <v>131734</v>
      </c>
      <c r="AB40" s="17">
        <v>4037</v>
      </c>
      <c r="AC40" s="17">
        <v>51666</v>
      </c>
      <c r="AD40" s="17">
        <v>2250</v>
      </c>
      <c r="AE40" s="17">
        <v>277976</v>
      </c>
      <c r="AF40" s="17">
        <v>11264</v>
      </c>
      <c r="AG40" s="75" t="e">
        <f>Tax_data!Q40</f>
        <v>#N/A</v>
      </c>
      <c r="AH40" s="75" t="e">
        <f>Tax_data!S40</f>
        <v>#N/A</v>
      </c>
      <c r="AI40" s="74">
        <f>Tax_data!U40</f>
        <v>9.0022443539413111</v>
      </c>
      <c r="AJ40" s="74">
        <f>Tax_data!V40</f>
        <v>13.954864466602526</v>
      </c>
      <c r="AK40" s="81">
        <f>Data!F40</f>
        <v>9.5481608702900402</v>
      </c>
      <c r="AL40" s="17">
        <v>24275</v>
      </c>
      <c r="AM40" s="74">
        <f t="shared" si="30"/>
        <v>837048.08161498513</v>
      </c>
      <c r="AN40" s="81" t="e">
        <f>Data!H40</f>
        <v>#N/A</v>
      </c>
      <c r="AO40" s="74">
        <f>(Data!K40/(AP40/100))</f>
        <v>539664.69657379831</v>
      </c>
      <c r="AP40" s="74">
        <f t="shared" si="31"/>
        <v>2.9000723534500268</v>
      </c>
      <c r="AQ40" s="17">
        <f>'Embargoed data'!G40</f>
        <v>16</v>
      </c>
      <c r="AR40" s="17">
        <f>'Embargoed data'!H40</f>
        <v>94</v>
      </c>
      <c r="AS40" s="17">
        <f>'Embargoed data'!I40</f>
        <v>68</v>
      </c>
      <c r="AT40" s="17">
        <f>'Embargoed data'!J40</f>
        <v>70</v>
      </c>
      <c r="AU40" s="17">
        <f>'Embargoed data'!K40</f>
        <v>1026</v>
      </c>
      <c r="AV40" s="17">
        <f t="shared" si="32"/>
        <v>998</v>
      </c>
      <c r="AW40" s="17" t="e">
        <v>#N/A</v>
      </c>
      <c r="AX40" s="17" t="e">
        <v>#N/A</v>
      </c>
      <c r="AY40" s="17" t="e">
        <v>#N/A</v>
      </c>
      <c r="AZ40" s="17" t="e">
        <v>#N/A</v>
      </c>
      <c r="BA40" s="17">
        <v>448177</v>
      </c>
      <c r="BB40" s="17">
        <v>13446</v>
      </c>
      <c r="BC40" s="17">
        <v>287857</v>
      </c>
      <c r="BD40" s="17">
        <v>10272</v>
      </c>
      <c r="BE40" s="74">
        <f t="shared" si="25"/>
        <v>3.987277883706398</v>
      </c>
      <c r="BF40" s="74">
        <f t="shared" si="26"/>
        <v>3.0645087828502895</v>
      </c>
      <c r="BG40" s="74">
        <f t="shared" si="27"/>
        <v>4.3548949018697014</v>
      </c>
      <c r="BH40" s="74">
        <f t="shared" si="28"/>
        <v>4.0521483869111004</v>
      </c>
      <c r="BI40" s="74">
        <v>1357.3333333333301</v>
      </c>
      <c r="BJ40" s="74">
        <v>123.392852166667</v>
      </c>
      <c r="BK40" s="74">
        <f t="shared" si="29"/>
        <v>2.5164472875832877</v>
      </c>
      <c r="BL40" s="74">
        <f t="shared" si="33"/>
        <v>3.5684384955029755</v>
      </c>
      <c r="BM40" s="74">
        <f t="shared" si="34"/>
        <v>3.0001539570303697</v>
      </c>
      <c r="BN40" s="17">
        <f>Data!G40</f>
        <v>2542.374424747476</v>
      </c>
      <c r="BO40" s="17" t="e">
        <f>Data!H40</f>
        <v>#N/A</v>
      </c>
      <c r="BP40" s="17">
        <v>1005.3381646420401</v>
      </c>
      <c r="BQ40" s="17">
        <f t="shared" si="35"/>
        <v>34665.96836613593</v>
      </c>
      <c r="BR40" s="17"/>
      <c r="BS40" s="17"/>
      <c r="BT40" s="17" t="e">
        <v>#N/A</v>
      </c>
      <c r="BU40" s="17"/>
      <c r="BV40" s="17" t="e">
        <v>#N/A</v>
      </c>
      <c r="BW40" s="17"/>
      <c r="BX40" s="17"/>
      <c r="BY40" s="17" t="e">
        <v>#N/A</v>
      </c>
      <c r="BZ40" s="17" t="e">
        <v>#N/A</v>
      </c>
      <c r="CA40" s="17"/>
      <c r="CB40" s="17"/>
    </row>
    <row r="41" spans="1:80" x14ac:dyDescent="0.2">
      <c r="A41" s="18">
        <v>28855</v>
      </c>
      <c r="B41" s="17">
        <v>1847819</v>
      </c>
      <c r="C41" s="17">
        <v>47500</v>
      </c>
      <c r="D41" s="35">
        <f>Data!P41</f>
        <v>7.9033329999999999</v>
      </c>
      <c r="E41" s="35" t="e">
        <v>#N/A</v>
      </c>
      <c r="F41" s="35" t="e">
        <v>#N/A</v>
      </c>
      <c r="G41" s="35" t="e">
        <v>#N/A</v>
      </c>
      <c r="H41" s="35" t="e">
        <v>#N/A</v>
      </c>
      <c r="I41" s="35">
        <v>9.7966666666666704</v>
      </c>
      <c r="J41" s="35">
        <f>'Historical PPI'!H40</f>
        <v>3.339909260741933</v>
      </c>
      <c r="K41" s="35" t="e">
        <f>'4.Globalgrowthcalcs_rebased'!Q38</f>
        <v>#N/A</v>
      </c>
      <c r="L41" s="35">
        <f>'4.Globalgrowthcalcs_rebased'!B38</f>
        <v>43.036672879683351</v>
      </c>
      <c r="M41" s="35">
        <v>10</v>
      </c>
      <c r="N41" s="35" t="e">
        <f>'3.IMFq'!Q38</f>
        <v>#N/A</v>
      </c>
      <c r="O41" s="35" t="e">
        <f>'3.IMFq'!R38</f>
        <v>#N/A</v>
      </c>
      <c r="P41" s="35" t="e">
        <f>'3.IMFq'!S38</f>
        <v>#N/A</v>
      </c>
      <c r="Q41" s="35" t="e">
        <f>'3.IMFq'!T38</f>
        <v>#N/A</v>
      </c>
      <c r="R41" s="35" t="e">
        <f>'3.IMFq'!U38</f>
        <v>#N/A</v>
      </c>
      <c r="S41" s="35" t="e">
        <f>'3.IMFq'!V38</f>
        <v>#N/A</v>
      </c>
      <c r="T41" s="35" t="e">
        <f t="shared" si="36"/>
        <v>#N/A</v>
      </c>
      <c r="U41" s="17">
        <v>885135</v>
      </c>
      <c r="V41" s="17">
        <v>26146</v>
      </c>
      <c r="W41" s="17">
        <v>304055</v>
      </c>
      <c r="X41" s="17">
        <v>6414</v>
      </c>
      <c r="Y41" s="17">
        <v>138657</v>
      </c>
      <c r="Z41" s="17">
        <v>5650</v>
      </c>
      <c r="AA41" s="17">
        <v>140654</v>
      </c>
      <c r="AB41" s="17">
        <v>4373</v>
      </c>
      <c r="AC41" s="17">
        <v>59328</v>
      </c>
      <c r="AD41" s="17">
        <v>2674</v>
      </c>
      <c r="AE41" s="17">
        <v>307406</v>
      </c>
      <c r="AF41" s="17">
        <v>12697</v>
      </c>
      <c r="AG41" s="75" t="e">
        <f>Tax_data!Q41</f>
        <v>#N/A</v>
      </c>
      <c r="AH41" s="75" t="e">
        <f>Tax_data!S41</f>
        <v>#N/A</v>
      </c>
      <c r="AI41" s="74">
        <f>Tax_data!U41</f>
        <v>8.2387226201980059</v>
      </c>
      <c r="AJ41" s="74">
        <f>Tax_data!V41</f>
        <v>15.26181267842334</v>
      </c>
      <c r="AK41" s="81">
        <f>Data!F41</f>
        <v>9.5778186300000012</v>
      </c>
      <c r="AL41" s="17">
        <v>25240</v>
      </c>
      <c r="AM41" s="74">
        <f t="shared" si="30"/>
        <v>854463.68086896662</v>
      </c>
      <c r="AN41" s="81" t="e">
        <f>Data!H41</f>
        <v>#N/A</v>
      </c>
      <c r="AO41" s="74">
        <f>(Data!K41/(AP41/100))</f>
        <v>550075.10020653368</v>
      </c>
      <c r="AP41" s="74">
        <f t="shared" si="31"/>
        <v>2.9538996876182728</v>
      </c>
      <c r="AQ41" s="17">
        <f>'Embargoed data'!G41</f>
        <v>16</v>
      </c>
      <c r="AR41" s="17">
        <f>'Embargoed data'!H41</f>
        <v>120</v>
      </c>
      <c r="AS41" s="17">
        <f>'Embargoed data'!I41</f>
        <v>96</v>
      </c>
      <c r="AT41" s="17">
        <f>'Embargoed data'!J41</f>
        <v>71</v>
      </c>
      <c r="AU41" s="17">
        <f>'Embargoed data'!K41</f>
        <v>1045</v>
      </c>
      <c r="AV41" s="17">
        <f t="shared" si="32"/>
        <v>1014</v>
      </c>
      <c r="AW41" s="17" t="e">
        <v>#N/A</v>
      </c>
      <c r="AX41" s="17" t="e">
        <v>#N/A</v>
      </c>
      <c r="AY41" s="17" t="e">
        <v>#N/A</v>
      </c>
      <c r="AZ41" s="17" t="e">
        <v>#N/A</v>
      </c>
      <c r="BA41" s="17">
        <v>473722</v>
      </c>
      <c r="BB41" s="17">
        <v>13606</v>
      </c>
      <c r="BC41" s="17">
        <v>309053</v>
      </c>
      <c r="BD41" s="17">
        <v>10941</v>
      </c>
      <c r="BE41" s="74">
        <f t="shared" si="25"/>
        <v>4.0748032915756145</v>
      </c>
      <c r="BF41" s="74">
        <f t="shared" si="26"/>
        <v>3.1090477341561562</v>
      </c>
      <c r="BG41" s="74">
        <f t="shared" si="27"/>
        <v>4.5071467098166123</v>
      </c>
      <c r="BH41" s="74">
        <f t="shared" si="28"/>
        <v>4.1303683077103237</v>
      </c>
      <c r="BI41" s="74">
        <v>1316.8233333333301</v>
      </c>
      <c r="BJ41" s="74">
        <v>122.35721143333301</v>
      </c>
      <c r="BK41" s="74">
        <f t="shared" si="29"/>
        <v>2.5705980942938673</v>
      </c>
      <c r="BL41" s="74">
        <f t="shared" si="33"/>
        <v>3.5401694854927794</v>
      </c>
      <c r="BM41" s="74">
        <f t="shared" si="34"/>
        <v>2.8721486441415007</v>
      </c>
      <c r="BN41" s="17">
        <f>Data!G41</f>
        <v>2635.2555811552256</v>
      </c>
      <c r="BO41" s="17" t="e">
        <f>Data!H41</f>
        <v>#N/A</v>
      </c>
      <c r="BP41" s="17">
        <v>1038.9439400127501</v>
      </c>
      <c r="BQ41" s="17">
        <f t="shared" si="35"/>
        <v>35171.943866870097</v>
      </c>
      <c r="BR41" s="17"/>
      <c r="BS41" s="17"/>
      <c r="BT41" s="17" t="e">
        <v>#N/A</v>
      </c>
      <c r="BU41" s="17"/>
      <c r="BV41" s="17" t="e">
        <v>#N/A</v>
      </c>
      <c r="BW41" s="17"/>
      <c r="BX41" s="17"/>
      <c r="BY41" s="17" t="e">
        <v>#N/A</v>
      </c>
      <c r="BZ41" s="17" t="e">
        <v>#N/A</v>
      </c>
      <c r="CA41" s="17"/>
      <c r="CB41" s="17"/>
    </row>
    <row r="42" spans="1:80" x14ac:dyDescent="0.2">
      <c r="A42" s="18">
        <v>28945</v>
      </c>
      <c r="B42" s="17">
        <v>1880163</v>
      </c>
      <c r="C42" s="17">
        <v>50433</v>
      </c>
      <c r="D42" s="35">
        <f>Data!P42</f>
        <v>7.1866669999999999</v>
      </c>
      <c r="E42" s="35" t="e">
        <v>#N/A</v>
      </c>
      <c r="F42" s="35" t="e">
        <v>#N/A</v>
      </c>
      <c r="G42" s="35" t="e">
        <v>#N/A</v>
      </c>
      <c r="H42" s="35" t="e">
        <v>#N/A</v>
      </c>
      <c r="I42" s="35">
        <v>9.1733333333333302</v>
      </c>
      <c r="J42" s="35">
        <f>'Historical PPI'!H41</f>
        <v>3.3492874692874688</v>
      </c>
      <c r="K42" s="35" t="e">
        <f>'4.Globalgrowthcalcs_rebased'!Q39</f>
        <v>#N/A</v>
      </c>
      <c r="L42" s="35">
        <f>'4.Globalgrowthcalcs_rebased'!B39</f>
        <v>43.113965273039646</v>
      </c>
      <c r="M42" s="35">
        <v>10</v>
      </c>
      <c r="N42" s="35" t="e">
        <f>'3.IMFq'!Q39</f>
        <v>#N/A</v>
      </c>
      <c r="O42" s="35" t="e">
        <f>'3.IMFq'!R39</f>
        <v>#N/A</v>
      </c>
      <c r="P42" s="35" t="e">
        <f>'3.IMFq'!S39</f>
        <v>#N/A</v>
      </c>
      <c r="Q42" s="35" t="e">
        <f>'3.IMFq'!T39</f>
        <v>#N/A</v>
      </c>
      <c r="R42" s="35" t="e">
        <f>'3.IMFq'!U39</f>
        <v>#N/A</v>
      </c>
      <c r="S42" s="35" t="e">
        <f>'3.IMFq'!V39</f>
        <v>#N/A</v>
      </c>
      <c r="T42" s="35" t="e">
        <f t="shared" si="36"/>
        <v>#N/A</v>
      </c>
      <c r="U42" s="17">
        <v>897491</v>
      </c>
      <c r="V42" s="17">
        <v>27193</v>
      </c>
      <c r="W42" s="17">
        <v>294879</v>
      </c>
      <c r="X42" s="17">
        <v>6534</v>
      </c>
      <c r="Y42" s="17">
        <v>139911</v>
      </c>
      <c r="Z42" s="17">
        <v>5846</v>
      </c>
      <c r="AA42" s="17">
        <v>142030</v>
      </c>
      <c r="AB42" s="17">
        <v>4491</v>
      </c>
      <c r="AC42" s="17">
        <v>47558</v>
      </c>
      <c r="AD42" s="17">
        <v>2191</v>
      </c>
      <c r="AE42" s="17">
        <v>293696</v>
      </c>
      <c r="AF42" s="17">
        <v>12528</v>
      </c>
      <c r="AG42" s="75" t="e">
        <f>Tax_data!Q42</f>
        <v>#N/A</v>
      </c>
      <c r="AH42" s="75" t="e">
        <f>Tax_data!S42</f>
        <v>#N/A</v>
      </c>
      <c r="AI42" s="74">
        <f>Tax_data!U42</f>
        <v>8.2600823694869554</v>
      </c>
      <c r="AJ42" s="74">
        <f>Tax_data!V42</f>
        <v>16.488115436198232</v>
      </c>
      <c r="AK42" s="81">
        <f>Data!F42</f>
        <v>9.61880830020859</v>
      </c>
      <c r="AL42" s="17">
        <v>26476</v>
      </c>
      <c r="AM42" s="74">
        <f t="shared" si="30"/>
        <v>873826.78321626887</v>
      </c>
      <c r="AN42" s="81" t="e">
        <f>Data!H42</f>
        <v>#N/A</v>
      </c>
      <c r="AO42" s="74">
        <f>(Data!K42/(AP42/100))</f>
        <v>536619.94516971277</v>
      </c>
      <c r="AP42" s="74">
        <f t="shared" si="31"/>
        <v>3.0298911075431398</v>
      </c>
      <c r="AQ42" s="17">
        <f>'Embargoed data'!G42</f>
        <v>24</v>
      </c>
      <c r="AR42" s="17">
        <f>'Embargoed data'!H42</f>
        <v>117</v>
      </c>
      <c r="AS42" s="17">
        <f>'Embargoed data'!I42</f>
        <v>64</v>
      </c>
      <c r="AT42" s="17">
        <f>'Embargoed data'!J42</f>
        <v>47</v>
      </c>
      <c r="AU42" s="17">
        <f>'Embargoed data'!K42</f>
        <v>1178</v>
      </c>
      <c r="AV42" s="17">
        <f t="shared" si="32"/>
        <v>1208</v>
      </c>
      <c r="AW42" s="17" t="e">
        <v>#N/A</v>
      </c>
      <c r="AX42" s="17" t="e">
        <v>#N/A</v>
      </c>
      <c r="AY42" s="17" t="e">
        <v>#N/A</v>
      </c>
      <c r="AZ42" s="17" t="e">
        <v>#N/A</v>
      </c>
      <c r="BA42" s="17">
        <v>462701</v>
      </c>
      <c r="BB42" s="17">
        <v>15510</v>
      </c>
      <c r="BC42" s="17">
        <v>263255</v>
      </c>
      <c r="BD42" s="17">
        <v>9918</v>
      </c>
      <c r="BE42" s="74">
        <f t="shared" si="25"/>
        <v>4.1783705355547456</v>
      </c>
      <c r="BF42" s="74">
        <f t="shared" si="26"/>
        <v>3.1620080264732802</v>
      </c>
      <c r="BG42" s="74">
        <f t="shared" si="27"/>
        <v>4.6070061819252279</v>
      </c>
      <c r="BH42" s="74">
        <f t="shared" si="28"/>
        <v>4.2656352146437131</v>
      </c>
      <c r="BI42" s="74">
        <v>1340.55666666667</v>
      </c>
      <c r="BJ42" s="74">
        <v>124.8623613</v>
      </c>
      <c r="BK42" s="74">
        <f t="shared" si="29"/>
        <v>2.6823738154617449</v>
      </c>
      <c r="BL42" s="74">
        <f t="shared" si="33"/>
        <v>3.7674498110197336</v>
      </c>
      <c r="BM42" s="74">
        <f t="shared" si="34"/>
        <v>3.3520567277788467</v>
      </c>
      <c r="BN42" s="17">
        <f>Data!G42</f>
        <v>2752.5239274625997</v>
      </c>
      <c r="BO42" s="17" t="e">
        <f>Data!H42</f>
        <v>#N/A</v>
      </c>
      <c r="BP42" s="17">
        <v>1177.4755945504</v>
      </c>
      <c r="BQ42" s="17">
        <f t="shared" si="35"/>
        <v>38861.977304035347</v>
      </c>
      <c r="BR42" s="17"/>
      <c r="BS42" s="17"/>
      <c r="BT42" s="17" t="e">
        <v>#N/A</v>
      </c>
      <c r="BU42" s="17"/>
      <c r="BV42" s="17" t="e">
        <v>#N/A</v>
      </c>
      <c r="BW42" s="17"/>
      <c r="BX42" s="17"/>
      <c r="BY42" s="17" t="e">
        <v>#N/A</v>
      </c>
      <c r="BZ42" s="17" t="e">
        <v>#N/A</v>
      </c>
      <c r="CA42" s="17"/>
      <c r="CB42" s="17"/>
    </row>
    <row r="43" spans="1:80" x14ac:dyDescent="0.2">
      <c r="A43" s="18">
        <v>29036</v>
      </c>
      <c r="B43" s="17">
        <v>1892310</v>
      </c>
      <c r="C43" s="17">
        <v>50527</v>
      </c>
      <c r="D43" s="35">
        <f>Data!P43</f>
        <v>5.9233330000000004</v>
      </c>
      <c r="E43" s="35" t="e">
        <v>#N/A</v>
      </c>
      <c r="F43" s="35" t="e">
        <v>#N/A</v>
      </c>
      <c r="G43" s="35" t="e">
        <v>#N/A</v>
      </c>
      <c r="H43" s="35" t="e">
        <v>#N/A</v>
      </c>
      <c r="I43" s="35">
        <v>9.2666666666666693</v>
      </c>
      <c r="J43" s="35">
        <f>'Historical PPI'!H42</f>
        <v>3.4988093296362588</v>
      </c>
      <c r="K43" s="35" t="e">
        <f>'4.Globalgrowthcalcs_rebased'!Q40</f>
        <v>#N/A</v>
      </c>
      <c r="L43" s="35">
        <f>'4.Globalgrowthcalcs_rebased'!B40</f>
        <v>43.159986207061266</v>
      </c>
      <c r="M43" s="35">
        <v>10.25</v>
      </c>
      <c r="N43" s="35" t="e">
        <f>'3.IMFq'!Q40</f>
        <v>#N/A</v>
      </c>
      <c r="O43" s="35" t="e">
        <f>'3.IMFq'!R40</f>
        <v>#N/A</v>
      </c>
      <c r="P43" s="35" t="e">
        <f>'3.IMFq'!S40</f>
        <v>#N/A</v>
      </c>
      <c r="Q43" s="35" t="e">
        <f>'3.IMFq'!T40</f>
        <v>#N/A</v>
      </c>
      <c r="R43" s="35" t="e">
        <f>'3.IMFq'!U40</f>
        <v>#N/A</v>
      </c>
      <c r="S43" s="35" t="e">
        <f>'3.IMFq'!V40</f>
        <v>#N/A</v>
      </c>
      <c r="T43" s="35" t="e">
        <f t="shared" si="36"/>
        <v>#N/A</v>
      </c>
      <c r="U43" s="17">
        <v>912585</v>
      </c>
      <c r="V43" s="17">
        <v>28482</v>
      </c>
      <c r="W43" s="17">
        <v>306051</v>
      </c>
      <c r="X43" s="17">
        <v>6661</v>
      </c>
      <c r="Y43" s="17">
        <v>138556</v>
      </c>
      <c r="Z43" s="17">
        <v>6068</v>
      </c>
      <c r="AA43" s="17">
        <v>134643</v>
      </c>
      <c r="AB43" s="17">
        <v>4422</v>
      </c>
      <c r="AC43" s="17">
        <v>50047</v>
      </c>
      <c r="AD43" s="17">
        <v>2391</v>
      </c>
      <c r="AE43" s="17">
        <v>292195</v>
      </c>
      <c r="AF43" s="17">
        <v>12881</v>
      </c>
      <c r="AG43" s="75" t="e">
        <f>Tax_data!Q43</f>
        <v>#N/A</v>
      </c>
      <c r="AH43" s="75" t="e">
        <f>Tax_data!S43</f>
        <v>#N/A</v>
      </c>
      <c r="AI43" s="74">
        <f>Tax_data!U43</f>
        <v>7.0468941389600204</v>
      </c>
      <c r="AJ43" s="74">
        <f>Tax_data!V43</f>
        <v>22.960118200337678</v>
      </c>
      <c r="AK43" s="81">
        <f>Data!F43</f>
        <v>9.6682936726963096</v>
      </c>
      <c r="AL43" s="17">
        <v>26911</v>
      </c>
      <c r="AM43" s="74">
        <f t="shared" si="30"/>
        <v>862248.96197598486</v>
      </c>
      <c r="AN43" s="81" t="e">
        <f>Data!H43</f>
        <v>#N/A</v>
      </c>
      <c r="AO43" s="74">
        <f>(Data!K43/(AP43/100))</f>
        <v>540282.01899445162</v>
      </c>
      <c r="AP43" s="74">
        <f t="shared" si="31"/>
        <v>3.1210243429379179</v>
      </c>
      <c r="AQ43" s="17">
        <f>'Embargoed data'!G43</f>
        <v>24</v>
      </c>
      <c r="AR43" s="17">
        <f>'Embargoed data'!H43</f>
        <v>127</v>
      </c>
      <c r="AS43" s="17">
        <f>'Embargoed data'!I43</f>
        <v>72</v>
      </c>
      <c r="AT43" s="17">
        <f>'Embargoed data'!J43</f>
        <v>46</v>
      </c>
      <c r="AU43" s="17">
        <f>'Embargoed data'!K43</f>
        <v>1187</v>
      </c>
      <c r="AV43" s="17">
        <f t="shared" si="32"/>
        <v>1220</v>
      </c>
      <c r="AW43" s="17" t="e">
        <v>#N/A</v>
      </c>
      <c r="AX43" s="17" t="e">
        <v>#N/A</v>
      </c>
      <c r="AY43" s="17" t="e">
        <v>#N/A</v>
      </c>
      <c r="AZ43" s="17" t="e">
        <v>#N/A</v>
      </c>
      <c r="BA43" s="17">
        <v>434934</v>
      </c>
      <c r="BB43" s="17">
        <v>13871</v>
      </c>
      <c r="BC43" s="17">
        <v>286512</v>
      </c>
      <c r="BD43" s="17">
        <v>11091</v>
      </c>
      <c r="BE43" s="74">
        <f t="shared" si="25"/>
        <v>4.3794566817748777</v>
      </c>
      <c r="BF43" s="74">
        <f t="shared" si="26"/>
        <v>3.2842405472248837</v>
      </c>
      <c r="BG43" s="74">
        <f t="shared" si="27"/>
        <v>4.7775091414070774</v>
      </c>
      <c r="BH43" s="74">
        <f t="shared" si="28"/>
        <v>4.4083574325364907</v>
      </c>
      <c r="BI43" s="74">
        <v>1379.2633333333299</v>
      </c>
      <c r="BJ43" s="74">
        <v>131.15797296666699</v>
      </c>
      <c r="BK43" s="74">
        <f t="shared" si="29"/>
        <v>2.6701227600128945</v>
      </c>
      <c r="BL43" s="74">
        <f t="shared" si="33"/>
        <v>3.8710420505947396</v>
      </c>
      <c r="BM43" s="74">
        <f t="shared" si="34"/>
        <v>3.1892195137653068</v>
      </c>
      <c r="BN43" s="17">
        <f>Data!G43</f>
        <v>2783.4280702496512</v>
      </c>
      <c r="BO43" s="17" t="e">
        <f>Data!H43</f>
        <v>#N/A</v>
      </c>
      <c r="BP43" s="17">
        <v>1220.9784833654801</v>
      </c>
      <c r="BQ43" s="17">
        <f t="shared" si="35"/>
        <v>39121.081709222904</v>
      </c>
      <c r="BR43" s="17"/>
      <c r="BS43" s="17"/>
      <c r="BT43" s="17" t="e">
        <v>#N/A</v>
      </c>
      <c r="BU43" s="17"/>
      <c r="BV43" s="17" t="e">
        <v>#N/A</v>
      </c>
      <c r="BW43" s="17"/>
      <c r="BX43" s="17"/>
      <c r="BY43" s="17" t="e">
        <v>#N/A</v>
      </c>
      <c r="BZ43" s="17" t="e">
        <v>#N/A</v>
      </c>
      <c r="CA43" s="17"/>
      <c r="CB43" s="17"/>
    </row>
    <row r="44" spans="1:80" x14ac:dyDescent="0.2">
      <c r="A44" s="18">
        <v>29128</v>
      </c>
      <c r="B44" s="17">
        <v>1906433</v>
      </c>
      <c r="C44" s="17">
        <v>53146</v>
      </c>
      <c r="D44" s="35">
        <f>Data!P44</f>
        <v>5.1033330000000001</v>
      </c>
      <c r="E44" s="35" t="e">
        <v>#N/A</v>
      </c>
      <c r="F44" s="35" t="e">
        <v>#N/A</v>
      </c>
      <c r="G44" s="35" t="e">
        <v>#N/A</v>
      </c>
      <c r="H44" s="35" t="e">
        <v>#N/A</v>
      </c>
      <c r="I44" s="35">
        <v>9.33</v>
      </c>
      <c r="J44" s="35">
        <f>'Historical PPI'!H43</f>
        <v>3.7299870256243866</v>
      </c>
      <c r="K44" s="35" t="e">
        <f>'4.Globalgrowthcalcs_rebased'!Q41</f>
        <v>#N/A</v>
      </c>
      <c r="L44" s="35">
        <f>'4.Globalgrowthcalcs_rebased'!B41</f>
        <v>43.480581798996951</v>
      </c>
      <c r="M44" s="35">
        <v>11.5</v>
      </c>
      <c r="N44" s="35" t="e">
        <f>'3.IMFq'!Q41</f>
        <v>#N/A</v>
      </c>
      <c r="O44" s="35" t="e">
        <f>'3.IMFq'!R41</f>
        <v>#N/A</v>
      </c>
      <c r="P44" s="35" t="e">
        <f>'3.IMFq'!S41</f>
        <v>#N/A</v>
      </c>
      <c r="Q44" s="35" t="e">
        <f>'3.IMFq'!T41</f>
        <v>#N/A</v>
      </c>
      <c r="R44" s="35" t="e">
        <f>'3.IMFq'!U41</f>
        <v>#N/A</v>
      </c>
      <c r="S44" s="35" t="e">
        <f>'3.IMFq'!V41</f>
        <v>#N/A</v>
      </c>
      <c r="T44" s="35" t="e">
        <f t="shared" si="36"/>
        <v>#N/A</v>
      </c>
      <c r="U44" s="17">
        <v>912003</v>
      </c>
      <c r="V44" s="17">
        <v>29961</v>
      </c>
      <c r="W44" s="17">
        <v>313950</v>
      </c>
      <c r="X44" s="17">
        <v>7372</v>
      </c>
      <c r="Y44" s="17">
        <v>140227</v>
      </c>
      <c r="Z44" s="17">
        <v>6438</v>
      </c>
      <c r="AA44" s="17">
        <v>134791</v>
      </c>
      <c r="AB44" s="17">
        <v>4750</v>
      </c>
      <c r="AC44" s="17">
        <v>66384</v>
      </c>
      <c r="AD44" s="17">
        <v>3406</v>
      </c>
      <c r="AE44" s="17">
        <v>314918</v>
      </c>
      <c r="AF44" s="17">
        <v>14594</v>
      </c>
      <c r="AG44" s="75" t="e">
        <f>Tax_data!Q44</f>
        <v>#N/A</v>
      </c>
      <c r="AH44" s="75" t="e">
        <f>Tax_data!S44</f>
        <v>#N/A</v>
      </c>
      <c r="AI44" s="74">
        <f>Tax_data!U44</f>
        <v>7.891365190190534</v>
      </c>
      <c r="AJ44" s="74">
        <f>Tax_data!V44</f>
        <v>16.351733688230794</v>
      </c>
      <c r="AK44" s="81">
        <f>Data!F44</f>
        <v>9.72388152383588</v>
      </c>
      <c r="AL44" s="17">
        <v>28166</v>
      </c>
      <c r="AM44" s="74">
        <f t="shared" si="30"/>
        <v>857363.78952638432</v>
      </c>
      <c r="AN44" s="81" t="e">
        <f>Data!H44</f>
        <v>#N/A</v>
      </c>
      <c r="AO44" s="74">
        <f>(Data!K44/(AP44/100))</f>
        <v>523014.43696805852</v>
      </c>
      <c r="AP44" s="74">
        <f t="shared" si="31"/>
        <v>3.2851865618863094</v>
      </c>
      <c r="AQ44" s="17">
        <f>'Embargoed data'!G44</f>
        <v>24</v>
      </c>
      <c r="AR44" s="17">
        <f>'Embargoed data'!H44</f>
        <v>120</v>
      </c>
      <c r="AS44" s="17">
        <f>'Embargoed data'!I44</f>
        <v>80</v>
      </c>
      <c r="AT44" s="17">
        <f>'Embargoed data'!J44</f>
        <v>50</v>
      </c>
      <c r="AU44" s="17">
        <f>'Embargoed data'!K44</f>
        <v>1236</v>
      </c>
      <c r="AV44" s="17">
        <f t="shared" si="32"/>
        <v>1250</v>
      </c>
      <c r="AW44" s="17" t="e">
        <v>#N/A</v>
      </c>
      <c r="AX44" s="17" t="e">
        <v>#N/A</v>
      </c>
      <c r="AY44" s="17" t="e">
        <v>#N/A</v>
      </c>
      <c r="AZ44" s="17" t="e">
        <v>#N/A</v>
      </c>
      <c r="BA44" s="17">
        <v>455608</v>
      </c>
      <c r="BB44" s="17">
        <v>17080</v>
      </c>
      <c r="BC44" s="17">
        <v>305363</v>
      </c>
      <c r="BD44" s="17">
        <v>13331</v>
      </c>
      <c r="BE44" s="74">
        <f t="shared" si="25"/>
        <v>4.5911272436834567</v>
      </c>
      <c r="BF44" s="74">
        <f t="shared" si="26"/>
        <v>3.5239741525769523</v>
      </c>
      <c r="BG44" s="74">
        <f t="shared" si="27"/>
        <v>5.1307543986502768</v>
      </c>
      <c r="BH44" s="74">
        <f t="shared" si="28"/>
        <v>4.634222241980452</v>
      </c>
      <c r="BI44" s="74">
        <v>1349.5933333333301</v>
      </c>
      <c r="BJ44" s="74">
        <v>133.13192156666699</v>
      </c>
      <c r="BK44" s="74">
        <f t="shared" si="29"/>
        <v>2.7877192641965389</v>
      </c>
      <c r="BL44" s="74">
        <f t="shared" si="33"/>
        <v>4.3656238640568761</v>
      </c>
      <c r="BM44" s="74">
        <f t="shared" si="34"/>
        <v>3.7488367192849994</v>
      </c>
      <c r="BN44" s="17">
        <f>Data!G44</f>
        <v>2896.5799234552032</v>
      </c>
      <c r="BO44" s="17" t="e">
        <f>Data!H44</f>
        <v>#N/A</v>
      </c>
      <c r="BP44" s="17">
        <v>1250.1677257390099</v>
      </c>
      <c r="BQ44" s="17">
        <f t="shared" si="35"/>
        <v>38054.694982716006</v>
      </c>
      <c r="BR44" s="17"/>
      <c r="BS44" s="17"/>
      <c r="BT44" s="17" t="e">
        <v>#N/A</v>
      </c>
      <c r="BU44" s="17"/>
      <c r="BV44" s="17" t="e">
        <v>#N/A</v>
      </c>
      <c r="BW44" s="17"/>
      <c r="BX44" s="17"/>
      <c r="BY44" s="17" t="e">
        <v>#N/A</v>
      </c>
      <c r="BZ44" s="17" t="e">
        <v>#N/A</v>
      </c>
      <c r="CA44" s="17"/>
      <c r="CB44" s="17"/>
    </row>
    <row r="45" spans="1:80" x14ac:dyDescent="0.2">
      <c r="A45" s="18">
        <v>29220</v>
      </c>
      <c r="B45" s="17">
        <v>1945556</v>
      </c>
      <c r="C45" s="17">
        <v>58212</v>
      </c>
      <c r="D45" s="35">
        <f>Data!P45</f>
        <v>4.4666670000000002</v>
      </c>
      <c r="E45" s="35" t="e">
        <v>#N/A</v>
      </c>
      <c r="F45" s="35" t="e">
        <v>#N/A</v>
      </c>
      <c r="G45" s="35" t="e">
        <v>#N/A</v>
      </c>
      <c r="H45" s="35" t="e">
        <v>#N/A</v>
      </c>
      <c r="I45" s="35">
        <v>9.27</v>
      </c>
      <c r="J45" s="35">
        <f>'Historical PPI'!H44</f>
        <v>3.844654390178794</v>
      </c>
      <c r="K45" s="35" t="e">
        <f>'4.Globalgrowthcalcs_rebased'!Q42</f>
        <v>#N/A</v>
      </c>
      <c r="L45" s="35">
        <f>'4.Globalgrowthcalcs_rebased'!B42</f>
        <v>43.589302890474755</v>
      </c>
      <c r="M45" s="35">
        <v>14</v>
      </c>
      <c r="N45" s="35" t="e">
        <f>'3.IMFq'!Q42</f>
        <v>#N/A</v>
      </c>
      <c r="O45" s="35" t="e">
        <f>'3.IMFq'!R42</f>
        <v>#N/A</v>
      </c>
      <c r="P45" s="35" t="e">
        <f>'3.IMFq'!S42</f>
        <v>#N/A</v>
      </c>
      <c r="Q45" s="35" t="e">
        <f>'3.IMFq'!T42</f>
        <v>#N/A</v>
      </c>
      <c r="R45" s="35" t="e">
        <f>'3.IMFq'!U42</f>
        <v>#N/A</v>
      </c>
      <c r="S45" s="35" t="e">
        <f>'3.IMFq'!V42</f>
        <v>#N/A</v>
      </c>
      <c r="T45" s="35" t="e">
        <f t="shared" si="36"/>
        <v>#N/A</v>
      </c>
      <c r="U45" s="17">
        <v>938186</v>
      </c>
      <c r="V45" s="17">
        <v>31498</v>
      </c>
      <c r="W45" s="17">
        <v>325508</v>
      </c>
      <c r="X45" s="17">
        <v>7833</v>
      </c>
      <c r="Y45" s="17">
        <v>150076</v>
      </c>
      <c r="Z45" s="17">
        <v>7014</v>
      </c>
      <c r="AA45" s="17">
        <v>136097</v>
      </c>
      <c r="AB45" s="17">
        <v>4826</v>
      </c>
      <c r="AC45" s="17">
        <v>55924</v>
      </c>
      <c r="AD45" s="17">
        <v>2920</v>
      </c>
      <c r="AE45" s="17">
        <v>311211</v>
      </c>
      <c r="AF45" s="17">
        <v>14761</v>
      </c>
      <c r="AG45" s="75" t="e">
        <f>Tax_data!Q45</f>
        <v>#N/A</v>
      </c>
      <c r="AH45" s="75" t="e">
        <f>Tax_data!S45</f>
        <v>#N/A</v>
      </c>
      <c r="AI45" s="74">
        <f>Tax_data!U45</f>
        <v>7.2178530676186128</v>
      </c>
      <c r="AJ45" s="74">
        <f>Tax_data!V45</f>
        <v>16.977469060762264</v>
      </c>
      <c r="AK45" s="81">
        <f>Data!F45</f>
        <v>9.7831786300000001</v>
      </c>
      <c r="AL45" s="17">
        <v>29250</v>
      </c>
      <c r="AM45" s="74">
        <f t="shared" si="30"/>
        <v>871228.03035113344</v>
      </c>
      <c r="AN45" s="81" t="e">
        <f>Data!H45</f>
        <v>#N/A</v>
      </c>
      <c r="AO45" s="74">
        <f>(Data!K45/(AP45/100))</f>
        <v>538731.67128071631</v>
      </c>
      <c r="AP45" s="74">
        <f t="shared" si="31"/>
        <v>3.3573299963973029</v>
      </c>
      <c r="AQ45" s="17">
        <f>'Embargoed data'!G45</f>
        <v>28</v>
      </c>
      <c r="AR45" s="17">
        <f>'Embargoed data'!H45</f>
        <v>128</v>
      </c>
      <c r="AS45" s="17">
        <f>'Embargoed data'!I45</f>
        <v>108</v>
      </c>
      <c r="AT45" s="17">
        <f>'Embargoed data'!J45</f>
        <v>49</v>
      </c>
      <c r="AU45" s="17">
        <f>'Embargoed data'!K45</f>
        <v>1207</v>
      </c>
      <c r="AV45" s="17">
        <f t="shared" si="32"/>
        <v>1206</v>
      </c>
      <c r="AW45" s="17" t="e">
        <v>#N/A</v>
      </c>
      <c r="AX45" s="17" t="e">
        <v>#N/A</v>
      </c>
      <c r="AY45" s="17" t="e">
        <v>#N/A</v>
      </c>
      <c r="AZ45" s="17" t="e">
        <v>#N/A</v>
      </c>
      <c r="BA45" s="17">
        <v>486639</v>
      </c>
      <c r="BB45" s="17">
        <v>19875</v>
      </c>
      <c r="BC45" s="17">
        <v>303557</v>
      </c>
      <c r="BD45" s="17">
        <v>14204</v>
      </c>
      <c r="BE45" s="74">
        <f t="shared" si="25"/>
        <v>4.6736320264399369</v>
      </c>
      <c r="BF45" s="74">
        <f t="shared" si="26"/>
        <v>3.5460002792126204</v>
      </c>
      <c r="BG45" s="74">
        <f t="shared" si="27"/>
        <v>5.22137186181246</v>
      </c>
      <c r="BH45" s="74">
        <f t="shared" si="28"/>
        <v>4.7430842740134507</v>
      </c>
      <c r="BI45" s="74">
        <v>1371.7166666666701</v>
      </c>
      <c r="BJ45" s="74">
        <v>135.92459776666701</v>
      </c>
      <c r="BK45" s="74">
        <f t="shared" si="29"/>
        <v>2.992049573489532</v>
      </c>
      <c r="BL45" s="74">
        <f t="shared" si="33"/>
        <v>4.6791871048929856</v>
      </c>
      <c r="BM45" s="74">
        <f t="shared" si="34"/>
        <v>4.0841362899397708</v>
      </c>
      <c r="BN45" s="17">
        <f>Data!G45</f>
        <v>2989.8258128810226</v>
      </c>
      <c r="BO45" s="17" t="e">
        <f>Data!H45</f>
        <v>#N/A</v>
      </c>
      <c r="BP45" s="17">
        <v>1230.6417587554099</v>
      </c>
      <c r="BQ45" s="17">
        <f t="shared" si="35"/>
        <v>36655.37078797711</v>
      </c>
      <c r="BR45" s="17"/>
      <c r="BS45" s="17"/>
      <c r="BT45" s="17" t="e">
        <v>#N/A</v>
      </c>
      <c r="BU45" s="17"/>
      <c r="BV45" s="17" t="e">
        <v>#N/A</v>
      </c>
      <c r="BW45" s="17"/>
      <c r="BX45" s="17"/>
      <c r="BY45" s="17" t="e">
        <v>#N/A</v>
      </c>
      <c r="BZ45" s="17" t="e">
        <v>#N/A</v>
      </c>
      <c r="CA45" s="17"/>
      <c r="CB45" s="17"/>
    </row>
    <row r="46" spans="1:80" x14ac:dyDescent="0.2">
      <c r="A46" s="18">
        <v>29311</v>
      </c>
      <c r="B46" s="17">
        <v>1985527</v>
      </c>
      <c r="C46" s="17">
        <v>66093</v>
      </c>
      <c r="D46" s="35">
        <f>Data!P46</f>
        <v>4.7466670000000004</v>
      </c>
      <c r="E46" s="35" t="e">
        <v>#N/A</v>
      </c>
      <c r="F46" s="35" t="e">
        <v>#N/A</v>
      </c>
      <c r="G46" s="35" t="e">
        <v>#N/A</v>
      </c>
      <c r="H46" s="35" t="e">
        <v>#N/A</v>
      </c>
      <c r="I46" s="35">
        <v>9.2533333333333303</v>
      </c>
      <c r="J46" s="35">
        <f>'Historical PPI'!H45</f>
        <v>3.8759049959050054</v>
      </c>
      <c r="K46" s="35" t="e">
        <f>'4.Globalgrowthcalcs_rebased'!Q43</f>
        <v>#N/A</v>
      </c>
      <c r="L46" s="35">
        <f>'4.Globalgrowthcalcs_rebased'!B43</f>
        <v>43.72642225981857</v>
      </c>
      <c r="M46" s="35">
        <v>20</v>
      </c>
      <c r="N46" s="35" t="e">
        <f>'3.IMFq'!Q43</f>
        <v>#N/A</v>
      </c>
      <c r="O46" s="35" t="e">
        <f>'3.IMFq'!R43</f>
        <v>#N/A</v>
      </c>
      <c r="P46" s="35" t="e">
        <f>'3.IMFq'!S43</f>
        <v>#N/A</v>
      </c>
      <c r="Q46" s="35" t="e">
        <f>'3.IMFq'!T43</f>
        <v>#N/A</v>
      </c>
      <c r="R46" s="35" t="e">
        <f>'3.IMFq'!U43</f>
        <v>#N/A</v>
      </c>
      <c r="S46" s="35" t="e">
        <f>'3.IMFq'!V43</f>
        <v>#N/A</v>
      </c>
      <c r="T46" s="35" t="e">
        <f t="shared" si="36"/>
        <v>#N/A</v>
      </c>
      <c r="U46" s="17">
        <v>955230</v>
      </c>
      <c r="V46" s="17">
        <v>33888</v>
      </c>
      <c r="W46" s="17">
        <v>330405</v>
      </c>
      <c r="X46" s="17">
        <v>8065</v>
      </c>
      <c r="Y46" s="17">
        <v>161257</v>
      </c>
      <c r="Z46" s="17">
        <v>7743</v>
      </c>
      <c r="AA46" s="17">
        <v>134313</v>
      </c>
      <c r="AB46" s="17">
        <v>5183</v>
      </c>
      <c r="AC46" s="17">
        <v>59299</v>
      </c>
      <c r="AD46" s="17">
        <v>3171</v>
      </c>
      <c r="AE46" s="17">
        <v>327001</v>
      </c>
      <c r="AF46" s="17">
        <v>16097</v>
      </c>
      <c r="AG46" s="75" t="e">
        <f>Tax_data!Q46</f>
        <v>#N/A</v>
      </c>
      <c r="AH46" s="75" t="e">
        <f>Tax_data!S46</f>
        <v>#N/A</v>
      </c>
      <c r="AI46" s="74">
        <f>Tax_data!U46</f>
        <v>5.3317099030992088</v>
      </c>
      <c r="AJ46" s="74">
        <f>Tax_data!V46</f>
        <v>16.52834592975718</v>
      </c>
      <c r="AK46" s="81">
        <f>Data!F46</f>
        <v>9.8430469507430107</v>
      </c>
      <c r="AL46" s="17">
        <v>31281</v>
      </c>
      <c r="AM46" s="74">
        <f t="shared" si="30"/>
        <v>881744.26434135973</v>
      </c>
      <c r="AN46" s="81" t="e">
        <f>Data!H46</f>
        <v>#N/A</v>
      </c>
      <c r="AO46" s="74">
        <f>(Data!K46/(AP46/100))</f>
        <v>514691.42410292634</v>
      </c>
      <c r="AP46" s="74">
        <f t="shared" si="31"/>
        <v>3.5476272730127825</v>
      </c>
      <c r="AQ46" s="17">
        <f>'Embargoed data'!G46</f>
        <v>34</v>
      </c>
      <c r="AR46" s="17">
        <f>'Embargoed data'!H46</f>
        <v>122</v>
      </c>
      <c r="AS46" s="17">
        <f>'Embargoed data'!I46</f>
        <v>96</v>
      </c>
      <c r="AT46" s="17">
        <f>'Embargoed data'!J46</f>
        <v>54</v>
      </c>
      <c r="AU46" s="17">
        <f>'Embargoed data'!K46</f>
        <v>1213</v>
      </c>
      <c r="AV46" s="17">
        <f t="shared" si="32"/>
        <v>1219</v>
      </c>
      <c r="AW46" s="17" t="e">
        <v>#N/A</v>
      </c>
      <c r="AX46" s="17" t="e">
        <v>#N/A</v>
      </c>
      <c r="AY46" s="17" t="e">
        <v>#N/A</v>
      </c>
      <c r="AZ46" s="17" t="e">
        <v>#N/A</v>
      </c>
      <c r="BA46" s="17">
        <v>500262</v>
      </c>
      <c r="BB46" s="17">
        <v>24348</v>
      </c>
      <c r="BC46" s="17">
        <v>289427</v>
      </c>
      <c r="BD46" s="17">
        <v>13687</v>
      </c>
      <c r="BE46" s="74">
        <f t="shared" si="25"/>
        <v>4.8016520213076026</v>
      </c>
      <c r="BF46" s="74">
        <f t="shared" si="26"/>
        <v>3.8588967560846674</v>
      </c>
      <c r="BG46" s="74">
        <f t="shared" si="27"/>
        <v>5.3474763486736707</v>
      </c>
      <c r="BH46" s="74">
        <f t="shared" si="28"/>
        <v>4.9226149155507164</v>
      </c>
      <c r="BI46" s="74">
        <v>1395.7466666666701</v>
      </c>
      <c r="BJ46" s="74">
        <v>135.45716516666701</v>
      </c>
      <c r="BK46" s="74">
        <f t="shared" si="29"/>
        <v>3.3287384155440849</v>
      </c>
      <c r="BL46" s="74">
        <f t="shared" si="33"/>
        <v>4.7289990222059455</v>
      </c>
      <c r="BM46" s="74">
        <f t="shared" si="34"/>
        <v>4.8670496659750286</v>
      </c>
      <c r="BN46" s="17">
        <f>Data!G46</f>
        <v>3177.9793550246886</v>
      </c>
      <c r="BO46" s="17" t="e">
        <f>Data!H46</f>
        <v>#N/A</v>
      </c>
      <c r="BP46" s="17">
        <v>1196.5843585441801</v>
      </c>
      <c r="BQ46" s="17">
        <f t="shared" si="35"/>
        <v>33729.145326137783</v>
      </c>
      <c r="BR46" s="17"/>
      <c r="BS46" s="17"/>
      <c r="BT46" s="17" t="e">
        <v>#N/A</v>
      </c>
      <c r="BU46" s="17"/>
      <c r="BV46" s="17" t="e">
        <v>#N/A</v>
      </c>
      <c r="BW46" s="17"/>
      <c r="BX46" s="17"/>
      <c r="BY46" s="17" t="e">
        <v>#N/A</v>
      </c>
      <c r="BZ46" s="17" t="e">
        <v>#N/A</v>
      </c>
      <c r="CA46" s="17"/>
      <c r="CB46" s="17"/>
    </row>
    <row r="47" spans="1:80" x14ac:dyDescent="0.2">
      <c r="A47" s="18">
        <v>29402</v>
      </c>
      <c r="B47" s="17">
        <v>2023273</v>
      </c>
      <c r="C47" s="17">
        <v>67484</v>
      </c>
      <c r="D47" s="35">
        <f>Data!P47</f>
        <v>5.03</v>
      </c>
      <c r="E47" s="35" t="e">
        <v>#N/A</v>
      </c>
      <c r="F47" s="35" t="e">
        <v>#N/A</v>
      </c>
      <c r="G47" s="35" t="e">
        <v>#N/A</v>
      </c>
      <c r="H47" s="35" t="e">
        <v>#N/A</v>
      </c>
      <c r="I47" s="35">
        <v>9.4933333333333305</v>
      </c>
      <c r="J47" s="35">
        <f>'Historical PPI'!H46</f>
        <v>4.0428315119882399</v>
      </c>
      <c r="K47" s="35" t="e">
        <f>'4.Globalgrowthcalcs_rebased'!Q44</f>
        <v>#N/A</v>
      </c>
      <c r="L47" s="35">
        <f>'4.Globalgrowthcalcs_rebased'!B44</f>
        <v>42.825467835272477</v>
      </c>
      <c r="M47" s="35">
        <v>9.5</v>
      </c>
      <c r="N47" s="35" t="e">
        <f>'3.IMFq'!Q44</f>
        <v>#N/A</v>
      </c>
      <c r="O47" s="35" t="e">
        <f>'3.IMFq'!R44</f>
        <v>#N/A</v>
      </c>
      <c r="P47" s="35" t="e">
        <f>'3.IMFq'!S44</f>
        <v>#N/A</v>
      </c>
      <c r="Q47" s="35" t="e">
        <f>'3.IMFq'!T44</f>
        <v>#N/A</v>
      </c>
      <c r="R47" s="35" t="e">
        <f>'3.IMFq'!U44</f>
        <v>#N/A</v>
      </c>
      <c r="S47" s="35" t="e">
        <f>'3.IMFq'!V44</f>
        <v>#N/A</v>
      </c>
      <c r="T47" s="35" t="e">
        <f t="shared" si="36"/>
        <v>#N/A</v>
      </c>
      <c r="U47" s="17">
        <v>976895</v>
      </c>
      <c r="V47" s="17">
        <v>35919</v>
      </c>
      <c r="W47" s="17">
        <v>337453</v>
      </c>
      <c r="X47" s="17">
        <v>8633</v>
      </c>
      <c r="Y47" s="17">
        <v>170970</v>
      </c>
      <c r="Z47" s="17">
        <v>8526</v>
      </c>
      <c r="AA47" s="17">
        <v>133924</v>
      </c>
      <c r="AB47" s="17">
        <v>5357</v>
      </c>
      <c r="AC47" s="17">
        <v>77386</v>
      </c>
      <c r="AD47" s="17">
        <v>4247</v>
      </c>
      <c r="AE47" s="17">
        <v>360939</v>
      </c>
      <c r="AF47" s="17">
        <v>18130</v>
      </c>
      <c r="AG47" s="75" t="e">
        <f>Tax_data!Q47</f>
        <v>#N/A</v>
      </c>
      <c r="AH47" s="75" t="e">
        <f>Tax_data!S47</f>
        <v>#N/A</v>
      </c>
      <c r="AI47" s="74">
        <f>Tax_data!U47</f>
        <v>6.8557182923028979</v>
      </c>
      <c r="AJ47" s="74">
        <f>Tax_data!V47</f>
        <v>19.922680521504216</v>
      </c>
      <c r="AK47" s="81">
        <f>Data!F47</f>
        <v>9.9051631557477204</v>
      </c>
      <c r="AL47" s="17">
        <v>33174</v>
      </c>
      <c r="AM47" s="74">
        <f t="shared" si="30"/>
        <v>902238.77975444752</v>
      </c>
      <c r="AN47" s="81" t="e">
        <f>Data!H47</f>
        <v>#N/A</v>
      </c>
      <c r="AO47" s="74">
        <f>(Data!K47/(AP47/100))</f>
        <v>506048.59916293237</v>
      </c>
      <c r="AP47" s="74">
        <f t="shared" si="31"/>
        <v>3.6768537048505725</v>
      </c>
      <c r="AQ47" s="17">
        <f>'Embargoed data'!G47</f>
        <v>34</v>
      </c>
      <c r="AR47" s="17">
        <f>'Embargoed data'!H47</f>
        <v>126</v>
      </c>
      <c r="AS47" s="17">
        <f>'Embargoed data'!I47</f>
        <v>96</v>
      </c>
      <c r="AT47" s="17">
        <f>'Embargoed data'!J47</f>
        <v>54</v>
      </c>
      <c r="AU47" s="17">
        <f>'Embargoed data'!K47</f>
        <v>1190</v>
      </c>
      <c r="AV47" s="17">
        <f t="shared" si="32"/>
        <v>1200</v>
      </c>
      <c r="AW47" s="17" t="e">
        <v>#N/A</v>
      </c>
      <c r="AX47" s="17" t="e">
        <v>#N/A</v>
      </c>
      <c r="AY47" s="17" t="e">
        <v>#N/A</v>
      </c>
      <c r="AZ47" s="17" t="e">
        <v>#N/A</v>
      </c>
      <c r="BA47" s="17">
        <v>438960</v>
      </c>
      <c r="BB47" s="17">
        <v>19563</v>
      </c>
      <c r="BC47" s="17">
        <v>341161</v>
      </c>
      <c r="BD47" s="17">
        <v>16782</v>
      </c>
      <c r="BE47" s="74">
        <f t="shared" si="25"/>
        <v>4.9868397964555191</v>
      </c>
      <c r="BF47" s="74">
        <f t="shared" si="26"/>
        <v>4.0000298676861501</v>
      </c>
      <c r="BG47" s="74">
        <f t="shared" si="27"/>
        <v>5.4880727780218646</v>
      </c>
      <c r="BH47" s="74">
        <f t="shared" si="28"/>
        <v>5.0230094281859259</v>
      </c>
      <c r="BI47" s="74">
        <v>1442.02</v>
      </c>
      <c r="BJ47" s="74">
        <v>141.674522666667</v>
      </c>
      <c r="BK47" s="74">
        <f t="shared" si="29"/>
        <v>3.3353877603269555</v>
      </c>
      <c r="BL47" s="74">
        <f t="shared" si="33"/>
        <v>4.9190851240323488</v>
      </c>
      <c r="BM47" s="74">
        <f t="shared" si="34"/>
        <v>4.4566703116457083</v>
      </c>
      <c r="BN47" s="17">
        <f>Data!G47</f>
        <v>3349.1623992836453</v>
      </c>
      <c r="BO47" s="17" t="e">
        <f>Data!H47</f>
        <v>#N/A</v>
      </c>
      <c r="BP47" s="17">
        <v>1203.33671370867</v>
      </c>
      <c r="BQ47" s="17">
        <f t="shared" si="35"/>
        <v>32727.348170562407</v>
      </c>
      <c r="BR47" s="17"/>
      <c r="BS47" s="17"/>
      <c r="BT47" s="17" t="e">
        <v>#N/A</v>
      </c>
      <c r="BU47" s="17"/>
      <c r="BV47" s="17" t="e">
        <v>#N/A</v>
      </c>
      <c r="BW47" s="17"/>
      <c r="BX47" s="17"/>
      <c r="BY47" s="17" t="e">
        <v>#N/A</v>
      </c>
      <c r="BZ47" s="17" t="e">
        <v>#N/A</v>
      </c>
      <c r="CA47" s="17"/>
      <c r="CB47" s="17"/>
    </row>
    <row r="48" spans="1:80" x14ac:dyDescent="0.2">
      <c r="A48" s="18">
        <v>29494</v>
      </c>
      <c r="B48" s="17">
        <v>2057911</v>
      </c>
      <c r="C48" s="17">
        <v>71543</v>
      </c>
      <c r="D48" s="35">
        <f>Data!P48</f>
        <v>5.0466670000000002</v>
      </c>
      <c r="E48" s="35" t="e">
        <v>#N/A</v>
      </c>
      <c r="F48" s="35" t="e">
        <v>#N/A</v>
      </c>
      <c r="G48" s="35" t="e">
        <v>#N/A</v>
      </c>
      <c r="H48" s="35" t="e">
        <v>#N/A</v>
      </c>
      <c r="I48" s="35">
        <v>10.11</v>
      </c>
      <c r="J48" s="35">
        <f>'Historical PPI'!H47</f>
        <v>4.2643691209860588</v>
      </c>
      <c r="K48" s="35" t="e">
        <f>'4.Globalgrowthcalcs_rebased'!Q45</f>
        <v>#N/A</v>
      </c>
      <c r="L48" s="35">
        <f>'4.Globalgrowthcalcs_rebased'!B45</f>
        <v>42.774567734047032</v>
      </c>
      <c r="M48" s="35">
        <v>12</v>
      </c>
      <c r="N48" s="35" t="e">
        <f>'3.IMFq'!Q45</f>
        <v>#N/A</v>
      </c>
      <c r="O48" s="35" t="e">
        <f>'3.IMFq'!R45</f>
        <v>#N/A</v>
      </c>
      <c r="P48" s="35" t="e">
        <f>'3.IMFq'!S45</f>
        <v>#N/A</v>
      </c>
      <c r="Q48" s="35" t="e">
        <f>'3.IMFq'!T45</f>
        <v>#N/A</v>
      </c>
      <c r="R48" s="35" t="e">
        <f>'3.IMFq'!U45</f>
        <v>#N/A</v>
      </c>
      <c r="S48" s="35" t="e">
        <f>'3.IMFq'!V45</f>
        <v>#N/A</v>
      </c>
      <c r="T48" s="35" t="e">
        <f t="shared" si="36"/>
        <v>#N/A</v>
      </c>
      <c r="U48" s="17">
        <v>1021218</v>
      </c>
      <c r="V48" s="17">
        <v>38603</v>
      </c>
      <c r="W48" s="17">
        <v>343029</v>
      </c>
      <c r="X48" s="17">
        <v>9186</v>
      </c>
      <c r="Y48" s="17">
        <v>188475</v>
      </c>
      <c r="Z48" s="17">
        <v>9712</v>
      </c>
      <c r="AA48" s="17">
        <v>141096</v>
      </c>
      <c r="AB48" s="17">
        <v>5925</v>
      </c>
      <c r="AC48" s="17">
        <v>69509</v>
      </c>
      <c r="AD48" s="17">
        <v>3994</v>
      </c>
      <c r="AE48" s="17">
        <v>373551</v>
      </c>
      <c r="AF48" s="17">
        <v>19631</v>
      </c>
      <c r="AG48" s="75" t="e">
        <f>Tax_data!Q48</f>
        <v>#N/A</v>
      </c>
      <c r="AH48" s="75" t="e">
        <f>Tax_data!S48</f>
        <v>#N/A</v>
      </c>
      <c r="AI48" s="74">
        <f>Tax_data!U48</f>
        <v>5.5508553579913267</v>
      </c>
      <c r="AJ48" s="74">
        <f>Tax_data!V48</f>
        <v>23.202009647397169</v>
      </c>
      <c r="AK48" s="81">
        <f>Data!F48</f>
        <v>9.970459097878571</v>
      </c>
      <c r="AL48" s="17">
        <v>34554</v>
      </c>
      <c r="AM48" s="74">
        <f t="shared" si="30"/>
        <v>914104.26060150762</v>
      </c>
      <c r="AN48" s="81" t="e">
        <f>Data!H48</f>
        <v>#N/A</v>
      </c>
      <c r="AO48" s="74">
        <f>(Data!K48/(AP48/100))</f>
        <v>509555.23430821527</v>
      </c>
      <c r="AP48" s="74">
        <f t="shared" si="31"/>
        <v>3.780093966224646</v>
      </c>
      <c r="AQ48" s="17">
        <f>'Embargoed data'!G48</f>
        <v>34</v>
      </c>
      <c r="AR48" s="17">
        <f>'Embargoed data'!H48</f>
        <v>128</v>
      </c>
      <c r="AS48" s="17">
        <f>'Embargoed data'!I48</f>
        <v>80</v>
      </c>
      <c r="AT48" s="17">
        <f>'Embargoed data'!J48</f>
        <v>54</v>
      </c>
      <c r="AU48" s="17">
        <f>'Embargoed data'!K48</f>
        <v>1288</v>
      </c>
      <c r="AV48" s="17">
        <f t="shared" si="32"/>
        <v>1316</v>
      </c>
      <c r="AW48" s="17" t="e">
        <v>#N/A</v>
      </c>
      <c r="AX48" s="17" t="e">
        <v>#N/A</v>
      </c>
      <c r="AY48" s="17" t="e">
        <v>#N/A</v>
      </c>
      <c r="AZ48" s="17" t="e">
        <v>#N/A</v>
      </c>
      <c r="BA48" s="17">
        <v>465689</v>
      </c>
      <c r="BB48" s="17">
        <v>22750</v>
      </c>
      <c r="BC48" s="17">
        <v>370728</v>
      </c>
      <c r="BD48" s="17">
        <v>18630</v>
      </c>
      <c r="BE48" s="74">
        <f t="shared" si="25"/>
        <v>5.152938055445019</v>
      </c>
      <c r="BF48" s="74">
        <f t="shared" si="26"/>
        <v>4.199268583092362</v>
      </c>
      <c r="BG48" s="74">
        <f t="shared" si="27"/>
        <v>5.7460185012012834</v>
      </c>
      <c r="BH48" s="74">
        <f t="shared" si="28"/>
        <v>5.2552395790668474</v>
      </c>
      <c r="BI48" s="74">
        <v>1464.24</v>
      </c>
      <c r="BJ48" s="74">
        <v>149.407469666667</v>
      </c>
      <c r="BK48" s="74">
        <f t="shared" si="29"/>
        <v>3.4764865924716859</v>
      </c>
      <c r="BL48" s="74">
        <f t="shared" si="33"/>
        <v>5.0252476208972618</v>
      </c>
      <c r="BM48" s="74">
        <f t="shared" si="34"/>
        <v>4.885234566416643</v>
      </c>
      <c r="BN48" s="17">
        <f>Data!G48</f>
        <v>3465.6378067236747</v>
      </c>
      <c r="BO48" s="17" t="e">
        <f>Data!H48</f>
        <v>#N/A</v>
      </c>
      <c r="BP48" s="17">
        <v>1308.9796064437601</v>
      </c>
      <c r="BQ48" s="17">
        <f t="shared" si="35"/>
        <v>34628.229301693747</v>
      </c>
      <c r="BR48" s="17"/>
      <c r="BS48" s="17"/>
      <c r="BT48" s="17" t="e">
        <v>#N/A</v>
      </c>
      <c r="BU48" s="17"/>
      <c r="BV48" s="17" t="e">
        <v>#N/A</v>
      </c>
      <c r="BW48" s="17"/>
      <c r="BX48" s="17"/>
      <c r="BY48" s="17" t="e">
        <v>#N/A</v>
      </c>
      <c r="BZ48" s="17" t="e">
        <v>#N/A</v>
      </c>
      <c r="CA48" s="17"/>
      <c r="CB48" s="17"/>
    </row>
    <row r="49" spans="1:80" x14ac:dyDescent="0.2">
      <c r="A49" s="18">
        <v>29586</v>
      </c>
      <c r="B49" s="17">
        <v>2062537</v>
      </c>
      <c r="C49" s="17">
        <v>73429</v>
      </c>
      <c r="D49" s="35">
        <f>Data!P49</f>
        <v>6.03</v>
      </c>
      <c r="E49" s="35" t="e">
        <v>#N/A</v>
      </c>
      <c r="F49" s="35" t="e">
        <v>#N/A</v>
      </c>
      <c r="G49" s="35" t="e">
        <v>#N/A</v>
      </c>
      <c r="H49" s="35" t="e">
        <v>#N/A</v>
      </c>
      <c r="I49" s="35">
        <v>11.4866666666667</v>
      </c>
      <c r="J49" s="35">
        <f>'Historical PPI'!H48</f>
        <v>4.4245743261275523</v>
      </c>
      <c r="K49" s="35" t="e">
        <f>'4.Globalgrowthcalcs_rebased'!Q46</f>
        <v>#N/A</v>
      </c>
      <c r="L49" s="35">
        <f>'4.Globalgrowthcalcs_rebased'!B46</f>
        <v>43.57228060059618</v>
      </c>
      <c r="M49" s="35">
        <v>18</v>
      </c>
      <c r="N49" s="35" t="e">
        <f>'3.IMFq'!Q46</f>
        <v>#N/A</v>
      </c>
      <c r="O49" s="35" t="e">
        <f>'3.IMFq'!R46</f>
        <v>#N/A</v>
      </c>
      <c r="P49" s="35" t="e">
        <f>'3.IMFq'!S46</f>
        <v>#N/A</v>
      </c>
      <c r="Q49" s="35" t="e">
        <f>'3.IMFq'!T46</f>
        <v>#N/A</v>
      </c>
      <c r="R49" s="35" t="e">
        <f>'3.IMFq'!U46</f>
        <v>#N/A</v>
      </c>
      <c r="S49" s="35" t="e">
        <f>'3.IMFq'!V46</f>
        <v>#N/A</v>
      </c>
      <c r="T49" s="35" t="e">
        <f t="shared" si="36"/>
        <v>#N/A</v>
      </c>
      <c r="U49" s="17">
        <v>1021321</v>
      </c>
      <c r="V49" s="17">
        <v>40715</v>
      </c>
      <c r="W49" s="17">
        <v>342565</v>
      </c>
      <c r="X49" s="17">
        <v>9688</v>
      </c>
      <c r="Y49" s="17">
        <v>183190</v>
      </c>
      <c r="Z49" s="17">
        <v>9800</v>
      </c>
      <c r="AA49" s="17">
        <v>142157</v>
      </c>
      <c r="AB49" s="17">
        <v>6040</v>
      </c>
      <c r="AC49" s="17">
        <v>62767</v>
      </c>
      <c r="AD49" s="17">
        <v>3775</v>
      </c>
      <c r="AE49" s="17">
        <v>357514</v>
      </c>
      <c r="AF49" s="17">
        <v>19615</v>
      </c>
      <c r="AG49" s="75" t="e">
        <f>Tax_data!Q49</f>
        <v>#N/A</v>
      </c>
      <c r="AH49" s="75" t="e">
        <f>Tax_data!S49</f>
        <v>#N/A</v>
      </c>
      <c r="AI49" s="74">
        <f>Tax_data!U49</f>
        <v>6.0911982061458616</v>
      </c>
      <c r="AJ49" s="74">
        <f>Tax_data!V49</f>
        <v>20.837352884429865</v>
      </c>
      <c r="AK49" s="81">
        <f>Data!F49</f>
        <v>10.039866630000001</v>
      </c>
      <c r="AL49" s="17">
        <v>36599</v>
      </c>
      <c r="AM49" s="74">
        <f t="shared" si="30"/>
        <v>918072.63364853244</v>
      </c>
      <c r="AN49" s="81" t="e">
        <f>Data!H49</f>
        <v>#N/A</v>
      </c>
      <c r="AO49" s="74">
        <f>(Data!K49/(AP49/100))</f>
        <v>494593.78993000119</v>
      </c>
      <c r="AP49" s="74">
        <f t="shared" si="31"/>
        <v>3.9865037534722187</v>
      </c>
      <c r="AQ49" s="17">
        <f>'Embargoed data'!G49</f>
        <v>34</v>
      </c>
      <c r="AR49" s="17">
        <f>'Embargoed data'!H49</f>
        <v>132</v>
      </c>
      <c r="AS49" s="17">
        <f>'Embargoed data'!I49</f>
        <v>116</v>
      </c>
      <c r="AT49" s="17">
        <f>'Embargoed data'!J49</f>
        <v>54</v>
      </c>
      <c r="AU49" s="17">
        <f>'Embargoed data'!K49</f>
        <v>1473</v>
      </c>
      <c r="AV49" s="17">
        <f t="shared" si="32"/>
        <v>1469</v>
      </c>
      <c r="AW49" s="17" t="e">
        <v>#N/A</v>
      </c>
      <c r="AX49" s="17" t="e">
        <v>#N/A</v>
      </c>
      <c r="AY49" s="17" t="e">
        <v>#N/A</v>
      </c>
      <c r="AZ49" s="17" t="e">
        <v>#N/A</v>
      </c>
      <c r="BA49" s="17">
        <v>434916</v>
      </c>
      <c r="BB49" s="17">
        <v>22115</v>
      </c>
      <c r="BC49" s="17">
        <v>378402</v>
      </c>
      <c r="BD49" s="17">
        <v>19525</v>
      </c>
      <c r="BE49" s="74">
        <f t="shared" si="25"/>
        <v>5.3496369889186086</v>
      </c>
      <c r="BF49" s="74">
        <f t="shared" si="26"/>
        <v>4.2488234838945669</v>
      </c>
      <c r="BG49" s="74">
        <f t="shared" si="27"/>
        <v>6.014306881004349</v>
      </c>
      <c r="BH49" s="74">
        <f t="shared" si="28"/>
        <v>5.4864984308306806</v>
      </c>
      <c r="BI49" s="74">
        <v>1524.63</v>
      </c>
      <c r="BJ49" s="74">
        <v>160.70302406666701</v>
      </c>
      <c r="BK49" s="74">
        <f t="shared" si="29"/>
        <v>3.560130072818088</v>
      </c>
      <c r="BL49" s="74">
        <f t="shared" si="33"/>
        <v>5.159856448961686</v>
      </c>
      <c r="BM49" s="74">
        <f t="shared" si="34"/>
        <v>5.0848899557615717</v>
      </c>
      <c r="BN49" s="17">
        <f>Data!G49</f>
        <v>3645.3671496630227</v>
      </c>
      <c r="BO49" s="17" t="e">
        <f>Data!H49</f>
        <v>#N/A</v>
      </c>
      <c r="BP49" s="17">
        <v>1489.4002533878599</v>
      </c>
      <c r="BQ49" s="17">
        <f t="shared" si="35"/>
        <v>37361.064870203671</v>
      </c>
      <c r="BR49" s="17"/>
      <c r="BS49" s="17"/>
      <c r="BT49" s="17" t="e">
        <v>#N/A</v>
      </c>
      <c r="BU49" s="17"/>
      <c r="BV49" s="17" t="e">
        <v>#N/A</v>
      </c>
      <c r="BW49" s="17"/>
      <c r="BX49" s="17"/>
      <c r="BY49" s="17" t="e">
        <v>#N/A</v>
      </c>
      <c r="BZ49" s="17" t="e">
        <v>#N/A</v>
      </c>
      <c r="CA49" s="17"/>
      <c r="CB49" s="17"/>
    </row>
    <row r="50" spans="1:80" x14ac:dyDescent="0.2">
      <c r="A50" s="18">
        <v>29676</v>
      </c>
      <c r="B50" s="17">
        <v>2088154</v>
      </c>
      <c r="C50" s="17">
        <v>77610</v>
      </c>
      <c r="D50" s="35">
        <f>Data!P50</f>
        <v>7.8</v>
      </c>
      <c r="E50" s="35" t="e">
        <v>#N/A</v>
      </c>
      <c r="F50" s="35" t="e">
        <v>#N/A</v>
      </c>
      <c r="G50" s="35" t="e">
        <v>#N/A</v>
      </c>
      <c r="H50" s="35" t="e">
        <v>#N/A</v>
      </c>
      <c r="I50" s="35">
        <v>12.6533333333333</v>
      </c>
      <c r="J50" s="35">
        <f>'Historical PPI'!H49</f>
        <v>4.4130548730548824</v>
      </c>
      <c r="K50" s="35" t="e">
        <f>'4.Globalgrowthcalcs_rebased'!Q47</f>
        <v>#N/A</v>
      </c>
      <c r="L50" s="35">
        <f>'4.Globalgrowthcalcs_rebased'!B47</f>
        <v>44.426044329842782</v>
      </c>
      <c r="M50" s="35">
        <v>16</v>
      </c>
      <c r="N50" s="35" t="e">
        <f>'3.IMFq'!Q47</f>
        <v>#N/A</v>
      </c>
      <c r="O50" s="35">
        <f>'3.IMFq'!R47</f>
        <v>78.531437499999981</v>
      </c>
      <c r="P50" s="35">
        <f>'3.IMFq'!S47</f>
        <v>17.592000000000006</v>
      </c>
      <c r="Q50" s="35">
        <f>'3.IMFq'!T47</f>
        <v>29.658187500000011</v>
      </c>
      <c r="R50" s="35">
        <f>'3.IMFq'!U47</f>
        <v>71.462343750000002</v>
      </c>
      <c r="S50" s="35">
        <f>'3.IMFq'!V47</f>
        <v>8.4575312500000024</v>
      </c>
      <c r="T50" s="35" t="e">
        <f t="shared" si="36"/>
        <v>#N/A</v>
      </c>
      <c r="U50" s="17">
        <v>1043071</v>
      </c>
      <c r="V50" s="17">
        <v>42814</v>
      </c>
      <c r="W50" s="17">
        <v>333813</v>
      </c>
      <c r="X50" s="17">
        <v>9473</v>
      </c>
      <c r="Y50" s="17">
        <v>199578</v>
      </c>
      <c r="Z50" s="17">
        <v>10649</v>
      </c>
      <c r="AA50" s="17">
        <v>150873</v>
      </c>
      <c r="AB50" s="17">
        <v>6434</v>
      </c>
      <c r="AC50" s="17">
        <v>61153</v>
      </c>
      <c r="AD50" s="17">
        <v>3686</v>
      </c>
      <c r="AE50" s="17">
        <v>378884</v>
      </c>
      <c r="AF50" s="17">
        <v>20770</v>
      </c>
      <c r="AG50" s="75" t="e">
        <f>Tax_data!Q50</f>
        <v>#N/A</v>
      </c>
      <c r="AH50" s="75" t="e">
        <f>Tax_data!S50</f>
        <v>#N/A</v>
      </c>
      <c r="AI50" s="74">
        <f>Tax_data!U50</f>
        <v>6.6896059615193639</v>
      </c>
      <c r="AJ50" s="74">
        <f>Tax_data!V50</f>
        <v>20.467086655207339</v>
      </c>
      <c r="AK50" s="81">
        <f>Data!F50</f>
        <v>10.112032430322911</v>
      </c>
      <c r="AL50" s="17">
        <v>39097</v>
      </c>
      <c r="AM50" s="74">
        <f t="shared" si="30"/>
        <v>952514.29175036203</v>
      </c>
      <c r="AN50" s="81">
        <f>Data!H50</f>
        <v>94482.655092599161</v>
      </c>
      <c r="AO50" s="74">
        <f>(Data!K50/(AP50/100))</f>
        <v>482278.82995437708</v>
      </c>
      <c r="AP50" s="74">
        <f t="shared" si="31"/>
        <v>4.1046103285394766</v>
      </c>
      <c r="AQ50" s="17">
        <f>'Embargoed data'!G50</f>
        <v>42</v>
      </c>
      <c r="AR50" s="17">
        <f>'Embargoed data'!H50</f>
        <v>157</v>
      </c>
      <c r="AS50" s="17">
        <f>'Embargoed data'!I50</f>
        <v>96</v>
      </c>
      <c r="AT50" s="17">
        <f>'Embargoed data'!J50</f>
        <v>54</v>
      </c>
      <c r="AU50" s="17">
        <f>'Embargoed data'!K50</f>
        <v>1541</v>
      </c>
      <c r="AV50" s="17">
        <f t="shared" si="32"/>
        <v>1590</v>
      </c>
      <c r="AW50" s="17" t="e">
        <v>#N/A</v>
      </c>
      <c r="AX50" s="17" t="e">
        <v>#N/A</v>
      </c>
      <c r="AY50" s="17" t="e">
        <v>#N/A</v>
      </c>
      <c r="AZ50" s="74">
        <f>'Historical CPI'!I5</f>
        <v>4.0921626906455515</v>
      </c>
      <c r="BA50" s="17">
        <v>416032</v>
      </c>
      <c r="BB50" s="17">
        <v>19997</v>
      </c>
      <c r="BC50" s="17">
        <v>367195</v>
      </c>
      <c r="BD50" s="17">
        <v>18561</v>
      </c>
      <c r="BE50" s="74">
        <f t="shared" si="25"/>
        <v>5.3357584503301965</v>
      </c>
      <c r="BF50" s="74">
        <f t="shared" si="26"/>
        <v>4.2645138626526951</v>
      </c>
      <c r="BG50" s="74">
        <f t="shared" si="27"/>
        <v>6.0275047830850488</v>
      </c>
      <c r="BH50" s="74">
        <f t="shared" si="28"/>
        <v>5.4818889158687094</v>
      </c>
      <c r="BI50" s="74">
        <v>1563.36666666667</v>
      </c>
      <c r="BJ50" s="74">
        <v>164.17942199999999</v>
      </c>
      <c r="BK50" s="74">
        <f t="shared" si="29"/>
        <v>3.7166799000456865</v>
      </c>
      <c r="BL50" s="74">
        <f t="shared" si="33"/>
        <v>5.0548073911681808</v>
      </c>
      <c r="BM50" s="74">
        <f t="shared" si="34"/>
        <v>4.8066014152757477</v>
      </c>
      <c r="BN50" s="17">
        <f>Data!G50</f>
        <v>3866.3839608306621</v>
      </c>
      <c r="BO50" s="17">
        <f>Data!H50</f>
        <v>94482.655092599161</v>
      </c>
      <c r="BP50" s="17">
        <v>1582.7761769142601</v>
      </c>
      <c r="BQ50" s="17">
        <f t="shared" si="35"/>
        <v>38560.93636731289</v>
      </c>
      <c r="BR50" s="17"/>
      <c r="BS50" s="17"/>
      <c r="BT50" s="17" t="e">
        <v>#N/A</v>
      </c>
      <c r="BU50" s="17"/>
      <c r="BV50" s="17" t="e">
        <v>#N/A</v>
      </c>
      <c r="BW50" s="17"/>
      <c r="BX50" s="17"/>
      <c r="BY50" s="17" t="e">
        <v>#N/A</v>
      </c>
      <c r="BZ50" s="17" t="e">
        <v>#N/A</v>
      </c>
      <c r="CA50" s="17"/>
      <c r="CB50" s="17"/>
    </row>
    <row r="51" spans="1:80" x14ac:dyDescent="0.2">
      <c r="A51" s="18">
        <v>29767</v>
      </c>
      <c r="B51" s="17">
        <v>2133756</v>
      </c>
      <c r="C51" s="17">
        <v>80017</v>
      </c>
      <c r="D51" s="35">
        <f>Data!P51</f>
        <v>9.3733330000000006</v>
      </c>
      <c r="E51" s="35" t="e">
        <v>#N/A</v>
      </c>
      <c r="F51" s="35" t="e">
        <v>#N/A</v>
      </c>
      <c r="G51" s="35" t="e">
        <v>#N/A</v>
      </c>
      <c r="H51" s="35" t="e">
        <v>#N/A</v>
      </c>
      <c r="I51" s="35">
        <v>12.9233333333333</v>
      </c>
      <c r="J51" s="35">
        <f>'Historical PPI'!H50</f>
        <v>4.5975207959549866</v>
      </c>
      <c r="K51" s="35" t="e">
        <f>'4.Globalgrowthcalcs_rebased'!Q48</f>
        <v>#N/A</v>
      </c>
      <c r="L51" s="35">
        <f>'4.Globalgrowthcalcs_rebased'!B48</f>
        <v>44.096814899065947</v>
      </c>
      <c r="M51" s="35">
        <v>15.5</v>
      </c>
      <c r="N51" s="35" t="e">
        <f>'3.IMFq'!Q48</f>
        <v>#N/A</v>
      </c>
      <c r="O51" s="35">
        <f>'3.IMFq'!R48</f>
        <v>81.222062499999993</v>
      </c>
      <c r="P51" s="35">
        <f>'3.IMFq'!S48</f>
        <v>17.718000000000004</v>
      </c>
      <c r="Q51" s="35">
        <f>'3.IMFq'!T48</f>
        <v>30.76581250000001</v>
      </c>
      <c r="R51" s="35">
        <f>'3.IMFq'!U48</f>
        <v>72.64590625000001</v>
      </c>
      <c r="S51" s="35">
        <f>'3.IMFq'!V48</f>
        <v>8.8072187500000005</v>
      </c>
      <c r="T51" s="35" t="e">
        <f t="shared" si="36"/>
        <v>#N/A</v>
      </c>
      <c r="U51" s="17">
        <v>1063128</v>
      </c>
      <c r="V51" s="17">
        <v>45123</v>
      </c>
      <c r="W51" s="17">
        <v>361769</v>
      </c>
      <c r="X51" s="17">
        <v>10798</v>
      </c>
      <c r="Y51" s="17">
        <v>207913</v>
      </c>
      <c r="Z51" s="17">
        <v>11437</v>
      </c>
      <c r="AA51" s="17">
        <v>147570</v>
      </c>
      <c r="AB51" s="17">
        <v>6426</v>
      </c>
      <c r="AC51" s="17">
        <v>59525</v>
      </c>
      <c r="AD51" s="17">
        <v>3687</v>
      </c>
      <c r="AE51" s="17">
        <v>383608</v>
      </c>
      <c r="AF51" s="17">
        <v>21550</v>
      </c>
      <c r="AG51" s="75" t="e">
        <f>Tax_data!Q51</f>
        <v>#N/A</v>
      </c>
      <c r="AH51" s="75" t="e">
        <f>Tax_data!S51</f>
        <v>#N/A</v>
      </c>
      <c r="AI51" s="74">
        <f>Tax_data!U51</f>
        <v>7.090173412445516</v>
      </c>
      <c r="AJ51" s="74">
        <f>Tax_data!V51</f>
        <v>19.341707419419357</v>
      </c>
      <c r="AK51" s="81">
        <f>Data!F51</f>
        <v>10.18643918765866</v>
      </c>
      <c r="AL51" s="17">
        <v>41654</v>
      </c>
      <c r="AM51" s="74">
        <f t="shared" si="30"/>
        <v>981396.04441194062</v>
      </c>
      <c r="AN51" s="81">
        <f>Data!H51</f>
        <v>98268.180751217369</v>
      </c>
      <c r="AO51" s="74">
        <f>(Data!K51/(AP51/100))</f>
        <v>481540.77610087901</v>
      </c>
      <c r="AP51" s="74">
        <f t="shared" si="31"/>
        <v>4.244361920671829</v>
      </c>
      <c r="AQ51" s="17">
        <f>'Embargoed data'!G51</f>
        <v>42</v>
      </c>
      <c r="AR51" s="17">
        <f>'Embargoed data'!H51</f>
        <v>161</v>
      </c>
      <c r="AS51" s="17">
        <f>'Embargoed data'!I51</f>
        <v>104</v>
      </c>
      <c r="AT51" s="17">
        <f>'Embargoed data'!J51</f>
        <v>55</v>
      </c>
      <c r="AU51" s="17">
        <f>'Embargoed data'!K51</f>
        <v>1412</v>
      </c>
      <c r="AV51" s="17">
        <f t="shared" si="32"/>
        <v>1456</v>
      </c>
      <c r="AW51" s="17" t="e">
        <v>#N/A</v>
      </c>
      <c r="AX51" s="17" t="e">
        <v>#N/A</v>
      </c>
      <c r="AY51" s="17" t="e">
        <v>#N/A</v>
      </c>
      <c r="AZ51" s="74">
        <f>'Historical CPI'!I6</f>
        <v>4.1612269247966145</v>
      </c>
      <c r="BA51" s="17">
        <v>393804</v>
      </c>
      <c r="BB51" s="17">
        <v>19206</v>
      </c>
      <c r="BC51" s="17">
        <v>402925</v>
      </c>
      <c r="BD51" s="17">
        <v>21993</v>
      </c>
      <c r="BE51" s="74">
        <f t="shared" si="25"/>
        <v>5.5008585321745151</v>
      </c>
      <c r="BF51" s="74">
        <f t="shared" si="26"/>
        <v>4.3545436064240697</v>
      </c>
      <c r="BG51" s="74">
        <f t="shared" si="27"/>
        <v>6.1940361192776141</v>
      </c>
      <c r="BH51" s="74">
        <f t="shared" si="28"/>
        <v>5.6177139162895458</v>
      </c>
      <c r="BI51" s="74">
        <v>1549.9</v>
      </c>
      <c r="BJ51" s="74">
        <v>162.3696569</v>
      </c>
      <c r="BK51" s="74">
        <f t="shared" si="29"/>
        <v>3.75005389557194</v>
      </c>
      <c r="BL51" s="74">
        <f t="shared" si="33"/>
        <v>5.4583359185952727</v>
      </c>
      <c r="BM51" s="74">
        <f t="shared" si="34"/>
        <v>4.8770454337690827</v>
      </c>
      <c r="BN51" s="17">
        <f>Data!G51</f>
        <v>4089.1619959274617</v>
      </c>
      <c r="BO51" s="17">
        <f>Data!H51</f>
        <v>98268.180751217369</v>
      </c>
      <c r="BP51" s="17">
        <v>1452.2780418133</v>
      </c>
      <c r="BQ51" s="17">
        <f t="shared" si="35"/>
        <v>34216.640073507748</v>
      </c>
      <c r="BR51" s="17"/>
      <c r="BS51" s="17"/>
      <c r="BT51" s="17" t="e">
        <v>#N/A</v>
      </c>
      <c r="BU51" s="17"/>
      <c r="BV51" s="17" t="e">
        <v>#N/A</v>
      </c>
      <c r="BW51" s="17"/>
      <c r="BX51" s="17"/>
      <c r="BY51" s="17" t="e">
        <v>#N/A</v>
      </c>
      <c r="BZ51" s="17" t="e">
        <v>#N/A</v>
      </c>
      <c r="CA51" s="17"/>
      <c r="CB51" s="17"/>
    </row>
    <row r="52" spans="1:80" x14ac:dyDescent="0.2">
      <c r="A52" s="18">
        <v>29859</v>
      </c>
      <c r="B52" s="17">
        <v>2164811</v>
      </c>
      <c r="C52" s="17">
        <v>82989</v>
      </c>
      <c r="D52" s="35">
        <f>Data!P52</f>
        <v>11.786670000000001</v>
      </c>
      <c r="E52" s="35" t="e">
        <v>#N/A</v>
      </c>
      <c r="F52" s="35" t="e">
        <v>#N/A</v>
      </c>
      <c r="G52" s="35" t="e">
        <v>#N/A</v>
      </c>
      <c r="H52" s="35" t="e">
        <v>#N/A</v>
      </c>
      <c r="I52" s="35">
        <v>13.1133333333333</v>
      </c>
      <c r="J52" s="35">
        <f>'Historical PPI'!H51</f>
        <v>4.8521894258838758</v>
      </c>
      <c r="K52" s="35" t="e">
        <f>'4.Globalgrowthcalcs_rebased'!Q49</f>
        <v>#N/A</v>
      </c>
      <c r="L52" s="35">
        <f>'4.Globalgrowthcalcs_rebased'!B49</f>
        <v>44.624875158210365</v>
      </c>
      <c r="M52" s="35">
        <v>15.5</v>
      </c>
      <c r="N52" s="35" t="e">
        <f>'3.IMFq'!Q49</f>
        <v>#N/A</v>
      </c>
      <c r="O52" s="35">
        <f>'3.IMFq'!R49</f>
        <v>83.728312499999987</v>
      </c>
      <c r="P52" s="35">
        <f>'3.IMFq'!S49</f>
        <v>17.839000000000006</v>
      </c>
      <c r="Q52" s="35">
        <f>'3.IMFq'!T49</f>
        <v>31.821812500000007</v>
      </c>
      <c r="R52" s="35">
        <f>'3.IMFq'!U49</f>
        <v>73.735781250000002</v>
      </c>
      <c r="S52" s="35">
        <f>'3.IMFq'!V49</f>
        <v>9.1348437499999999</v>
      </c>
      <c r="T52" s="35" t="e">
        <f t="shared" si="36"/>
        <v>#N/A</v>
      </c>
      <c r="U52" s="17">
        <v>1082517</v>
      </c>
      <c r="V52" s="17">
        <v>47904</v>
      </c>
      <c r="W52" s="17">
        <v>343687</v>
      </c>
      <c r="X52" s="17">
        <v>11355</v>
      </c>
      <c r="Y52" s="17">
        <v>215898</v>
      </c>
      <c r="Z52" s="17">
        <v>12467</v>
      </c>
      <c r="AA52" s="17">
        <v>155025</v>
      </c>
      <c r="AB52" s="17">
        <v>7083</v>
      </c>
      <c r="AC52" s="17">
        <v>55678</v>
      </c>
      <c r="AD52" s="17">
        <v>3622</v>
      </c>
      <c r="AE52" s="17">
        <v>390623</v>
      </c>
      <c r="AF52" s="17">
        <v>23172</v>
      </c>
      <c r="AG52" s="75" t="e">
        <f>Tax_data!Q52</f>
        <v>#N/A</v>
      </c>
      <c r="AH52" s="75" t="e">
        <f>Tax_data!S52</f>
        <v>#N/A</v>
      </c>
      <c r="AI52" s="74">
        <f>Tax_data!U52</f>
        <v>6.8428977536868132</v>
      </c>
      <c r="AJ52" s="74">
        <f>Tax_data!V52</f>
        <v>20.413516932512525</v>
      </c>
      <c r="AK52" s="81">
        <f>Data!F52</f>
        <v>10.26028441616508</v>
      </c>
      <c r="AL52" s="17">
        <v>43896</v>
      </c>
      <c r="AM52" s="74">
        <f t="shared" si="30"/>
        <v>991945.68787575141</v>
      </c>
      <c r="AN52" s="81">
        <f>Data!H52</f>
        <v>98403.46958869943</v>
      </c>
      <c r="AO52" s="74">
        <f>(Data!K52/(AP52/100))</f>
        <v>471605.06327237881</v>
      </c>
      <c r="AP52" s="74">
        <f t="shared" si="31"/>
        <v>4.4252422825692346</v>
      </c>
      <c r="AQ52" s="17">
        <f>'Embargoed data'!G52</f>
        <v>42</v>
      </c>
      <c r="AR52" s="17">
        <f>'Embargoed data'!H52</f>
        <v>169</v>
      </c>
      <c r="AS52" s="17">
        <f>'Embargoed data'!I52</f>
        <v>88</v>
      </c>
      <c r="AT52" s="17">
        <f>'Embargoed data'!J52</f>
        <v>63</v>
      </c>
      <c r="AU52" s="17">
        <f>'Embargoed data'!K52</f>
        <v>1505</v>
      </c>
      <c r="AV52" s="17">
        <f t="shared" si="32"/>
        <v>1565</v>
      </c>
      <c r="AW52" s="17" t="e">
        <v>#N/A</v>
      </c>
      <c r="AX52" s="17" t="e">
        <v>#N/A</v>
      </c>
      <c r="AY52" s="17" t="e">
        <v>#N/A</v>
      </c>
      <c r="AZ52" s="74">
        <f>'Historical CPI'!I7</f>
        <v>4.3476556205995953</v>
      </c>
      <c r="BA52" s="17">
        <v>451829</v>
      </c>
      <c r="BB52" s="17">
        <v>20027</v>
      </c>
      <c r="BC52" s="17">
        <v>400069</v>
      </c>
      <c r="BD52" s="17">
        <v>23173</v>
      </c>
      <c r="BE52" s="74">
        <f t="shared" si="25"/>
        <v>5.7744860999175538</v>
      </c>
      <c r="BF52" s="74">
        <f t="shared" si="26"/>
        <v>4.5689404934687952</v>
      </c>
      <c r="BG52" s="74">
        <f t="shared" si="27"/>
        <v>6.5052624016667266</v>
      </c>
      <c r="BH52" s="74">
        <f t="shared" si="28"/>
        <v>5.9320623721593453</v>
      </c>
      <c r="BI52" s="74">
        <v>1471.86</v>
      </c>
      <c r="BJ52" s="74">
        <v>158.0643772</v>
      </c>
      <c r="BK52" s="74">
        <f t="shared" si="29"/>
        <v>3.8335448221576849</v>
      </c>
      <c r="BL52" s="74">
        <f t="shared" si="33"/>
        <v>5.7922508367306644</v>
      </c>
      <c r="BM52" s="74">
        <f t="shared" si="34"/>
        <v>4.4324290826839352</v>
      </c>
      <c r="BN52" s="17">
        <f>Data!G52</f>
        <v>4278.2439764381043</v>
      </c>
      <c r="BO52" s="17">
        <f>Data!H52</f>
        <v>98403.46958869943</v>
      </c>
      <c r="BP52" s="17">
        <v>1555.4648519100399</v>
      </c>
      <c r="BQ52" s="17">
        <f t="shared" si="35"/>
        <v>35149.823503154235</v>
      </c>
      <c r="BR52" s="17"/>
      <c r="BS52" s="17"/>
      <c r="BT52" s="17" t="e">
        <v>#N/A</v>
      </c>
      <c r="BU52" s="17"/>
      <c r="BV52" s="17" t="e">
        <v>#N/A</v>
      </c>
      <c r="BW52" s="17"/>
      <c r="BX52" s="17"/>
      <c r="BY52" s="17" t="e">
        <v>#N/A</v>
      </c>
      <c r="BZ52" s="17" t="e">
        <v>#N/A</v>
      </c>
      <c r="CA52" s="17"/>
      <c r="CB52" s="17"/>
    </row>
    <row r="53" spans="1:80" x14ac:dyDescent="0.2">
      <c r="A53" s="18">
        <v>29951</v>
      </c>
      <c r="B53" s="17">
        <v>2178317</v>
      </c>
      <c r="C53" s="17">
        <v>86340</v>
      </c>
      <c r="D53" s="35">
        <f>Data!P53</f>
        <v>13.276669999999999</v>
      </c>
      <c r="E53" s="35" t="e">
        <v>#N/A</v>
      </c>
      <c r="F53" s="35" t="e">
        <v>#N/A</v>
      </c>
      <c r="G53" s="35" t="e">
        <v>#N/A</v>
      </c>
      <c r="H53" s="35" t="e">
        <v>#N/A</v>
      </c>
      <c r="I53" s="35">
        <v>13.26</v>
      </c>
      <c r="J53" s="35">
        <f>'Historical PPI'!H52</f>
        <v>5.0044942620763102</v>
      </c>
      <c r="K53" s="35" t="e">
        <f>'4.Globalgrowthcalcs_rebased'!Q50</f>
        <v>#N/A</v>
      </c>
      <c r="L53" s="35">
        <f>'4.Globalgrowthcalcs_rebased'!B50</f>
        <v>44.138642798771791</v>
      </c>
      <c r="M53" s="35">
        <v>12</v>
      </c>
      <c r="N53" s="35" t="e">
        <f>'3.IMFq'!Q50</f>
        <v>#N/A</v>
      </c>
      <c r="O53" s="35">
        <f>'3.IMFq'!R50</f>
        <v>86.050187499999993</v>
      </c>
      <c r="P53" s="35">
        <f>'3.IMFq'!S50</f>
        <v>17.955000000000002</v>
      </c>
      <c r="Q53" s="35">
        <f>'3.IMFq'!T50</f>
        <v>32.826187500000003</v>
      </c>
      <c r="R53" s="35">
        <f>'3.IMFq'!U50</f>
        <v>74.731968750000021</v>
      </c>
      <c r="S53" s="35">
        <f>'3.IMFq'!V50</f>
        <v>9.4404062499999988</v>
      </c>
      <c r="T53" s="35" t="e">
        <f t="shared" si="36"/>
        <v>#N/A</v>
      </c>
      <c r="U53" s="17">
        <v>1076255</v>
      </c>
      <c r="V53" s="17">
        <v>49482</v>
      </c>
      <c r="W53" s="17">
        <v>339815</v>
      </c>
      <c r="X53" s="17">
        <v>11770</v>
      </c>
      <c r="Y53" s="17">
        <v>220822</v>
      </c>
      <c r="Z53" s="17">
        <v>12942</v>
      </c>
      <c r="AA53" s="17">
        <v>164035</v>
      </c>
      <c r="AB53" s="17">
        <v>7577</v>
      </c>
      <c r="AC53" s="17">
        <v>49580</v>
      </c>
      <c r="AD53" s="17">
        <v>3326</v>
      </c>
      <c r="AE53" s="17">
        <v>392957</v>
      </c>
      <c r="AF53" s="17">
        <v>23846</v>
      </c>
      <c r="AG53" s="75" t="e">
        <f>Tax_data!Q53</f>
        <v>#N/A</v>
      </c>
      <c r="AH53" s="75" t="e">
        <f>Tax_data!S53</f>
        <v>#N/A</v>
      </c>
      <c r="AI53" s="74">
        <f>Tax_data!U53</f>
        <v>8.2417476561009124</v>
      </c>
      <c r="AJ53" s="74">
        <f>Tax_data!V53</f>
        <v>16.44139189041309</v>
      </c>
      <c r="AK53" s="81">
        <f>Data!F53</f>
        <v>10.33076563</v>
      </c>
      <c r="AL53" s="17">
        <v>45777</v>
      </c>
      <c r="AM53" s="74">
        <f t="shared" si="30"/>
        <v>995669.64017218386</v>
      </c>
      <c r="AN53" s="81">
        <f>Data!H53</f>
        <v>98168.481419440868</v>
      </c>
      <c r="AO53" s="74">
        <f>(Data!K53/(AP53/100))</f>
        <v>475580.50051870639</v>
      </c>
      <c r="AP53" s="74">
        <f t="shared" si="31"/>
        <v>4.5976093026280944</v>
      </c>
      <c r="AQ53" s="17">
        <f>'Embargoed data'!G53</f>
        <v>42</v>
      </c>
      <c r="AR53" s="17">
        <f>'Embargoed data'!H53</f>
        <v>177</v>
      </c>
      <c r="AS53" s="17">
        <f>'Embargoed data'!I53</f>
        <v>112</v>
      </c>
      <c r="AT53" s="17">
        <f>'Embargoed data'!J53</f>
        <v>60</v>
      </c>
      <c r="AU53" s="17">
        <f>'Embargoed data'!K53</f>
        <v>1462</v>
      </c>
      <c r="AV53" s="17">
        <f t="shared" si="32"/>
        <v>1509</v>
      </c>
      <c r="AW53" s="17" t="e">
        <v>#N/A</v>
      </c>
      <c r="AX53" s="17" t="e">
        <v>#N/A</v>
      </c>
      <c r="AY53" s="17" t="e">
        <v>#N/A</v>
      </c>
      <c r="AZ53" s="74">
        <f>'Historical CPI'!I8</f>
        <v>4.5138045071920683</v>
      </c>
      <c r="BA53" s="17">
        <v>479676</v>
      </c>
      <c r="BB53" s="17">
        <v>23174</v>
      </c>
      <c r="BC53" s="17">
        <v>399039</v>
      </c>
      <c r="BD53" s="17">
        <v>24517</v>
      </c>
      <c r="BE53" s="74">
        <f t="shared" si="25"/>
        <v>5.8608290840586541</v>
      </c>
      <c r="BF53" s="74">
        <f t="shared" si="26"/>
        <v>4.6191361599658611</v>
      </c>
      <c r="BG53" s="74">
        <f t="shared" si="27"/>
        <v>6.7083501411859618</v>
      </c>
      <c r="BH53" s="74">
        <f t="shared" si="28"/>
        <v>6.0683484452497352</v>
      </c>
      <c r="BI53" s="74">
        <v>1374.9966666666701</v>
      </c>
      <c r="BJ53" s="74">
        <v>150.789836866667</v>
      </c>
      <c r="BK53" s="74">
        <f t="shared" si="29"/>
        <v>3.9636104387010707</v>
      </c>
      <c r="BL53" s="74">
        <f t="shared" si="33"/>
        <v>6.1440109863948136</v>
      </c>
      <c r="BM53" s="74">
        <f t="shared" si="34"/>
        <v>4.8311777116220114</v>
      </c>
      <c r="BN53" s="17">
        <f>Data!G53</f>
        <v>4431.1333389527299</v>
      </c>
      <c r="BO53" s="17">
        <f>Data!H53</f>
        <v>98168.481419440868</v>
      </c>
      <c r="BP53" s="17">
        <v>1518.33808646081</v>
      </c>
      <c r="BQ53" s="17">
        <f t="shared" si="35"/>
        <v>33024.513100599797</v>
      </c>
      <c r="BR53" s="17"/>
      <c r="BS53" s="17"/>
      <c r="BT53" s="17" t="e">
        <v>#N/A</v>
      </c>
      <c r="BU53" s="17"/>
      <c r="BV53" s="17" t="e">
        <v>#N/A</v>
      </c>
      <c r="BW53" s="17"/>
      <c r="BX53" s="17"/>
      <c r="BY53" s="17" t="e">
        <v>#N/A</v>
      </c>
      <c r="BZ53" s="17" t="e">
        <v>#N/A</v>
      </c>
      <c r="CA53" s="17"/>
      <c r="CB53" s="17"/>
    </row>
    <row r="54" spans="1:80" x14ac:dyDescent="0.2">
      <c r="A54" s="18">
        <v>30041</v>
      </c>
      <c r="B54" s="17">
        <v>2158137</v>
      </c>
      <c r="C54" s="17">
        <v>88612</v>
      </c>
      <c r="D54" s="35">
        <f>Data!P54</f>
        <v>15.94333</v>
      </c>
      <c r="E54" s="35" t="e">
        <v>#N/A</v>
      </c>
      <c r="F54" s="35" t="e">
        <v>#N/A</v>
      </c>
      <c r="G54" s="35" t="e">
        <v>#N/A</v>
      </c>
      <c r="H54" s="35" t="e">
        <v>#N/A</v>
      </c>
      <c r="I54" s="35">
        <v>14.143333333333301</v>
      </c>
      <c r="J54" s="35">
        <f>'Historical PPI'!H53</f>
        <v>5.0660606060605939</v>
      </c>
      <c r="K54" s="35" t="e">
        <f>'4.Globalgrowthcalcs_rebased'!Q51</f>
        <v>#N/A</v>
      </c>
      <c r="L54" s="35">
        <f>'4.Globalgrowthcalcs_rebased'!B51</f>
        <v>43.452886330860011</v>
      </c>
      <c r="M54" s="35">
        <v>15</v>
      </c>
      <c r="N54" s="35" t="e">
        <f>'3.IMFq'!Q51</f>
        <v>#N/A</v>
      </c>
      <c r="O54" s="35">
        <f>'3.IMFq'!R51</f>
        <v>88.187687499999996</v>
      </c>
      <c r="P54" s="35">
        <f>'3.IMFq'!S51</f>
        <v>18.066000000000003</v>
      </c>
      <c r="Q54" s="35">
        <f>'3.IMFq'!T51</f>
        <v>33.778937499999998</v>
      </c>
      <c r="R54" s="35">
        <f>'3.IMFq'!U51</f>
        <v>75.634468750000025</v>
      </c>
      <c r="S54" s="35">
        <f>'3.IMFq'!V51</f>
        <v>9.7239062499999989</v>
      </c>
      <c r="T54" s="35" t="e">
        <f t="shared" si="36"/>
        <v>#N/A</v>
      </c>
      <c r="U54" s="17">
        <v>1095078</v>
      </c>
      <c r="V54" s="17">
        <v>51452</v>
      </c>
      <c r="W54" s="17">
        <v>380142</v>
      </c>
      <c r="X54" s="17">
        <v>13090</v>
      </c>
      <c r="Y54" s="17">
        <v>221149</v>
      </c>
      <c r="Z54" s="17">
        <v>13463</v>
      </c>
      <c r="AA54" s="17">
        <v>159436</v>
      </c>
      <c r="AB54" s="17">
        <v>7553</v>
      </c>
      <c r="AC54" s="17">
        <v>48132</v>
      </c>
      <c r="AD54" s="17">
        <v>3292</v>
      </c>
      <c r="AE54" s="17">
        <v>389203</v>
      </c>
      <c r="AF54" s="17">
        <v>24308</v>
      </c>
      <c r="AG54" s="75" t="e">
        <f>Tax_data!Q54</f>
        <v>#N/A</v>
      </c>
      <c r="AH54" s="75" t="e">
        <f>Tax_data!S54</f>
        <v>#N/A</v>
      </c>
      <c r="AI54" s="74">
        <f>Tax_data!U54</f>
        <v>7.6185265837407758</v>
      </c>
      <c r="AJ54" s="74">
        <f>Tax_data!V54</f>
        <v>18.775385234734735</v>
      </c>
      <c r="AK54" s="81">
        <f>Data!F54</f>
        <v>10.391365564753499</v>
      </c>
      <c r="AL54" s="17">
        <v>47590</v>
      </c>
      <c r="AM54" s="74">
        <f t="shared" si="30"/>
        <v>1012881.1711886808</v>
      </c>
      <c r="AN54" s="81">
        <f>Data!H54</f>
        <v>97891.679276448704</v>
      </c>
      <c r="AO54" s="74">
        <f>(Data!K54/(AP54/100))</f>
        <v>465831.69140169484</v>
      </c>
      <c r="AP54" s="74">
        <f t="shared" si="31"/>
        <v>4.6984780992769464</v>
      </c>
      <c r="AQ54" s="17">
        <f>'Embargoed data'!G54</f>
        <v>44</v>
      </c>
      <c r="AR54" s="17">
        <f>'Embargoed data'!H54</f>
        <v>154</v>
      </c>
      <c r="AS54" s="17">
        <f>'Embargoed data'!I54</f>
        <v>100</v>
      </c>
      <c r="AT54" s="17">
        <f>'Embargoed data'!J54</f>
        <v>62</v>
      </c>
      <c r="AU54" s="17">
        <f>'Embargoed data'!K54</f>
        <v>1614</v>
      </c>
      <c r="AV54" s="17">
        <f t="shared" si="32"/>
        <v>1650</v>
      </c>
      <c r="AW54" s="17" t="e">
        <v>#N/A</v>
      </c>
      <c r="AX54" s="17" t="e">
        <v>#N/A</v>
      </c>
      <c r="AY54" s="17" t="e">
        <v>#N/A</v>
      </c>
      <c r="AZ54" s="74">
        <f>'Historical CPI'!I9</f>
        <v>4.678399480597581</v>
      </c>
      <c r="BA54" s="17">
        <v>411819</v>
      </c>
      <c r="BB54" s="17">
        <v>19596</v>
      </c>
      <c r="BC54" s="17">
        <v>359325</v>
      </c>
      <c r="BD54" s="17">
        <v>23477</v>
      </c>
      <c r="BE54" s="74">
        <f t="shared" si="25"/>
        <v>6.0877507924521481</v>
      </c>
      <c r="BF54" s="74">
        <f t="shared" si="26"/>
        <v>4.7373240673373642</v>
      </c>
      <c r="BG54" s="74">
        <f t="shared" si="27"/>
        <v>6.8395246405717609</v>
      </c>
      <c r="BH54" s="74">
        <f t="shared" si="28"/>
        <v>6.2455839240704716</v>
      </c>
      <c r="BI54" s="74">
        <v>1383.6</v>
      </c>
      <c r="BJ54" s="74">
        <v>153.43192276666699</v>
      </c>
      <c r="BK54" s="74">
        <f t="shared" si="29"/>
        <v>4.1059487882372618</v>
      </c>
      <c r="BL54" s="74">
        <f t="shared" si="33"/>
        <v>6.5336394628817924</v>
      </c>
      <c r="BM54" s="74">
        <f t="shared" si="34"/>
        <v>4.7584011422493866</v>
      </c>
      <c r="BN54" s="17">
        <f>Data!G54</f>
        <v>4579.7638148176256</v>
      </c>
      <c r="BO54" s="17">
        <f>Data!H54</f>
        <v>97891.679276448704</v>
      </c>
      <c r="BP54" s="17">
        <v>1662.8679342973401</v>
      </c>
      <c r="BQ54" s="17">
        <f t="shared" si="35"/>
        <v>35391.628930934909</v>
      </c>
      <c r="BR54" s="17"/>
      <c r="BS54" s="17"/>
      <c r="BT54" s="17" t="e">
        <v>#N/A</v>
      </c>
      <c r="BU54" s="17"/>
      <c r="BV54" s="17" t="e">
        <v>#N/A</v>
      </c>
      <c r="BW54" s="17"/>
      <c r="BX54" s="17"/>
      <c r="BY54" s="17" t="e">
        <v>#N/A</v>
      </c>
      <c r="BZ54" s="17" t="e">
        <v>#N/A</v>
      </c>
      <c r="CA54" s="17"/>
      <c r="CB54" s="17"/>
    </row>
    <row r="55" spans="1:80" x14ac:dyDescent="0.2">
      <c r="A55" s="18">
        <v>30132</v>
      </c>
      <c r="B55" s="17">
        <v>2140130</v>
      </c>
      <c r="C55" s="17">
        <v>90860</v>
      </c>
      <c r="D55" s="35">
        <f>Data!P55</f>
        <v>16.50667</v>
      </c>
      <c r="E55" s="35" t="e">
        <v>#N/A</v>
      </c>
      <c r="F55" s="35" t="e">
        <v>#N/A</v>
      </c>
      <c r="G55" s="35" t="e">
        <v>#N/A</v>
      </c>
      <c r="H55" s="35" t="e">
        <v>#N/A</v>
      </c>
      <c r="I55" s="35">
        <v>14.286666666666701</v>
      </c>
      <c r="J55" s="35">
        <f>'Historical PPI'!H54</f>
        <v>5.3015495025281387</v>
      </c>
      <c r="K55" s="35" t="e">
        <f>'4.Globalgrowthcalcs_rebased'!Q52</f>
        <v>#N/A</v>
      </c>
      <c r="L55" s="35">
        <f>'4.Globalgrowthcalcs_rebased'!B52</f>
        <v>43.651107263327113</v>
      </c>
      <c r="M55" s="35">
        <v>13</v>
      </c>
      <c r="N55" s="35" t="e">
        <f>'3.IMFq'!Q52</f>
        <v>#N/A</v>
      </c>
      <c r="O55" s="35">
        <f>'3.IMFq'!R52</f>
        <v>90.140812499999996</v>
      </c>
      <c r="P55" s="35">
        <f>'3.IMFq'!S52</f>
        <v>18.172000000000001</v>
      </c>
      <c r="Q55" s="35">
        <f>'3.IMFq'!T52</f>
        <v>34.680062499999998</v>
      </c>
      <c r="R55" s="35">
        <f>'3.IMFq'!U52</f>
        <v>76.443281250000013</v>
      </c>
      <c r="S55" s="35">
        <f>'3.IMFq'!V52</f>
        <v>9.9853437499999966</v>
      </c>
      <c r="T55" s="35" t="e">
        <f t="shared" si="36"/>
        <v>#N/A</v>
      </c>
      <c r="U55" s="17">
        <v>1090799</v>
      </c>
      <c r="V55" s="17">
        <v>53691</v>
      </c>
      <c r="W55" s="17">
        <v>365468</v>
      </c>
      <c r="X55" s="17">
        <v>13538</v>
      </c>
      <c r="Y55" s="17">
        <v>209946</v>
      </c>
      <c r="Z55" s="17">
        <v>13418</v>
      </c>
      <c r="AA55" s="17">
        <v>164651</v>
      </c>
      <c r="AB55" s="17">
        <v>8060</v>
      </c>
      <c r="AC55" s="17">
        <v>52763</v>
      </c>
      <c r="AD55" s="17">
        <v>3786</v>
      </c>
      <c r="AE55" s="17">
        <v>387330</v>
      </c>
      <c r="AF55" s="17">
        <v>25264</v>
      </c>
      <c r="AG55" s="75" t="e">
        <f>Tax_data!Q55</f>
        <v>#N/A</v>
      </c>
      <c r="AH55" s="75" t="e">
        <f>Tax_data!S55</f>
        <v>#N/A</v>
      </c>
      <c r="AI55" s="74">
        <f>Tax_data!U55</f>
        <v>8.1600288830314156</v>
      </c>
      <c r="AJ55" s="74">
        <f>Tax_data!V55</f>
        <v>18.101794104301007</v>
      </c>
      <c r="AK55" s="81">
        <f>Data!F55</f>
        <v>10.44419722540013</v>
      </c>
      <c r="AL55" s="17">
        <v>50339</v>
      </c>
      <c r="AM55" s="74">
        <f t="shared" si="30"/>
        <v>1022698.9786183905</v>
      </c>
      <c r="AN55" s="81">
        <f>Data!H55</f>
        <v>99397.251901956799</v>
      </c>
      <c r="AO55" s="74">
        <f>(Data!K55/(AP55/100))</f>
        <v>476280.2808043551</v>
      </c>
      <c r="AP55" s="74">
        <f t="shared" si="31"/>
        <v>4.9221717291636677</v>
      </c>
      <c r="AQ55" s="17">
        <f>'Embargoed data'!G55</f>
        <v>44</v>
      </c>
      <c r="AR55" s="17">
        <f>'Embargoed data'!H55</f>
        <v>158</v>
      </c>
      <c r="AS55" s="17">
        <f>'Embargoed data'!I55</f>
        <v>100</v>
      </c>
      <c r="AT55" s="17">
        <f>'Embargoed data'!J55</f>
        <v>75</v>
      </c>
      <c r="AU55" s="17">
        <f>'Embargoed data'!K55</f>
        <v>1905</v>
      </c>
      <c r="AV55" s="17">
        <f t="shared" si="32"/>
        <v>1932</v>
      </c>
      <c r="AW55" s="17" t="e">
        <v>#N/A</v>
      </c>
      <c r="AX55" s="17" t="e">
        <v>#N/A</v>
      </c>
      <c r="AY55" s="17" t="e">
        <v>#N/A</v>
      </c>
      <c r="AZ55" s="74">
        <f>'Historical CPI'!I10</f>
        <v>4.8490330280687823</v>
      </c>
      <c r="BA55" s="17">
        <v>428998</v>
      </c>
      <c r="BB55" s="17">
        <v>20674</v>
      </c>
      <c r="BC55" s="17">
        <v>346588</v>
      </c>
      <c r="BD55" s="17">
        <v>23088</v>
      </c>
      <c r="BE55" s="74">
        <f t="shared" si="25"/>
        <v>6.391167252531603</v>
      </c>
      <c r="BF55" s="74">
        <f t="shared" si="26"/>
        <v>4.8952025800025512</v>
      </c>
      <c r="BG55" s="74">
        <f t="shared" si="27"/>
        <v>7.1754828193999582</v>
      </c>
      <c r="BH55" s="74">
        <f t="shared" si="28"/>
        <v>6.5226034647458242</v>
      </c>
      <c r="BI55" s="74">
        <v>1309.6666666666699</v>
      </c>
      <c r="BJ55" s="74">
        <v>149.08042903333299</v>
      </c>
      <c r="BK55" s="74">
        <f t="shared" si="29"/>
        <v>4.2455364861013116</v>
      </c>
      <c r="BL55" s="74">
        <f t="shared" si="33"/>
        <v>6.6615116507207404</v>
      </c>
      <c r="BM55" s="74">
        <f t="shared" si="34"/>
        <v>4.819136685951916</v>
      </c>
      <c r="BN55" s="17">
        <f>Data!G55</f>
        <v>4819.8055737186114</v>
      </c>
      <c r="BO55" s="17">
        <f>Data!H55</f>
        <v>99397.251901956799</v>
      </c>
      <c r="BP55" s="17">
        <v>1919.7718292382001</v>
      </c>
      <c r="BQ55" s="17">
        <f t="shared" si="35"/>
        <v>39002.53658082732</v>
      </c>
      <c r="BR55" s="17"/>
      <c r="BS55" s="17"/>
      <c r="BT55" s="17" t="e">
        <v>#N/A</v>
      </c>
      <c r="BU55" s="17"/>
      <c r="BV55" s="17" t="e">
        <v>#N/A</v>
      </c>
      <c r="BW55" s="17"/>
      <c r="BX55" s="17"/>
      <c r="BY55" s="17" t="e">
        <v>#N/A</v>
      </c>
      <c r="BZ55" s="17" t="e">
        <v>#N/A</v>
      </c>
      <c r="CA55" s="17"/>
      <c r="CB55" s="17"/>
    </row>
    <row r="56" spans="1:80" x14ac:dyDescent="0.2">
      <c r="A56" s="18">
        <v>30224</v>
      </c>
      <c r="B56" s="17">
        <v>2139582</v>
      </c>
      <c r="C56" s="17">
        <v>95087</v>
      </c>
      <c r="D56" s="35">
        <f>Data!P56</f>
        <v>16.579999999999998</v>
      </c>
      <c r="E56" s="35" t="e">
        <v>#N/A</v>
      </c>
      <c r="F56" s="35" t="e">
        <v>#N/A</v>
      </c>
      <c r="G56" s="35" t="e">
        <v>#N/A</v>
      </c>
      <c r="H56" s="35" t="e">
        <v>#N/A</v>
      </c>
      <c r="I56" s="35">
        <v>13.8366666666667</v>
      </c>
      <c r="J56" s="35">
        <f>'Historical PPI'!H55</f>
        <v>5.4613850145961695</v>
      </c>
      <c r="K56" s="35" t="e">
        <f>'4.Globalgrowthcalcs_rebased'!Q53</f>
        <v>#N/A</v>
      </c>
      <c r="L56" s="35">
        <f>'4.Globalgrowthcalcs_rebased'!B53</f>
        <v>43.484243556805687</v>
      </c>
      <c r="M56" s="35">
        <v>10</v>
      </c>
      <c r="N56" s="35" t="e">
        <f>'3.IMFq'!Q53</f>
        <v>#N/A</v>
      </c>
      <c r="O56" s="35">
        <f>'3.IMFq'!R53</f>
        <v>91.909562499999993</v>
      </c>
      <c r="P56" s="35">
        <f>'3.IMFq'!S53</f>
        <v>18.273000000000003</v>
      </c>
      <c r="Q56" s="35">
        <f>'3.IMFq'!T53</f>
        <v>35.52956249999999</v>
      </c>
      <c r="R56" s="35">
        <f>'3.IMFq'!U53</f>
        <v>77.158406250000027</v>
      </c>
      <c r="S56" s="35">
        <f>'3.IMFq'!V53</f>
        <v>10.224718749999997</v>
      </c>
      <c r="T56" s="35" t="e">
        <f t="shared" si="36"/>
        <v>#N/A</v>
      </c>
      <c r="U56" s="17">
        <v>1092630</v>
      </c>
      <c r="V56" s="17">
        <v>55299</v>
      </c>
      <c r="W56" s="17">
        <v>359775</v>
      </c>
      <c r="X56" s="17">
        <v>13808</v>
      </c>
      <c r="Y56" s="17">
        <v>208794</v>
      </c>
      <c r="Z56" s="17">
        <v>14008</v>
      </c>
      <c r="AA56" s="17">
        <v>151676</v>
      </c>
      <c r="AB56" s="17">
        <v>7964</v>
      </c>
      <c r="AC56" s="17">
        <v>46914</v>
      </c>
      <c r="AD56" s="17">
        <v>3515</v>
      </c>
      <c r="AE56" s="17">
        <v>371146</v>
      </c>
      <c r="AF56" s="17">
        <v>25486</v>
      </c>
      <c r="AG56" s="75" t="e">
        <f>Tax_data!Q56</f>
        <v>#N/A</v>
      </c>
      <c r="AH56" s="75" t="e">
        <f>Tax_data!S56</f>
        <v>#N/A</v>
      </c>
      <c r="AI56" s="74">
        <f>Tax_data!U56</f>
        <v>7.9064762600591347</v>
      </c>
      <c r="AJ56" s="74">
        <f>Tax_data!V56</f>
        <v>19.330461707120921</v>
      </c>
      <c r="AK56" s="81">
        <f>Data!F56</f>
        <v>10.48765883834669</v>
      </c>
      <c r="AL56" s="17">
        <v>52081</v>
      </c>
      <c r="AM56" s="74">
        <f t="shared" si="30"/>
        <v>1029046.8729995118</v>
      </c>
      <c r="AN56" s="81">
        <f>Data!H56</f>
        <v>100272.27607708401</v>
      </c>
      <c r="AO56" s="74">
        <f>(Data!K56/(AP56/100))</f>
        <v>482234.61527333158</v>
      </c>
      <c r="AP56" s="74">
        <f t="shared" si="31"/>
        <v>5.0610911287444056</v>
      </c>
      <c r="AQ56" s="17">
        <f>'Embargoed data'!G56</f>
        <v>44</v>
      </c>
      <c r="AR56" s="17">
        <f>'Embargoed data'!H56</f>
        <v>165</v>
      </c>
      <c r="AS56" s="17">
        <f>'Embargoed data'!I56</f>
        <v>84</v>
      </c>
      <c r="AT56" s="17">
        <f>'Embargoed data'!J56</f>
        <v>76</v>
      </c>
      <c r="AU56" s="17">
        <f>'Embargoed data'!K56</f>
        <v>2054</v>
      </c>
      <c r="AV56" s="17">
        <f t="shared" si="32"/>
        <v>2103</v>
      </c>
      <c r="AW56" s="17" t="e">
        <v>#N/A</v>
      </c>
      <c r="AX56" s="17" t="e">
        <v>#N/A</v>
      </c>
      <c r="AY56" s="17" t="e">
        <v>#N/A</v>
      </c>
      <c r="AZ56" s="74">
        <f>'Historical CPI'!I11</f>
        <v>4.9524476098168737</v>
      </c>
      <c r="BA56" s="17">
        <v>412306</v>
      </c>
      <c r="BB56" s="17">
        <v>21937</v>
      </c>
      <c r="BC56" s="17">
        <v>296502</v>
      </c>
      <c r="BD56" s="17">
        <v>21574</v>
      </c>
      <c r="BE56" s="74">
        <f t="shared" si="25"/>
        <v>6.7090050480377794</v>
      </c>
      <c r="BF56" s="74">
        <f t="shared" si="26"/>
        <v>5.2506658930878976</v>
      </c>
      <c r="BG56" s="74">
        <f t="shared" si="27"/>
        <v>7.4924329624419155</v>
      </c>
      <c r="BH56" s="74">
        <f t="shared" si="28"/>
        <v>6.8668394647928306</v>
      </c>
      <c r="BI56" s="74">
        <v>1277.5899999999999</v>
      </c>
      <c r="BJ56" s="74">
        <v>148.9068868</v>
      </c>
      <c r="BK56" s="74">
        <f t="shared" si="29"/>
        <v>4.4441858269512453</v>
      </c>
      <c r="BL56" s="74">
        <f t="shared" si="33"/>
        <v>7.2761735165361454</v>
      </c>
      <c r="BM56" s="74">
        <f t="shared" si="34"/>
        <v>5.320562882907355</v>
      </c>
      <c r="BN56" s="17">
        <f>Data!G56</f>
        <v>4965.9319398885236</v>
      </c>
      <c r="BO56" s="17">
        <f>Data!H56</f>
        <v>100272.27607708401</v>
      </c>
      <c r="BP56" s="17">
        <v>2085.5641064922202</v>
      </c>
      <c r="BQ56" s="17">
        <f t="shared" si="35"/>
        <v>41207.795975995847</v>
      </c>
      <c r="BR56" s="17"/>
      <c r="BS56" s="17"/>
      <c r="BT56" s="17" t="e">
        <v>#N/A</v>
      </c>
      <c r="BU56" s="17"/>
      <c r="BV56" s="17" t="e">
        <v>#N/A</v>
      </c>
      <c r="BW56" s="17"/>
      <c r="BX56" s="17"/>
      <c r="BY56" s="17" t="e">
        <v>#N/A</v>
      </c>
      <c r="BZ56" s="17" t="e">
        <v>#N/A</v>
      </c>
      <c r="CA56" s="17"/>
      <c r="CB56" s="17"/>
    </row>
    <row r="57" spans="1:80" x14ac:dyDescent="0.2">
      <c r="A57" s="18">
        <v>30316</v>
      </c>
      <c r="B57" s="17">
        <v>2094351</v>
      </c>
      <c r="C57" s="17">
        <v>98547</v>
      </c>
      <c r="D57" s="35">
        <f>Data!P57</f>
        <v>14.953329999999999</v>
      </c>
      <c r="E57" s="35" t="e">
        <v>#N/A</v>
      </c>
      <c r="F57" s="35" t="e">
        <v>#N/A</v>
      </c>
      <c r="G57" s="35" t="e">
        <v>#N/A</v>
      </c>
      <c r="H57" s="35" t="e">
        <v>#N/A</v>
      </c>
      <c r="I57" s="35">
        <v>11.766666666666699</v>
      </c>
      <c r="J57" s="35">
        <f>'Historical PPI'!H56</f>
        <v>5.6918067787563409</v>
      </c>
      <c r="K57" s="35" t="e">
        <f>'4.Globalgrowthcalcs_rebased'!Q54</f>
        <v>#N/A</v>
      </c>
      <c r="L57" s="35">
        <f>'4.Globalgrowthcalcs_rebased'!B54</f>
        <v>43.501642266810336</v>
      </c>
      <c r="M57" s="35">
        <v>8.5</v>
      </c>
      <c r="N57" s="35" t="e">
        <f>'3.IMFq'!Q54</f>
        <v>#N/A</v>
      </c>
      <c r="O57" s="35">
        <f>'3.IMFq'!R54</f>
        <v>93.493937500000001</v>
      </c>
      <c r="P57" s="35">
        <f>'3.IMFq'!S54</f>
        <v>18.369</v>
      </c>
      <c r="Q57" s="35">
        <f>'3.IMFq'!T54</f>
        <v>36.327437499999995</v>
      </c>
      <c r="R57" s="35">
        <f>'3.IMFq'!U54</f>
        <v>77.779843750000026</v>
      </c>
      <c r="S57" s="35">
        <f>'3.IMFq'!V54</f>
        <v>10.442031249999998</v>
      </c>
      <c r="T57" s="35" t="e">
        <f t="shared" si="36"/>
        <v>#N/A</v>
      </c>
      <c r="U57" s="17">
        <v>1075928</v>
      </c>
      <c r="V57" s="17">
        <v>57063</v>
      </c>
      <c r="W57" s="17">
        <v>360898</v>
      </c>
      <c r="X57" s="17">
        <v>14664</v>
      </c>
      <c r="Y57" s="17">
        <v>201611</v>
      </c>
      <c r="Z57" s="17">
        <v>14028</v>
      </c>
      <c r="AA57" s="17">
        <v>145044</v>
      </c>
      <c r="AB57" s="17">
        <v>7944</v>
      </c>
      <c r="AC57" s="17">
        <v>51145</v>
      </c>
      <c r="AD57" s="17">
        <v>3952</v>
      </c>
      <c r="AE57" s="17">
        <v>365161</v>
      </c>
      <c r="AF57" s="17">
        <v>25925</v>
      </c>
      <c r="AG57" s="75" t="e">
        <f>Tax_data!Q57</f>
        <v>#N/A</v>
      </c>
      <c r="AH57" s="75" t="e">
        <f>Tax_data!S57</f>
        <v>#N/A</v>
      </c>
      <c r="AI57" s="74">
        <f>Tax_data!U57</f>
        <v>9.480614919708934</v>
      </c>
      <c r="AJ57" s="74">
        <f>Tax_data!V57</f>
        <v>18.829910196954998</v>
      </c>
      <c r="AK57" s="81">
        <f>Data!F57</f>
        <v>10.520148629999991</v>
      </c>
      <c r="AL57" s="17">
        <v>53955</v>
      </c>
      <c r="AM57" s="74">
        <f t="shared" si="30"/>
        <v>1017326.3803164923</v>
      </c>
      <c r="AN57" s="81">
        <f>Data!H57</f>
        <v>99735.933577188829</v>
      </c>
      <c r="AO57" s="74">
        <f>(Data!K57/(AP57/100))</f>
        <v>480584.81865073042</v>
      </c>
      <c r="AP57" s="74">
        <f t="shared" si="31"/>
        <v>5.3036076763500901</v>
      </c>
      <c r="AQ57" s="17">
        <f>'Embargoed data'!G57</f>
        <v>44</v>
      </c>
      <c r="AR57" s="17">
        <f>'Embargoed data'!H57</f>
        <v>175</v>
      </c>
      <c r="AS57" s="17">
        <f>'Embargoed data'!I57</f>
        <v>112</v>
      </c>
      <c r="AT57" s="17">
        <f>'Embargoed data'!J57</f>
        <v>79</v>
      </c>
      <c r="AU57" s="17">
        <f>'Embargoed data'!K57</f>
        <v>2151</v>
      </c>
      <c r="AV57" s="17">
        <f t="shared" si="32"/>
        <v>2179</v>
      </c>
      <c r="AW57" s="17" t="e">
        <v>#N/A</v>
      </c>
      <c r="AX57" s="17" t="e">
        <v>#N/A</v>
      </c>
      <c r="AY57" s="17" t="e">
        <v>#N/A</v>
      </c>
      <c r="AZ57" s="74">
        <f>'Historical CPI'!I12</f>
        <v>5.1423089322441156</v>
      </c>
      <c r="BA57" s="17">
        <v>442161</v>
      </c>
      <c r="BB57" s="17">
        <v>25053</v>
      </c>
      <c r="BC57" s="17">
        <v>294284</v>
      </c>
      <c r="BD57" s="17">
        <v>20489</v>
      </c>
      <c r="BE57" s="74">
        <f t="shared" si="25"/>
        <v>6.957953683082768</v>
      </c>
      <c r="BF57" s="74">
        <f t="shared" si="26"/>
        <v>5.4769587159758419</v>
      </c>
      <c r="BG57" s="74">
        <f t="shared" si="27"/>
        <v>7.7270505425750313</v>
      </c>
      <c r="BH57" s="74">
        <f t="shared" si="28"/>
        <v>7.0996081180629913</v>
      </c>
      <c r="BI57" s="74">
        <v>1322.2566666666701</v>
      </c>
      <c r="BJ57" s="74">
        <v>159.37568010000001</v>
      </c>
      <c r="BK57" s="74">
        <f t="shared" si="29"/>
        <v>4.7053717356832738</v>
      </c>
      <c r="BL57" s="74">
        <f t="shared" si="33"/>
        <v>6.9623221106142372</v>
      </c>
      <c r="BM57" s="74">
        <f t="shared" si="34"/>
        <v>5.6660356747881426</v>
      </c>
      <c r="BN57" s="17">
        <f>Data!G57</f>
        <v>5128.7298209968394</v>
      </c>
      <c r="BO57" s="17">
        <f>Data!H57</f>
        <v>99735.933577188829</v>
      </c>
      <c r="BP57" s="17">
        <v>2185.8581725886802</v>
      </c>
      <c r="BQ57" s="17">
        <f t="shared" si="35"/>
        <v>41214.552545730046</v>
      </c>
      <c r="BR57" s="17"/>
      <c r="BS57" s="17"/>
      <c r="BT57" s="17" t="e">
        <v>#N/A</v>
      </c>
      <c r="BU57" s="17"/>
      <c r="BV57" s="17" t="e">
        <v>#N/A</v>
      </c>
      <c r="BW57" s="17"/>
      <c r="BX57" s="17"/>
      <c r="BY57" s="17" t="e">
        <v>#N/A</v>
      </c>
      <c r="BZ57" s="17" t="e">
        <v>#N/A</v>
      </c>
      <c r="CA57" s="17"/>
      <c r="CB57" s="17"/>
    </row>
    <row r="58" spans="1:80" x14ac:dyDescent="0.2">
      <c r="A58" s="18">
        <v>30406</v>
      </c>
      <c r="B58" s="17">
        <v>2062025</v>
      </c>
      <c r="C58" s="17">
        <v>101522</v>
      </c>
      <c r="D58" s="35">
        <f>Data!P58</f>
        <v>11.636670000000001</v>
      </c>
      <c r="E58" s="35" t="e">
        <v>#N/A</v>
      </c>
      <c r="F58" s="35" t="e">
        <v>#N/A</v>
      </c>
      <c r="G58" s="35" t="e">
        <v>#N/A</v>
      </c>
      <c r="H58" s="35" t="e">
        <v>#N/A</v>
      </c>
      <c r="I58" s="35">
        <v>11.41</v>
      </c>
      <c r="J58" s="35">
        <f>'Historical PPI'!H57</f>
        <v>5.6874692874692858</v>
      </c>
      <c r="K58" s="35" t="e">
        <f>'4.Globalgrowthcalcs_rebased'!Q55</f>
        <v>#N/A</v>
      </c>
      <c r="L58" s="35">
        <f>'4.Globalgrowthcalcs_rebased'!B55</f>
        <v>44.074901529954239</v>
      </c>
      <c r="M58" s="35">
        <v>8.5</v>
      </c>
      <c r="N58" s="35" t="e">
        <f>'3.IMFq'!Q55</f>
        <v>#N/A</v>
      </c>
      <c r="O58" s="35">
        <f>'3.IMFq'!R55</f>
        <v>94.83143750000005</v>
      </c>
      <c r="P58" s="35">
        <f>'3.IMFq'!S55</f>
        <v>18.446249999999999</v>
      </c>
      <c r="Q58" s="35">
        <f>'3.IMFq'!T55</f>
        <v>37.101812499999994</v>
      </c>
      <c r="R58" s="35">
        <f>'3.IMFq'!U55</f>
        <v>78.171500000000009</v>
      </c>
      <c r="S58" s="35">
        <f>'3.IMFq'!V55</f>
        <v>10.490718750000003</v>
      </c>
      <c r="T58" s="35" t="e">
        <f t="shared" si="36"/>
        <v>#N/A</v>
      </c>
      <c r="U58" s="17">
        <v>1099972</v>
      </c>
      <c r="V58" s="17">
        <v>59808</v>
      </c>
      <c r="W58" s="17">
        <v>355865</v>
      </c>
      <c r="X58" s="17">
        <v>14618</v>
      </c>
      <c r="Y58" s="17">
        <v>215039</v>
      </c>
      <c r="Z58" s="17">
        <v>15264</v>
      </c>
      <c r="AA58" s="17">
        <v>131521</v>
      </c>
      <c r="AB58" s="17">
        <v>7754</v>
      </c>
      <c r="AC58" s="17">
        <v>45504</v>
      </c>
      <c r="AD58" s="17">
        <v>3591</v>
      </c>
      <c r="AE58" s="17">
        <v>364803</v>
      </c>
      <c r="AF58" s="17">
        <v>26609</v>
      </c>
      <c r="AG58" s="75" t="e">
        <f>Tax_data!Q58</f>
        <v>#N/A</v>
      </c>
      <c r="AH58" s="75" t="e">
        <f>Tax_data!S58</f>
        <v>#N/A</v>
      </c>
      <c r="AI58" s="74">
        <f>Tax_data!U58</f>
        <v>8.9264301833414876</v>
      </c>
      <c r="AJ58" s="74">
        <f>Tax_data!V58</f>
        <v>19.850667136352428</v>
      </c>
      <c r="AK58" s="81">
        <f>Data!F58</f>
        <v>10.545163156046771</v>
      </c>
      <c r="AL58" s="17">
        <v>55267</v>
      </c>
      <c r="AM58" s="74">
        <f t="shared" si="30"/>
        <v>1016455.1987025146</v>
      </c>
      <c r="AN58" s="81">
        <f>Data!H58</f>
        <v>98263.383303133625</v>
      </c>
      <c r="AO58" s="74">
        <f>(Data!K58/(AP58/100))</f>
        <v>479833.84869359661</v>
      </c>
      <c r="AP58" s="74">
        <f t="shared" si="31"/>
        <v>5.43722931129156</v>
      </c>
      <c r="AQ58" s="17">
        <f>'Embargoed data'!G58</f>
        <v>45</v>
      </c>
      <c r="AR58" s="17">
        <f>'Embargoed data'!H58</f>
        <v>225</v>
      </c>
      <c r="AS58" s="17">
        <f>'Embargoed data'!I58</f>
        <v>124</v>
      </c>
      <c r="AT58" s="17">
        <f>'Embargoed data'!J58</f>
        <v>79</v>
      </c>
      <c r="AU58" s="17">
        <f>'Embargoed data'!K58</f>
        <v>1887</v>
      </c>
      <c r="AV58" s="17">
        <f t="shared" si="32"/>
        <v>1954</v>
      </c>
      <c r="AW58" s="17" t="e">
        <v>#N/A</v>
      </c>
      <c r="AX58" s="17" t="e">
        <v>#N/A</v>
      </c>
      <c r="AY58" s="17" t="e">
        <v>#N/A</v>
      </c>
      <c r="AZ58" s="74">
        <f>'Historical CPI'!I13</f>
        <v>5.3336053046616136</v>
      </c>
      <c r="BA58" s="17">
        <v>419088</v>
      </c>
      <c r="BB58" s="17">
        <v>24338</v>
      </c>
      <c r="BC58" s="17">
        <v>254806</v>
      </c>
      <c r="BD58" s="17">
        <v>18906</v>
      </c>
      <c r="BE58" s="74">
        <f t="shared" si="25"/>
        <v>7.0982472946767796</v>
      </c>
      <c r="BF58" s="74">
        <f t="shared" si="26"/>
        <v>5.895636438287422</v>
      </c>
      <c r="BG58" s="74">
        <f t="shared" si="27"/>
        <v>7.8916139240506329</v>
      </c>
      <c r="BH58" s="74">
        <f t="shared" si="28"/>
        <v>7.2940737877703858</v>
      </c>
      <c r="BI58" s="74">
        <v>1354.17333333333</v>
      </c>
      <c r="BJ58" s="74">
        <v>166.10592706666699</v>
      </c>
      <c r="BK58" s="74">
        <f t="shared" si="29"/>
        <v>4.9234126647349088</v>
      </c>
      <c r="BL58" s="74">
        <f t="shared" si="33"/>
        <v>7.4197624859697182</v>
      </c>
      <c r="BM58" s="74">
        <f t="shared" si="34"/>
        <v>5.8073721986790368</v>
      </c>
      <c r="BN58" s="17">
        <f>Data!G58</f>
        <v>5240.9810243959091</v>
      </c>
      <c r="BO58" s="17">
        <f>Data!H58</f>
        <v>98263.383303133625</v>
      </c>
      <c r="BP58" s="17">
        <v>1984.85795008326</v>
      </c>
      <c r="BQ58" s="17">
        <f t="shared" si="35"/>
        <v>36504.951997541859</v>
      </c>
      <c r="BR58" s="17"/>
      <c r="BS58" s="17"/>
      <c r="BT58" s="17" t="e">
        <v>#N/A</v>
      </c>
      <c r="BU58" s="17"/>
      <c r="BV58" s="17" t="e">
        <v>#N/A</v>
      </c>
      <c r="BW58" s="17"/>
      <c r="BX58" s="17"/>
      <c r="BY58" s="17" t="e">
        <v>#N/A</v>
      </c>
      <c r="BZ58" s="17" t="e">
        <v>#N/A</v>
      </c>
      <c r="CA58" s="17"/>
      <c r="CB58" s="17"/>
    </row>
    <row r="59" spans="1:80" x14ac:dyDescent="0.2">
      <c r="A59" s="18">
        <v>30497</v>
      </c>
      <c r="B59" s="17">
        <v>2070587</v>
      </c>
      <c r="C59" s="17">
        <v>104983</v>
      </c>
      <c r="D59" s="35">
        <f>Data!P59</f>
        <v>12.89</v>
      </c>
      <c r="E59" s="35" t="e">
        <v>#N/A</v>
      </c>
      <c r="F59" s="35" t="e">
        <v>#N/A</v>
      </c>
      <c r="G59" s="35" t="e">
        <v>#N/A</v>
      </c>
      <c r="H59" s="35" t="e">
        <v>#N/A</v>
      </c>
      <c r="I59" s="35">
        <v>12.453333333333299</v>
      </c>
      <c r="J59" s="35">
        <f>'Historical PPI'!H58</f>
        <v>5.888240091339088</v>
      </c>
      <c r="K59" s="35" t="e">
        <f>'4.Globalgrowthcalcs_rebased'!Q56</f>
        <v>#N/A</v>
      </c>
      <c r="L59" s="35">
        <f>'4.Globalgrowthcalcs_rebased'!B56</f>
        <v>45.077834837390824</v>
      </c>
      <c r="M59" s="35">
        <v>9.625</v>
      </c>
      <c r="N59" s="35" t="e">
        <f>'3.IMFq'!Q56</f>
        <v>#N/A</v>
      </c>
      <c r="O59" s="35">
        <f>'3.IMFq'!R56</f>
        <v>96.072062500000058</v>
      </c>
      <c r="P59" s="35">
        <f>'3.IMFq'!S56</f>
        <v>18.537749999999999</v>
      </c>
      <c r="Q59" s="35">
        <f>'3.IMFq'!T56</f>
        <v>37.785187499999999</v>
      </c>
      <c r="R59" s="35">
        <f>'3.IMFq'!U56</f>
        <v>78.66</v>
      </c>
      <c r="S59" s="35">
        <f>'3.IMFq'!V56</f>
        <v>10.722531250000003</v>
      </c>
      <c r="T59" s="35" t="e">
        <f t="shared" si="36"/>
        <v>#N/A</v>
      </c>
      <c r="U59" s="17">
        <v>1102333</v>
      </c>
      <c r="V59" s="17">
        <v>61560</v>
      </c>
      <c r="W59" s="17">
        <v>372843</v>
      </c>
      <c r="X59" s="17">
        <v>15402</v>
      </c>
      <c r="Y59" s="17">
        <v>197251</v>
      </c>
      <c r="Z59" s="17">
        <v>14466</v>
      </c>
      <c r="AA59" s="17">
        <v>176357</v>
      </c>
      <c r="AB59" s="17">
        <v>9748</v>
      </c>
      <c r="AC59" s="17">
        <v>53415</v>
      </c>
      <c r="AD59" s="17">
        <v>4341</v>
      </c>
      <c r="AE59" s="17">
        <v>379254</v>
      </c>
      <c r="AF59" s="17">
        <v>28555</v>
      </c>
      <c r="AG59" s="75" t="e">
        <f>Tax_data!Q59</f>
        <v>#N/A</v>
      </c>
      <c r="AH59" s="75" t="e">
        <f>Tax_data!S59</f>
        <v>#N/A</v>
      </c>
      <c r="AI59" s="74">
        <f>Tax_data!U59</f>
        <v>9.1819265618632873</v>
      </c>
      <c r="AJ59" s="74">
        <f>Tax_data!V59</f>
        <v>19.744854332034862</v>
      </c>
      <c r="AK59" s="81">
        <f>Data!F59</f>
        <v>10.56353003372026</v>
      </c>
      <c r="AL59" s="17">
        <v>57059</v>
      </c>
      <c r="AM59" s="74">
        <f t="shared" si="30"/>
        <v>1021735.1956952566</v>
      </c>
      <c r="AN59" s="81">
        <f>Data!H59</f>
        <v>98990.463349674319</v>
      </c>
      <c r="AO59" s="74">
        <f>(Data!K59/(AP59/100))</f>
        <v>499446.14346437139</v>
      </c>
      <c r="AP59" s="74">
        <f t="shared" si="31"/>
        <v>5.5845193784455338</v>
      </c>
      <c r="AQ59" s="17">
        <f>'Embargoed data'!G59</f>
        <v>45</v>
      </c>
      <c r="AR59" s="17">
        <f>'Embargoed data'!H59</f>
        <v>230</v>
      </c>
      <c r="AS59" s="17">
        <f>'Embargoed data'!I59</f>
        <v>160</v>
      </c>
      <c r="AT59" s="17">
        <f>'Embargoed data'!J59</f>
        <v>74</v>
      </c>
      <c r="AU59" s="17">
        <f>'Embargoed data'!K59</f>
        <v>2400</v>
      </c>
      <c r="AV59" s="17">
        <f t="shared" si="32"/>
        <v>2441</v>
      </c>
      <c r="AW59" s="17" t="e">
        <v>#N/A</v>
      </c>
      <c r="AX59" s="17" t="e">
        <v>#N/A</v>
      </c>
      <c r="AY59" s="17" t="e">
        <v>#N/A</v>
      </c>
      <c r="AZ59" s="74">
        <f>'Historical CPI'!I14</f>
        <v>5.4565950859592078</v>
      </c>
      <c r="BA59" s="17">
        <v>418579</v>
      </c>
      <c r="BB59" s="17">
        <v>23046</v>
      </c>
      <c r="BC59" s="17">
        <v>257416</v>
      </c>
      <c r="BD59" s="17">
        <v>18430</v>
      </c>
      <c r="BE59" s="74">
        <f t="shared" si="25"/>
        <v>7.3338031239385355</v>
      </c>
      <c r="BF59" s="74">
        <f t="shared" si="26"/>
        <v>5.5274244855605392</v>
      </c>
      <c r="BG59" s="74">
        <f t="shared" si="27"/>
        <v>8.1269306374613866</v>
      </c>
      <c r="BH59" s="74">
        <f t="shared" si="28"/>
        <v>7.5292548002130504</v>
      </c>
      <c r="BI59" s="74">
        <v>1376.0133333333299</v>
      </c>
      <c r="BJ59" s="74">
        <v>171.673483366667</v>
      </c>
      <c r="BK59" s="74">
        <f t="shared" si="29"/>
        <v>5.0702047293835033</v>
      </c>
      <c r="BL59" s="74">
        <f t="shared" si="33"/>
        <v>7.1596171178170742</v>
      </c>
      <c r="BM59" s="74">
        <f t="shared" si="34"/>
        <v>5.5057707147276851</v>
      </c>
      <c r="BN59" s="17">
        <f>Data!G59</f>
        <v>5401.50875870658</v>
      </c>
      <c r="BO59" s="17">
        <f>Data!H59</f>
        <v>98990.463349674319</v>
      </c>
      <c r="BP59" s="17">
        <v>2412.7663678838699</v>
      </c>
      <c r="BQ59" s="17">
        <f t="shared" si="35"/>
        <v>43204.548223010548</v>
      </c>
      <c r="BR59" s="17"/>
      <c r="BS59" s="17"/>
      <c r="BT59" s="17" t="e">
        <v>#N/A</v>
      </c>
      <c r="BU59" s="17"/>
      <c r="BV59" s="17" t="e">
        <v>#N/A</v>
      </c>
      <c r="BW59" s="17"/>
      <c r="BX59" s="17"/>
      <c r="BY59" s="17" t="e">
        <v>#N/A</v>
      </c>
      <c r="BZ59" s="17" t="e">
        <v>#N/A</v>
      </c>
      <c r="CA59" s="17"/>
      <c r="CB59" s="17"/>
    </row>
    <row r="60" spans="1:80" x14ac:dyDescent="0.2">
      <c r="A60" s="18">
        <v>30589</v>
      </c>
      <c r="B60" s="17">
        <v>2094457</v>
      </c>
      <c r="C60" s="17">
        <v>109260</v>
      </c>
      <c r="D60" s="35">
        <f>Data!P60</f>
        <v>15.363329999999999</v>
      </c>
      <c r="E60" s="35" t="e">
        <v>#N/A</v>
      </c>
      <c r="F60" s="35" t="e">
        <v>#N/A</v>
      </c>
      <c r="G60" s="35" t="e">
        <v>#N/A</v>
      </c>
      <c r="H60" s="35" t="e">
        <v>#N/A</v>
      </c>
      <c r="I60" s="35">
        <v>13.276666666666699</v>
      </c>
      <c r="J60" s="35">
        <f>'Historical PPI'!H59</f>
        <v>6.0171423937723194</v>
      </c>
      <c r="K60" s="35" t="e">
        <f>'4.Globalgrowthcalcs_rebased'!Q57</f>
        <v>#N/A</v>
      </c>
      <c r="L60" s="35">
        <f>'4.Globalgrowthcalcs_rebased'!B57</f>
        <v>45.978920294259282</v>
      </c>
      <c r="M60" s="35">
        <v>9.5</v>
      </c>
      <c r="N60" s="35" t="e">
        <f>'3.IMFq'!Q57</f>
        <v>#N/A</v>
      </c>
      <c r="O60" s="35">
        <f>'3.IMFq'!R57</f>
        <v>97.153312500000069</v>
      </c>
      <c r="P60" s="35">
        <f>'3.IMFq'!S57</f>
        <v>18.629750000000001</v>
      </c>
      <c r="Q60" s="35">
        <f>'3.IMFq'!T57</f>
        <v>38.405687499999985</v>
      </c>
      <c r="R60" s="35">
        <f>'3.IMFq'!U57</f>
        <v>79.109249999999975</v>
      </c>
      <c r="S60" s="35">
        <f>'3.IMFq'!V57</f>
        <v>10.990906250000002</v>
      </c>
      <c r="T60" s="35" t="e">
        <f t="shared" si="36"/>
        <v>#N/A</v>
      </c>
      <c r="U60" s="17">
        <v>1135978</v>
      </c>
      <c r="V60" s="17">
        <v>65536</v>
      </c>
      <c r="W60" s="17">
        <v>377859</v>
      </c>
      <c r="X60" s="17">
        <v>15634</v>
      </c>
      <c r="Y60" s="17">
        <v>200233</v>
      </c>
      <c r="Z60" s="17">
        <v>15163</v>
      </c>
      <c r="AA60" s="17">
        <v>115683</v>
      </c>
      <c r="AB60" s="17">
        <v>7781</v>
      </c>
      <c r="AC60" s="17">
        <v>49507</v>
      </c>
      <c r="AD60" s="17">
        <v>4114</v>
      </c>
      <c r="AE60" s="17">
        <v>352366</v>
      </c>
      <c r="AF60" s="17">
        <v>27059</v>
      </c>
      <c r="AG60" s="75" t="e">
        <f>Tax_data!Q60</f>
        <v>#N/A</v>
      </c>
      <c r="AH60" s="75" t="e">
        <f>Tax_data!S60</f>
        <v>#N/A</v>
      </c>
      <c r="AI60" s="74">
        <f>Tax_data!U60</f>
        <v>9.0486508185046493</v>
      </c>
      <c r="AJ60" s="74">
        <f>Tax_data!V60</f>
        <v>18.0598158033491</v>
      </c>
      <c r="AK60" s="81">
        <f>Data!F60</f>
        <v>10.581175209533621</v>
      </c>
      <c r="AL60" s="17">
        <v>58492</v>
      </c>
      <c r="AM60" s="74">
        <f t="shared" si="30"/>
        <v>1013879.7786865236</v>
      </c>
      <c r="AN60" s="81">
        <f>Data!H60</f>
        <v>99268.756821202303</v>
      </c>
      <c r="AO60" s="74">
        <f>(Data!K60/(AP60/100))</f>
        <v>487618.64894612576</v>
      </c>
      <c r="AP60" s="74">
        <f t="shared" si="31"/>
        <v>5.7691258105350629</v>
      </c>
      <c r="AQ60" s="17">
        <f>'Embargoed data'!G60</f>
        <v>45</v>
      </c>
      <c r="AR60" s="17">
        <f>'Embargoed data'!H60</f>
        <v>239</v>
      </c>
      <c r="AS60" s="17">
        <f>'Embargoed data'!I60</f>
        <v>132</v>
      </c>
      <c r="AT60" s="17">
        <f>'Embargoed data'!J60</f>
        <v>78</v>
      </c>
      <c r="AU60" s="17">
        <f>'Embargoed data'!K60</f>
        <v>2486</v>
      </c>
      <c r="AV60" s="17">
        <f t="shared" si="32"/>
        <v>2560</v>
      </c>
      <c r="AW60" s="17" t="e">
        <v>#N/A</v>
      </c>
      <c r="AX60" s="17" t="e">
        <v>#N/A</v>
      </c>
      <c r="AY60" s="17" t="e">
        <v>#N/A</v>
      </c>
      <c r="AZ60" s="74">
        <f>'Historical CPI'!I15</f>
        <v>5.5686507686420139</v>
      </c>
      <c r="BA60" s="17">
        <v>409344</v>
      </c>
      <c r="BB60" s="17">
        <v>22825</v>
      </c>
      <c r="BC60" s="17">
        <v>263785</v>
      </c>
      <c r="BD60" s="17">
        <v>18745</v>
      </c>
      <c r="BE60" s="74">
        <f t="shared" si="25"/>
        <v>7.5726778303276676</v>
      </c>
      <c r="BF60" s="74">
        <f t="shared" si="26"/>
        <v>6.7261395364919654</v>
      </c>
      <c r="BG60" s="74">
        <f t="shared" si="27"/>
        <v>8.3099359686508976</v>
      </c>
      <c r="BH60" s="74">
        <f t="shared" si="28"/>
        <v>7.6792312538667185</v>
      </c>
      <c r="BI60" s="74">
        <v>1404.7</v>
      </c>
      <c r="BJ60" s="74">
        <v>176.07061189999999</v>
      </c>
      <c r="BK60" s="74">
        <f t="shared" si="29"/>
        <v>5.2166265528487816</v>
      </c>
      <c r="BL60" s="74">
        <f t="shared" si="33"/>
        <v>7.1061660064067329</v>
      </c>
      <c r="BM60" s="74">
        <f t="shared" si="34"/>
        <v>5.5759947623514696</v>
      </c>
      <c r="BN60" s="17">
        <f>Data!G60</f>
        <v>5527.9303897452537</v>
      </c>
      <c r="BO60" s="17">
        <f>Data!H60</f>
        <v>99268.756821202303</v>
      </c>
      <c r="BP60" s="17">
        <v>2541.1560489982598</v>
      </c>
      <c r="BQ60" s="17">
        <f t="shared" si="35"/>
        <v>44047.506198561787</v>
      </c>
      <c r="BR60" s="17"/>
      <c r="BS60" s="17"/>
      <c r="BT60" s="17" t="e">
        <v>#N/A</v>
      </c>
      <c r="BU60" s="17"/>
      <c r="BV60" s="17" t="e">
        <v>#N/A</v>
      </c>
      <c r="BW60" s="17"/>
      <c r="BX60" s="17"/>
      <c r="BY60" s="17" t="e">
        <v>#N/A</v>
      </c>
      <c r="BZ60" s="17" t="e">
        <v>#N/A</v>
      </c>
      <c r="CA60" s="17"/>
      <c r="CB60" s="17"/>
    </row>
    <row r="61" spans="1:80" x14ac:dyDescent="0.2">
      <c r="A61" s="18">
        <v>30681</v>
      </c>
      <c r="B61" s="17">
        <v>2147580</v>
      </c>
      <c r="C61" s="17">
        <v>112959</v>
      </c>
      <c r="D61" s="35">
        <f>Data!P61</f>
        <v>16.85333</v>
      </c>
      <c r="E61" s="35" t="e">
        <v>#N/A</v>
      </c>
      <c r="F61" s="35" t="e">
        <v>#N/A</v>
      </c>
      <c r="G61" s="35" t="e">
        <v>#N/A</v>
      </c>
      <c r="H61" s="35" t="e">
        <v>#N/A</v>
      </c>
      <c r="I61" s="35">
        <v>13.52</v>
      </c>
      <c r="J61" s="35">
        <f>'Historical PPI'!H60</f>
        <v>6.142855617827597</v>
      </c>
      <c r="K61" s="35" t="e">
        <f>'4.Globalgrowthcalcs_rebased'!Q58</f>
        <v>#N/A</v>
      </c>
      <c r="L61" s="35">
        <f>'4.Globalgrowthcalcs_rebased'!B58</f>
        <v>46.93812454211276</v>
      </c>
      <c r="M61" s="35">
        <v>9.5</v>
      </c>
      <c r="N61" s="35" t="e">
        <f>'3.IMFq'!Q58</f>
        <v>#N/A</v>
      </c>
      <c r="O61" s="35">
        <f>'3.IMFq'!R58</f>
        <v>98.075187500000069</v>
      </c>
      <c r="P61" s="35">
        <f>'3.IMFq'!S58</f>
        <v>18.722249999999999</v>
      </c>
      <c r="Q61" s="35">
        <f>'3.IMFq'!T58</f>
        <v>38.963312499999986</v>
      </c>
      <c r="R61" s="35">
        <f>'3.IMFq'!U58</f>
        <v>79.519249999999985</v>
      </c>
      <c r="S61" s="35">
        <f>'3.IMFq'!V58</f>
        <v>11.295843750000003</v>
      </c>
      <c r="T61" s="35" t="e">
        <f t="shared" si="36"/>
        <v>#N/A</v>
      </c>
      <c r="U61" s="17">
        <v>1147033</v>
      </c>
      <c r="V61" s="17">
        <v>68038</v>
      </c>
      <c r="W61" s="17">
        <v>386279</v>
      </c>
      <c r="X61" s="17">
        <v>16106</v>
      </c>
      <c r="Y61" s="17">
        <v>216462</v>
      </c>
      <c r="Z61" s="17">
        <v>16549</v>
      </c>
      <c r="AA61" s="17">
        <v>122747</v>
      </c>
      <c r="AB61" s="17">
        <v>8493</v>
      </c>
      <c r="AC61" s="17">
        <v>47569</v>
      </c>
      <c r="AD61" s="17">
        <v>3986</v>
      </c>
      <c r="AE61" s="17">
        <v>362844</v>
      </c>
      <c r="AF61" s="17">
        <v>29027</v>
      </c>
      <c r="AG61" s="75" t="e">
        <f>Tax_data!Q61</f>
        <v>#N/A</v>
      </c>
      <c r="AH61" s="75" t="e">
        <f>Tax_data!S61</f>
        <v>#N/A</v>
      </c>
      <c r="AI61" s="74">
        <f>Tax_data!U61</f>
        <v>10.228874316285644</v>
      </c>
      <c r="AJ61" s="74">
        <f>Tax_data!V61</f>
        <v>14.551846801924178</v>
      </c>
      <c r="AK61" s="81">
        <f>Data!F61</f>
        <v>10.604024629999991</v>
      </c>
      <c r="AL61" s="17">
        <v>60583</v>
      </c>
      <c r="AM61" s="74">
        <f t="shared" si="30"/>
        <v>1021351.3071959787</v>
      </c>
      <c r="AN61" s="81">
        <f>Data!H61</f>
        <v>99991.801502684306</v>
      </c>
      <c r="AO61" s="74">
        <f>(Data!K61/(AP61/100))</f>
        <v>488335.0513291586</v>
      </c>
      <c r="AP61" s="74">
        <f t="shared" si="31"/>
        <v>5.9316514869232186</v>
      </c>
      <c r="AQ61" s="17">
        <f>'Embargoed data'!G61</f>
        <v>45</v>
      </c>
      <c r="AR61" s="17">
        <f>'Embargoed data'!H61</f>
        <v>246</v>
      </c>
      <c r="AS61" s="17">
        <f>'Embargoed data'!I61</f>
        <v>148</v>
      </c>
      <c r="AT61" s="17">
        <f>'Embargoed data'!J61</f>
        <v>81</v>
      </c>
      <c r="AU61" s="17">
        <f>'Embargoed data'!K61</f>
        <v>2667</v>
      </c>
      <c r="AV61" s="17">
        <f t="shared" si="32"/>
        <v>2729</v>
      </c>
      <c r="AW61" s="17" t="e">
        <v>#N/A</v>
      </c>
      <c r="AX61" s="17" t="e">
        <v>#N/A</v>
      </c>
      <c r="AY61" s="17" t="e">
        <v>#N/A</v>
      </c>
      <c r="AZ61" s="74">
        <f>'Historical CPI'!I16</f>
        <v>5.7136765913823622</v>
      </c>
      <c r="BA61" s="17">
        <v>425749</v>
      </c>
      <c r="BB61" s="17">
        <v>23115</v>
      </c>
      <c r="BC61" s="17">
        <v>312026</v>
      </c>
      <c r="BD61" s="17">
        <v>23183</v>
      </c>
      <c r="BE61" s="74">
        <f t="shared" si="25"/>
        <v>7.6452217941255283</v>
      </c>
      <c r="BF61" s="74">
        <f t="shared" si="26"/>
        <v>6.9191100393492295</v>
      </c>
      <c r="BG61" s="74">
        <f t="shared" si="27"/>
        <v>8.3794067565010835</v>
      </c>
      <c r="BH61" s="74">
        <f t="shared" si="28"/>
        <v>7.9998566877225477</v>
      </c>
      <c r="BI61" s="74">
        <v>1337.15</v>
      </c>
      <c r="BJ61" s="74">
        <v>169.115482933333</v>
      </c>
      <c r="BK61" s="74">
        <f t="shared" si="29"/>
        <v>5.2598273405414471</v>
      </c>
      <c r="BL61" s="74">
        <f t="shared" si="33"/>
        <v>7.4298295654849271</v>
      </c>
      <c r="BM61" s="74">
        <f t="shared" si="34"/>
        <v>5.4292552654263426</v>
      </c>
      <c r="BN61" s="17">
        <f>Data!G61</f>
        <v>5713.2081557603897</v>
      </c>
      <c r="BO61" s="17">
        <f>Data!H61</f>
        <v>99991.801502684306</v>
      </c>
      <c r="BP61" s="17">
        <v>2744.4170067775399</v>
      </c>
      <c r="BQ61" s="17">
        <f t="shared" si="35"/>
        <v>46267.334027088713</v>
      </c>
      <c r="BR61" s="17"/>
      <c r="BS61" s="17"/>
      <c r="BT61" s="17" t="e">
        <v>#N/A</v>
      </c>
      <c r="BU61" s="17"/>
      <c r="BV61" s="17" t="e">
        <v>#N/A</v>
      </c>
      <c r="BW61" s="17"/>
      <c r="BX61" s="17"/>
      <c r="BY61" s="17" t="e">
        <v>#N/A</v>
      </c>
      <c r="BZ61" s="17" t="e">
        <v>#N/A</v>
      </c>
      <c r="CA61" s="17"/>
      <c r="CB61" s="17"/>
    </row>
    <row r="62" spans="1:80" x14ac:dyDescent="0.2">
      <c r="A62" s="18">
        <v>30772</v>
      </c>
      <c r="B62" s="17">
        <v>2184019</v>
      </c>
      <c r="C62" s="17">
        <v>119283</v>
      </c>
      <c r="D62" s="35">
        <f>Data!P62</f>
        <v>17.75</v>
      </c>
      <c r="E62" s="35" t="e">
        <v>#N/A</v>
      </c>
      <c r="F62" s="35" t="e">
        <v>#N/A</v>
      </c>
      <c r="G62" s="35" t="e">
        <v>#N/A</v>
      </c>
      <c r="H62" s="35" t="e">
        <v>#N/A</v>
      </c>
      <c r="I62" s="35">
        <v>13.9033333333333</v>
      </c>
      <c r="J62" s="35">
        <f>'Historical PPI'!H61</f>
        <v>6.098230958230956</v>
      </c>
      <c r="K62" s="35" t="e">
        <f>'4.Globalgrowthcalcs_rebased'!Q59</f>
        <v>#N/A</v>
      </c>
      <c r="L62" s="35">
        <f>'4.Globalgrowthcalcs_rebased'!B59</f>
        <v>47.855667658670683</v>
      </c>
      <c r="M62" s="35">
        <v>10.5</v>
      </c>
      <c r="N62" s="35" t="e">
        <f>'3.IMFq'!Q59</f>
        <v>#N/A</v>
      </c>
      <c r="O62" s="35">
        <f>'3.IMFq'!R59</f>
        <v>98.236125000000044</v>
      </c>
      <c r="P62" s="35">
        <f>'3.IMFq'!S59</f>
        <v>18.794625000000011</v>
      </c>
      <c r="Q62" s="35">
        <f>'3.IMFq'!T59</f>
        <v>39.331812500000012</v>
      </c>
      <c r="R62" s="35">
        <f>'3.IMFq'!U59</f>
        <v>79.740937500000001</v>
      </c>
      <c r="S62" s="35">
        <f>'3.IMFq'!V59</f>
        <v>11.817656250000001</v>
      </c>
      <c r="T62" s="35" t="e">
        <f t="shared" si="36"/>
        <v>#N/A</v>
      </c>
      <c r="U62" s="17">
        <v>1171829</v>
      </c>
      <c r="V62" s="17">
        <v>70507</v>
      </c>
      <c r="W62" s="17">
        <v>379484</v>
      </c>
      <c r="X62" s="17">
        <v>17808</v>
      </c>
      <c r="Y62" s="17">
        <v>204863</v>
      </c>
      <c r="Z62" s="17">
        <v>15979</v>
      </c>
      <c r="AA62" s="17">
        <v>124356</v>
      </c>
      <c r="AB62" s="17">
        <v>7974</v>
      </c>
      <c r="AC62" s="17">
        <v>54695</v>
      </c>
      <c r="AD62" s="17">
        <v>4655</v>
      </c>
      <c r="AE62" s="17">
        <v>361405</v>
      </c>
      <c r="AF62" s="17">
        <v>28608</v>
      </c>
      <c r="AG62" s="75" t="e">
        <f>Tax_data!Q62</f>
        <v>#N/A</v>
      </c>
      <c r="AH62" s="75" t="e">
        <f>Tax_data!S62</f>
        <v>#N/A</v>
      </c>
      <c r="AI62" s="74">
        <f>Tax_data!U62</f>
        <v>9.5209312664316812</v>
      </c>
      <c r="AJ62" s="74">
        <f>Tax_data!V62</f>
        <v>15.02153204283689</v>
      </c>
      <c r="AK62" s="81">
        <f>Data!F62</f>
        <v>10.636974186045411</v>
      </c>
      <c r="AL62" s="17">
        <v>64544</v>
      </c>
      <c r="AM62" s="74">
        <f t="shared" si="30"/>
        <v>1072723.7150353866</v>
      </c>
      <c r="AN62" s="81">
        <f>Data!H62</f>
        <v>103303.24824752063</v>
      </c>
      <c r="AO62" s="74">
        <f>(Data!K62/(AP62/100))</f>
        <v>498567.89172706316</v>
      </c>
      <c r="AP62" s="74">
        <f t="shared" si="31"/>
        <v>6.0168335141048734</v>
      </c>
      <c r="AQ62" s="17">
        <f>'Embargoed data'!G62</f>
        <v>44</v>
      </c>
      <c r="AR62" s="17">
        <f>'Embargoed data'!H62</f>
        <v>252</v>
      </c>
      <c r="AS62" s="17">
        <f>'Embargoed data'!I62</f>
        <v>128</v>
      </c>
      <c r="AT62" s="17">
        <f>'Embargoed data'!J62</f>
        <v>93</v>
      </c>
      <c r="AU62" s="17">
        <f>'Embargoed data'!K62</f>
        <v>2476</v>
      </c>
      <c r="AV62" s="17">
        <f t="shared" si="32"/>
        <v>2551</v>
      </c>
      <c r="AW62" s="17" t="e">
        <v>#N/A</v>
      </c>
      <c r="AX62" s="17" t="e">
        <v>#N/A</v>
      </c>
      <c r="AY62" s="17" t="e">
        <v>#N/A</v>
      </c>
      <c r="AZ62" s="74">
        <f>'Historical CPI'!I17</f>
        <v>5.8738627385389517</v>
      </c>
      <c r="BA62" s="17">
        <v>440243</v>
      </c>
      <c r="BB62" s="17">
        <v>26481</v>
      </c>
      <c r="BC62" s="17">
        <v>328757</v>
      </c>
      <c r="BD62" s="17">
        <v>25139</v>
      </c>
      <c r="BE62" s="74">
        <f t="shared" si="25"/>
        <v>7.7998467268369591</v>
      </c>
      <c r="BF62" s="74">
        <f t="shared" si="26"/>
        <v>6.412235839042749</v>
      </c>
      <c r="BG62" s="74">
        <f t="shared" si="27"/>
        <v>8.5108328000731337</v>
      </c>
      <c r="BH62" s="74">
        <f t="shared" si="28"/>
        <v>7.9157731630718997</v>
      </c>
      <c r="BI62" s="74">
        <v>1286.63333333333</v>
      </c>
      <c r="BJ62" s="74">
        <v>162.31735520000001</v>
      </c>
      <c r="BK62" s="74">
        <f t="shared" si="29"/>
        <v>5.4616283100101235</v>
      </c>
      <c r="BL62" s="74">
        <f t="shared" si="33"/>
        <v>7.6466812873946406</v>
      </c>
      <c r="BM62" s="74">
        <f t="shared" si="34"/>
        <v>6.0150871223392537</v>
      </c>
      <c r="BN62" s="17">
        <f>Data!G62</f>
        <v>6067.8910065115069</v>
      </c>
      <c r="BO62" s="17">
        <f>Data!H62</f>
        <v>103303.24824752063</v>
      </c>
      <c r="BP62" s="17">
        <v>2584.6362270524201</v>
      </c>
      <c r="BQ62" s="17">
        <f t="shared" si="35"/>
        <v>42956.751603537385</v>
      </c>
      <c r="BR62" s="17"/>
      <c r="BS62" s="17"/>
      <c r="BT62" s="17" t="e">
        <v>#N/A</v>
      </c>
      <c r="BU62" s="17"/>
      <c r="BV62" s="17" t="e">
        <v>#N/A</v>
      </c>
      <c r="BW62" s="17"/>
      <c r="BX62" s="17"/>
      <c r="BY62" s="17" t="e">
        <v>#N/A</v>
      </c>
      <c r="BZ62" s="17" t="e">
        <v>#N/A</v>
      </c>
      <c r="CA62" s="17"/>
      <c r="CB62" s="17"/>
    </row>
    <row r="63" spans="1:80" x14ac:dyDescent="0.2">
      <c r="A63" s="18">
        <v>30863</v>
      </c>
      <c r="B63" s="17">
        <v>2229392</v>
      </c>
      <c r="C63" s="17">
        <v>123241</v>
      </c>
      <c r="D63" s="35">
        <f>Data!P63</f>
        <v>17.75</v>
      </c>
      <c r="E63" s="35" t="e">
        <v>#N/A</v>
      </c>
      <c r="F63" s="35" t="e">
        <v>#N/A</v>
      </c>
      <c r="G63" s="35" t="e">
        <v>#N/A</v>
      </c>
      <c r="H63" s="35" t="e">
        <v>#N/A</v>
      </c>
      <c r="I63" s="35">
        <v>14.68</v>
      </c>
      <c r="J63" s="35">
        <f>'Historical PPI'!H62</f>
        <v>6.3255912575436337</v>
      </c>
      <c r="K63" s="35" t="e">
        <f>'4.Globalgrowthcalcs_rebased'!Q60</f>
        <v>#N/A</v>
      </c>
      <c r="L63" s="35">
        <f>'4.Globalgrowthcalcs_rebased'!B60</f>
        <v>48.682498289655939</v>
      </c>
      <c r="M63" s="35">
        <v>10.5</v>
      </c>
      <c r="N63" s="35" t="e">
        <f>'3.IMFq'!Q60</f>
        <v>#N/A</v>
      </c>
      <c r="O63" s="35">
        <f>'3.IMFq'!R60</f>
        <v>99.079875000000058</v>
      </c>
      <c r="P63" s="35">
        <f>'3.IMFq'!S60</f>
        <v>18.896375000000013</v>
      </c>
      <c r="Q63" s="35">
        <f>'3.IMFq'!T60</f>
        <v>39.814187500000017</v>
      </c>
      <c r="R63" s="35">
        <f>'3.IMFq'!U60</f>
        <v>80.132062500000004</v>
      </c>
      <c r="S63" s="35">
        <f>'3.IMFq'!V60</f>
        <v>12.12359375</v>
      </c>
      <c r="T63" s="35" t="e">
        <f t="shared" si="36"/>
        <v>#N/A</v>
      </c>
      <c r="U63" s="17">
        <v>1217127</v>
      </c>
      <c r="V63" s="17">
        <v>75494</v>
      </c>
      <c r="W63" s="17">
        <v>400220</v>
      </c>
      <c r="X63" s="17">
        <v>19660</v>
      </c>
      <c r="Y63" s="17">
        <v>213740</v>
      </c>
      <c r="Z63" s="17">
        <v>16945</v>
      </c>
      <c r="AA63" s="17">
        <v>119995</v>
      </c>
      <c r="AB63" s="17">
        <v>7962</v>
      </c>
      <c r="AC63" s="17">
        <v>49472</v>
      </c>
      <c r="AD63" s="17">
        <v>4278</v>
      </c>
      <c r="AE63" s="17">
        <v>360486</v>
      </c>
      <c r="AF63" s="17">
        <v>29185</v>
      </c>
      <c r="AG63" s="75" t="e">
        <f>Tax_data!Q63</f>
        <v>#N/A</v>
      </c>
      <c r="AH63" s="75" t="e">
        <f>Tax_data!S63</f>
        <v>#N/A</v>
      </c>
      <c r="AI63" s="74">
        <f>Tax_data!U63</f>
        <v>10.169367023053068</v>
      </c>
      <c r="AJ63" s="74">
        <f>Tax_data!V63</f>
        <v>13.098491004741888</v>
      </c>
      <c r="AK63" s="81">
        <f>Data!F63</f>
        <v>10.67602349613913</v>
      </c>
      <c r="AL63" s="17">
        <v>66728</v>
      </c>
      <c r="AM63" s="74">
        <f t="shared" si="30"/>
        <v>1075800.0696214268</v>
      </c>
      <c r="AN63" s="81">
        <f>Data!H63</f>
        <v>103069.01849730573</v>
      </c>
      <c r="AO63" s="74">
        <f>(Data!K63/(AP63/100))</f>
        <v>524421.90182001214</v>
      </c>
      <c r="AP63" s="74">
        <f t="shared" si="31"/>
        <v>6.2026394944816774</v>
      </c>
      <c r="AQ63" s="17">
        <f>'Embargoed data'!G63</f>
        <v>48</v>
      </c>
      <c r="AR63" s="17">
        <f>'Embargoed data'!H63</f>
        <v>262</v>
      </c>
      <c r="AS63" s="17">
        <f>'Embargoed data'!I63</f>
        <v>164</v>
      </c>
      <c r="AT63" s="17">
        <f>'Embargoed data'!J63</f>
        <v>86</v>
      </c>
      <c r="AU63" s="17">
        <f>'Embargoed data'!K63</f>
        <v>2804</v>
      </c>
      <c r="AV63" s="17">
        <f t="shared" si="32"/>
        <v>2864</v>
      </c>
      <c r="AW63" s="17" t="e">
        <v>#N/A</v>
      </c>
      <c r="AX63" s="17" t="e">
        <v>#N/A</v>
      </c>
      <c r="AY63" s="17" t="e">
        <v>#N/A</v>
      </c>
      <c r="AZ63" s="74">
        <f>'Historical CPI'!I18</f>
        <v>6.0641571438495996</v>
      </c>
      <c r="BA63" s="17">
        <v>425708</v>
      </c>
      <c r="BB63" s="17">
        <v>25829</v>
      </c>
      <c r="BC63" s="17">
        <v>325019</v>
      </c>
      <c r="BD63" s="17">
        <v>24688</v>
      </c>
      <c r="BE63" s="74">
        <f t="shared" si="25"/>
        <v>7.9278562739777305</v>
      </c>
      <c r="BF63" s="74">
        <f t="shared" si="26"/>
        <v>6.6352764698529105</v>
      </c>
      <c r="BG63" s="74">
        <f t="shared" si="27"/>
        <v>8.6473156532988362</v>
      </c>
      <c r="BH63" s="74">
        <f t="shared" si="28"/>
        <v>8.096014824431462</v>
      </c>
      <c r="BI63" s="74">
        <v>1252.40333333333</v>
      </c>
      <c r="BJ63" s="74">
        <v>160.099263966667</v>
      </c>
      <c r="BK63" s="74">
        <f t="shared" si="29"/>
        <v>5.5280094303738414</v>
      </c>
      <c r="BL63" s="74">
        <f t="shared" si="33"/>
        <v>7.5958636264341477</v>
      </c>
      <c r="BM63" s="74">
        <f t="shared" si="34"/>
        <v>6.0673043494601933</v>
      </c>
      <c r="BN63" s="17">
        <f>Data!G63</f>
        <v>6250.2672483000306</v>
      </c>
      <c r="BO63" s="17">
        <f>Data!H63</f>
        <v>103069.01849730573</v>
      </c>
      <c r="BP63" s="17">
        <v>2825.2268786241698</v>
      </c>
      <c r="BQ63" s="17">
        <f t="shared" si="35"/>
        <v>45548.784209330537</v>
      </c>
      <c r="BR63" s="17"/>
      <c r="BS63" s="17"/>
      <c r="BT63" s="17" t="e">
        <v>#N/A</v>
      </c>
      <c r="BU63" s="17"/>
      <c r="BV63" s="17" t="e">
        <v>#N/A</v>
      </c>
      <c r="BW63" s="17"/>
      <c r="BX63" s="17"/>
      <c r="BY63" s="17" t="e">
        <v>#N/A</v>
      </c>
      <c r="BZ63" s="17" t="e">
        <v>#N/A</v>
      </c>
      <c r="CA63" s="17"/>
      <c r="CB63" s="17"/>
    </row>
    <row r="64" spans="1:80" x14ac:dyDescent="0.2">
      <c r="A64" s="18">
        <v>30955</v>
      </c>
      <c r="B64" s="17">
        <v>2192441</v>
      </c>
      <c r="C64" s="17">
        <v>127750</v>
      </c>
      <c r="D64" s="35">
        <f>Data!P64</f>
        <v>20.75</v>
      </c>
      <c r="E64" s="35" t="e">
        <v>#N/A</v>
      </c>
      <c r="F64" s="35" t="e">
        <v>#N/A</v>
      </c>
      <c r="G64" s="35" t="e">
        <v>#N/A</v>
      </c>
      <c r="H64" s="35" t="e">
        <v>#N/A</v>
      </c>
      <c r="I64" s="35">
        <v>16.010000000000002</v>
      </c>
      <c r="J64" s="35">
        <f>'Historical PPI'!H63</f>
        <v>6.5194615634122597</v>
      </c>
      <c r="K64" s="35" t="e">
        <f>'4.Globalgrowthcalcs_rebased'!Q61</f>
        <v>#N/A</v>
      </c>
      <c r="L64" s="35">
        <f>'4.Globalgrowthcalcs_rebased'!B61</f>
        <v>49.151803655450387</v>
      </c>
      <c r="M64" s="35">
        <v>11.75</v>
      </c>
      <c r="N64" s="35" t="e">
        <f>'3.IMFq'!Q61</f>
        <v>#N/A</v>
      </c>
      <c r="O64" s="35">
        <f>'3.IMFq'!R61</f>
        <v>100.00487500000006</v>
      </c>
      <c r="P64" s="35">
        <f>'3.IMFq'!S61</f>
        <v>19.006875000000015</v>
      </c>
      <c r="Q64" s="35">
        <f>'3.IMFq'!T61</f>
        <v>40.284187500000016</v>
      </c>
      <c r="R64" s="35">
        <f>'3.IMFq'!U61</f>
        <v>80.543562500000021</v>
      </c>
      <c r="S64" s="35">
        <f>'3.IMFq'!V61</f>
        <v>12.393968749999999</v>
      </c>
      <c r="T64" s="35" t="e">
        <f t="shared" si="36"/>
        <v>#N/A</v>
      </c>
      <c r="U64" s="17">
        <v>1154579</v>
      </c>
      <c r="V64" s="17">
        <v>74040</v>
      </c>
      <c r="W64" s="17">
        <v>417548</v>
      </c>
      <c r="X64" s="17">
        <v>20944</v>
      </c>
      <c r="Y64" s="17">
        <v>210194</v>
      </c>
      <c r="Z64" s="17">
        <v>17057</v>
      </c>
      <c r="AA64" s="17">
        <v>129646</v>
      </c>
      <c r="AB64" s="17">
        <v>8591</v>
      </c>
      <c r="AC64" s="17">
        <v>49090</v>
      </c>
      <c r="AD64" s="17">
        <v>4360</v>
      </c>
      <c r="AE64" s="17">
        <v>361813</v>
      </c>
      <c r="AF64" s="17">
        <v>30008</v>
      </c>
      <c r="AG64" s="75" t="e">
        <f>Tax_data!Q64</f>
        <v>#N/A</v>
      </c>
      <c r="AH64" s="75" t="e">
        <f>Tax_data!S64</f>
        <v>#N/A</v>
      </c>
      <c r="AI64" s="74">
        <f>Tax_data!U64</f>
        <v>8.7468373664699346</v>
      </c>
      <c r="AJ64" s="74">
        <f>Tax_data!V64</f>
        <v>15.327067119195528</v>
      </c>
      <c r="AK64" s="81">
        <f>Data!F64</f>
        <v>10.716142123163291</v>
      </c>
      <c r="AL64" s="17">
        <v>68647</v>
      </c>
      <c r="AM64" s="74">
        <f t="shared" si="30"/>
        <v>1070480.6133576445</v>
      </c>
      <c r="AN64" s="81">
        <f>Data!H64</f>
        <v>103004.55612290691</v>
      </c>
      <c r="AO64" s="74">
        <f>(Data!K64/(AP64/100))</f>
        <v>519524.16402395157</v>
      </c>
      <c r="AP64" s="74">
        <f t="shared" si="31"/>
        <v>6.4127270632845388</v>
      </c>
      <c r="AQ64" s="17">
        <f>'Embargoed data'!G64</f>
        <v>48</v>
      </c>
      <c r="AR64" s="17">
        <f>'Embargoed data'!H64</f>
        <v>273</v>
      </c>
      <c r="AS64" s="17">
        <f>'Embargoed data'!I64</f>
        <v>216</v>
      </c>
      <c r="AT64" s="17">
        <f>'Embargoed data'!J64</f>
        <v>94</v>
      </c>
      <c r="AU64" s="17">
        <f>'Embargoed data'!K64</f>
        <v>2799</v>
      </c>
      <c r="AV64" s="17">
        <f t="shared" si="32"/>
        <v>2810</v>
      </c>
      <c r="AW64" s="17" t="e">
        <v>#N/A</v>
      </c>
      <c r="AX64" s="17" t="e">
        <v>#N/A</v>
      </c>
      <c r="AY64" s="17" t="e">
        <v>#N/A</v>
      </c>
      <c r="AZ64" s="74">
        <f>'Historical CPI'!I19</f>
        <v>6.2190874362907715</v>
      </c>
      <c r="BA64" s="17">
        <v>413763</v>
      </c>
      <c r="BB64" s="17">
        <v>27904</v>
      </c>
      <c r="BC64" s="17">
        <v>329376</v>
      </c>
      <c r="BD64" s="17">
        <v>26865</v>
      </c>
      <c r="BE64" s="74">
        <f t="shared" si="25"/>
        <v>8.1148843449384849</v>
      </c>
      <c r="BF64" s="74">
        <f t="shared" si="26"/>
        <v>6.6265060240963862</v>
      </c>
      <c r="BG64" s="74">
        <f t="shared" si="27"/>
        <v>8.8816459564066008</v>
      </c>
      <c r="BH64" s="74">
        <f t="shared" si="28"/>
        <v>8.2937871220768731</v>
      </c>
      <c r="BI64" s="74">
        <v>1076.55666666667</v>
      </c>
      <c r="BJ64" s="74">
        <v>140.28849463333299</v>
      </c>
      <c r="BK64" s="74">
        <f t="shared" si="29"/>
        <v>5.8268386697749222</v>
      </c>
      <c r="BL64" s="74">
        <f t="shared" si="33"/>
        <v>8.1563319731856598</v>
      </c>
      <c r="BM64" s="74">
        <f t="shared" si="34"/>
        <v>6.7439572895594821</v>
      </c>
      <c r="BN64" s="17">
        <f>Data!G64</f>
        <v>6405.9434086467809</v>
      </c>
      <c r="BO64" s="17">
        <f>Data!H64</f>
        <v>103004.55612290691</v>
      </c>
      <c r="BP64" s="17">
        <v>2793.1786566872502</v>
      </c>
      <c r="BQ64" s="17">
        <f t="shared" si="35"/>
        <v>43556.799301179213</v>
      </c>
      <c r="BR64" s="17"/>
      <c r="BS64" s="17"/>
      <c r="BT64" s="17" t="e">
        <v>#N/A</v>
      </c>
      <c r="BU64" s="17"/>
      <c r="BV64" s="17" t="e">
        <v>#N/A</v>
      </c>
      <c r="BW64" s="17"/>
      <c r="BX64" s="17"/>
      <c r="BY64" s="17" t="e">
        <v>#N/A</v>
      </c>
      <c r="BZ64" s="17" t="e">
        <v>#N/A</v>
      </c>
      <c r="CA64" s="17"/>
      <c r="CB64" s="17"/>
    </row>
    <row r="65" spans="1:80" x14ac:dyDescent="0.2">
      <c r="A65" s="18">
        <v>31047</v>
      </c>
      <c r="B65" s="17">
        <v>2195830</v>
      </c>
      <c r="C65" s="17">
        <v>130553</v>
      </c>
      <c r="D65" s="35">
        <f>Data!P65</f>
        <v>21.08333</v>
      </c>
      <c r="E65" s="35" t="e">
        <v>#N/A</v>
      </c>
      <c r="F65" s="35" t="e">
        <v>#N/A</v>
      </c>
      <c r="G65" s="35" t="e">
        <v>#N/A</v>
      </c>
      <c r="H65" s="35" t="e">
        <v>#N/A</v>
      </c>
      <c r="I65" s="35">
        <v>16.313333333333301</v>
      </c>
      <c r="J65" s="35">
        <f>'Historical PPI'!H64</f>
        <v>6.7764718441419598</v>
      </c>
      <c r="K65" s="35" t="e">
        <f>'4.Globalgrowthcalcs_rebased'!Q62</f>
        <v>#N/A</v>
      </c>
      <c r="L65" s="35">
        <f>'4.Globalgrowthcalcs_rebased'!B62</f>
        <v>49.555228351963898</v>
      </c>
      <c r="M65" s="35">
        <v>8.25</v>
      </c>
      <c r="N65" s="35" t="e">
        <f>'3.IMFq'!Q62</f>
        <v>#N/A</v>
      </c>
      <c r="O65" s="35">
        <f>'3.IMFq'!R62</f>
        <v>101.01112500000008</v>
      </c>
      <c r="P65" s="35">
        <f>'3.IMFq'!S62</f>
        <v>19.126125000000012</v>
      </c>
      <c r="Q65" s="35">
        <f>'3.IMFq'!T62</f>
        <v>40.741812500000016</v>
      </c>
      <c r="R65" s="35">
        <f>'3.IMFq'!U62</f>
        <v>80.975437500000012</v>
      </c>
      <c r="S65" s="35">
        <f>'3.IMFq'!V62</f>
        <v>12.628781249999999</v>
      </c>
      <c r="T65" s="35" t="e">
        <f t="shared" si="36"/>
        <v>#N/A</v>
      </c>
      <c r="U65" s="17">
        <v>1147888</v>
      </c>
      <c r="V65" s="17">
        <v>75641</v>
      </c>
      <c r="W65" s="17">
        <v>397199</v>
      </c>
      <c r="X65" s="17">
        <v>21464</v>
      </c>
      <c r="Y65" s="17">
        <v>204208</v>
      </c>
      <c r="Z65" s="17">
        <v>17280</v>
      </c>
      <c r="AA65" s="17">
        <v>128668</v>
      </c>
      <c r="AB65" s="17">
        <v>8847</v>
      </c>
      <c r="AC65" s="17">
        <v>47891</v>
      </c>
      <c r="AD65" s="17">
        <v>4440</v>
      </c>
      <c r="AE65" s="17">
        <v>353828</v>
      </c>
      <c r="AF65" s="17">
        <v>30566</v>
      </c>
      <c r="AG65" s="75" t="e">
        <f>Tax_data!Q65</f>
        <v>#N/A</v>
      </c>
      <c r="AH65" s="75" t="e">
        <f>Tax_data!S65</f>
        <v>#N/A</v>
      </c>
      <c r="AI65" s="74">
        <f>Tax_data!U65</f>
        <v>11.19395347254193</v>
      </c>
      <c r="AJ65" s="74">
        <f>Tax_data!V65</f>
        <v>15.04911011414934</v>
      </c>
      <c r="AK65" s="81">
        <f>Data!F65</f>
        <v>10.752299629999991</v>
      </c>
      <c r="AL65" s="17">
        <v>71550</v>
      </c>
      <c r="AM65" s="74">
        <f t="shared" si="30"/>
        <v>1085805.1374254704</v>
      </c>
      <c r="AN65" s="81">
        <f>Data!H65</f>
        <v>103248.44645424411</v>
      </c>
      <c r="AO65" s="74">
        <f>(Data!K65/(AP65/100))</f>
        <v>526072.96846948087</v>
      </c>
      <c r="AP65" s="74">
        <f t="shared" si="31"/>
        <v>6.5895801681000234</v>
      </c>
      <c r="AQ65" s="17">
        <f>'Embargoed data'!G65</f>
        <v>60</v>
      </c>
      <c r="AR65" s="17">
        <f>'Embargoed data'!H65</f>
        <v>277</v>
      </c>
      <c r="AS65" s="17">
        <f>'Embargoed data'!I65</f>
        <v>168</v>
      </c>
      <c r="AT65" s="17">
        <f>'Embargoed data'!J65</f>
        <v>87</v>
      </c>
      <c r="AU65" s="17">
        <f>'Embargoed data'!K65</f>
        <v>2801</v>
      </c>
      <c r="AV65" s="17">
        <f t="shared" si="32"/>
        <v>2883</v>
      </c>
      <c r="AW65" s="17" t="e">
        <v>#N/A</v>
      </c>
      <c r="AX65" s="17" t="e">
        <v>#N/A</v>
      </c>
      <c r="AY65" s="17" t="e">
        <v>#N/A</v>
      </c>
      <c r="AZ65" s="74">
        <f>'Historical CPI'!I20</f>
        <v>6.4450271950792928</v>
      </c>
      <c r="BA65" s="17">
        <v>437647</v>
      </c>
      <c r="BB65" s="17">
        <v>32466</v>
      </c>
      <c r="BC65" s="17">
        <v>320299</v>
      </c>
      <c r="BD65" s="17">
        <v>27952</v>
      </c>
      <c r="BE65" s="74">
        <f t="shared" si="25"/>
        <v>8.4619603541487098</v>
      </c>
      <c r="BF65" s="74">
        <f t="shared" si="26"/>
        <v>6.8758354835701185</v>
      </c>
      <c r="BG65" s="74">
        <f t="shared" si="27"/>
        <v>9.271053016224343</v>
      </c>
      <c r="BH65" s="74">
        <f t="shared" si="28"/>
        <v>8.6386605921521191</v>
      </c>
      <c r="BI65" s="74">
        <v>965.70666666666705</v>
      </c>
      <c r="BJ65" s="74">
        <v>130.44590880000001</v>
      </c>
      <c r="BK65" s="74">
        <f t="shared" si="29"/>
        <v>5.9454966914560776</v>
      </c>
      <c r="BL65" s="74">
        <f t="shared" si="33"/>
        <v>8.7268458534057238</v>
      </c>
      <c r="BM65" s="74">
        <f t="shared" si="34"/>
        <v>7.418307448697238</v>
      </c>
      <c r="BN65" s="17">
        <f>Data!G65</f>
        <v>6654.390452472916</v>
      </c>
      <c r="BO65" s="17">
        <f>Data!H65</f>
        <v>103248.44645424411</v>
      </c>
      <c r="BP65" s="17">
        <v>2918.3462990499502</v>
      </c>
      <c r="BQ65" s="17">
        <f t="shared" si="35"/>
        <v>44287.287271768611</v>
      </c>
      <c r="BR65" s="17"/>
      <c r="BS65" s="17"/>
      <c r="BT65" s="17" t="e">
        <v>#N/A</v>
      </c>
      <c r="BU65" s="17"/>
      <c r="BV65" s="17" t="e">
        <v>#N/A</v>
      </c>
      <c r="BW65" s="17"/>
      <c r="BX65" s="17"/>
      <c r="BY65" s="17" t="e">
        <v>#N/A</v>
      </c>
      <c r="BZ65" s="17" t="e">
        <v>#N/A</v>
      </c>
      <c r="CA65" s="17"/>
      <c r="CB65" s="17"/>
    </row>
    <row r="66" spans="1:80" x14ac:dyDescent="0.2">
      <c r="A66" s="18">
        <v>31137</v>
      </c>
      <c r="B66" s="17">
        <v>2182748</v>
      </c>
      <c r="C66" s="17">
        <v>137162</v>
      </c>
      <c r="D66" s="35">
        <f>Data!P66</f>
        <v>21.75</v>
      </c>
      <c r="E66" s="73">
        <v>21.874126984126999</v>
      </c>
      <c r="F66" s="35" t="e">
        <v>#N/A</v>
      </c>
      <c r="G66" s="35" t="e">
        <v>#N/A</v>
      </c>
      <c r="H66" s="35" t="e">
        <v>#N/A</v>
      </c>
      <c r="I66" s="35">
        <v>17.2</v>
      </c>
      <c r="J66" s="35">
        <f>'Historical PPI'!H65</f>
        <v>6.9302866502866376</v>
      </c>
      <c r="K66" s="35" t="e">
        <f>'4.Globalgrowthcalcs_rebased'!Q63</f>
        <v>#N/A</v>
      </c>
      <c r="L66" s="35">
        <f>'4.Globalgrowthcalcs_rebased'!B63</f>
        <v>50.035407018109055</v>
      </c>
      <c r="M66" s="35">
        <v>8.5</v>
      </c>
      <c r="N66" s="35" t="e">
        <f>'3.IMFq'!Q63</f>
        <v>#N/A</v>
      </c>
      <c r="O66" s="35">
        <f>'3.IMFq'!R63</f>
        <v>102.40846875000003</v>
      </c>
      <c r="P66" s="35">
        <f>'3.IMFq'!S63</f>
        <v>19.073031249999993</v>
      </c>
      <c r="Q66" s="35">
        <f>'3.IMFq'!T63</f>
        <v>41.09721875000001</v>
      </c>
      <c r="R66" s="35">
        <f>'3.IMFq'!U63</f>
        <v>81.49971875</v>
      </c>
      <c r="S66" s="35">
        <f>'3.IMFq'!V63</f>
        <v>12.7363125</v>
      </c>
      <c r="T66" s="35" t="e">
        <f t="shared" si="36"/>
        <v>#N/A</v>
      </c>
      <c r="U66" s="17">
        <v>1147632</v>
      </c>
      <c r="V66" s="17">
        <v>80149</v>
      </c>
      <c r="W66" s="17">
        <v>408099</v>
      </c>
      <c r="X66" s="17">
        <v>21890</v>
      </c>
      <c r="Y66" s="17">
        <v>194202</v>
      </c>
      <c r="Z66" s="17">
        <v>17394</v>
      </c>
      <c r="AA66" s="17">
        <v>128794</v>
      </c>
      <c r="AB66" s="17">
        <v>9757</v>
      </c>
      <c r="AC66" s="17">
        <v>54764</v>
      </c>
      <c r="AD66" s="17">
        <v>5360</v>
      </c>
      <c r="AE66" s="17">
        <v>354794</v>
      </c>
      <c r="AF66" s="17">
        <v>32510</v>
      </c>
      <c r="AG66" s="75" t="e">
        <f>Tax_data!Q66</f>
        <v>#N/A</v>
      </c>
      <c r="AH66" s="75" t="e">
        <f>Tax_data!S66</f>
        <v>#N/A</v>
      </c>
      <c r="AI66" s="74">
        <f>Tax_data!U66</f>
        <v>10.496521152989295</v>
      </c>
      <c r="AJ66" s="74">
        <f>Tax_data!V66</f>
        <v>16.528416319917422</v>
      </c>
      <c r="AK66" s="81">
        <f>Data!F66</f>
        <v>10.780820128527861</v>
      </c>
      <c r="AL66" s="17">
        <v>73347</v>
      </c>
      <c r="AM66" s="74">
        <f t="shared" si="30"/>
        <v>1050235.9892699847</v>
      </c>
      <c r="AN66" s="81">
        <f>Data!H66</f>
        <v>100658.47246879777</v>
      </c>
      <c r="AO66" s="74">
        <f>(Data!K66/(AP66/100))</f>
        <v>508935.44173975958</v>
      </c>
      <c r="AP66" s="74">
        <f t="shared" si="31"/>
        <v>6.9838589373597122</v>
      </c>
      <c r="AQ66" s="17">
        <f>'Embargoed data'!G66</f>
        <v>58</v>
      </c>
      <c r="AR66" s="17">
        <f>'Embargoed data'!H66</f>
        <v>282</v>
      </c>
      <c r="AS66" s="17">
        <f>'Embargoed data'!I66</f>
        <v>232</v>
      </c>
      <c r="AT66" s="17">
        <f>'Embargoed data'!J66</f>
        <v>95</v>
      </c>
      <c r="AU66" s="17">
        <f>'Embargoed data'!K66</f>
        <v>3069</v>
      </c>
      <c r="AV66" s="17">
        <f t="shared" si="32"/>
        <v>3082</v>
      </c>
      <c r="AW66" s="17" t="e">
        <v>#N/A</v>
      </c>
      <c r="AX66" s="17" t="e">
        <v>#N/A</v>
      </c>
      <c r="AY66" s="17" t="e">
        <v>#N/A</v>
      </c>
      <c r="AZ66" s="74">
        <f>'Historical CPI'!I21</f>
        <v>6.7589653429763423</v>
      </c>
      <c r="BA66" s="17">
        <v>453324</v>
      </c>
      <c r="BB66" s="17">
        <v>35859</v>
      </c>
      <c r="BC66" s="17">
        <v>294912</v>
      </c>
      <c r="BD66" s="17">
        <v>27945</v>
      </c>
      <c r="BE66" s="74">
        <f t="shared" si="25"/>
        <v>8.9566533815305718</v>
      </c>
      <c r="BF66" s="74">
        <f t="shared" si="26"/>
        <v>7.5756634625836607</v>
      </c>
      <c r="BG66" s="74">
        <f t="shared" si="27"/>
        <v>9.787451610547075</v>
      </c>
      <c r="BH66" s="74">
        <f t="shared" si="28"/>
        <v>9.1630636369273439</v>
      </c>
      <c r="BI66" s="74">
        <v>912.56666666666695</v>
      </c>
      <c r="BJ66" s="74">
        <v>127.934480833333</v>
      </c>
      <c r="BK66" s="74">
        <f t="shared" si="29"/>
        <v>6.2839136721233961</v>
      </c>
      <c r="BL66" s="74">
        <f t="shared" si="33"/>
        <v>9.4757080078125</v>
      </c>
      <c r="BM66" s="74">
        <f t="shared" si="34"/>
        <v>7.9102363872197365</v>
      </c>
      <c r="BN66" s="17">
        <f>Data!G66</f>
        <v>6803.4712689354237</v>
      </c>
      <c r="BO66" s="17">
        <f>Data!H66</f>
        <v>100658.47246879777</v>
      </c>
      <c r="BP66" s="17">
        <v>3107.7305311158102</v>
      </c>
      <c r="BQ66" s="17">
        <f t="shared" si="35"/>
        <v>44498.758623133152</v>
      </c>
      <c r="BR66" s="17"/>
      <c r="BS66" s="17"/>
      <c r="BT66" s="17" t="e">
        <v>#N/A</v>
      </c>
      <c r="BU66" s="17"/>
      <c r="BV66" s="17" t="e">
        <v>#N/A</v>
      </c>
      <c r="BW66" s="17"/>
      <c r="BX66" s="17"/>
      <c r="BY66" s="17" t="e">
        <v>#N/A</v>
      </c>
      <c r="BZ66" s="17" t="e">
        <v>#N/A</v>
      </c>
      <c r="CA66" s="17"/>
      <c r="CB66" s="17"/>
    </row>
    <row r="67" spans="1:80" x14ac:dyDescent="0.2">
      <c r="A67" s="18">
        <v>31228</v>
      </c>
      <c r="B67" s="17">
        <v>2166877</v>
      </c>
      <c r="C67" s="17">
        <v>140593</v>
      </c>
      <c r="D67" s="35">
        <f>Data!P67</f>
        <v>20.08333</v>
      </c>
      <c r="E67" s="73">
        <v>19.420491803278701</v>
      </c>
      <c r="F67" s="35" t="e">
        <v>#N/A</v>
      </c>
      <c r="G67" s="35" t="e">
        <v>#N/A</v>
      </c>
      <c r="H67" s="35" t="e">
        <v>#N/A</v>
      </c>
      <c r="I67" s="35">
        <v>16.0966666666667</v>
      </c>
      <c r="J67" s="35">
        <f>'Historical PPI'!H66</f>
        <v>7.2856304028706598</v>
      </c>
      <c r="K67" s="35" t="e">
        <f>'4.Globalgrowthcalcs_rebased'!Q64</f>
        <v>#N/A</v>
      </c>
      <c r="L67" s="35">
        <f>'4.Globalgrowthcalcs_rebased'!B64</f>
        <v>50.4759567451583</v>
      </c>
      <c r="M67" s="35">
        <v>7.75</v>
      </c>
      <c r="N67" s="35" t="e">
        <f>'3.IMFq'!Q64</f>
        <v>#N/A</v>
      </c>
      <c r="O67" s="35">
        <f>'3.IMFq'!R64</f>
        <v>103.45328125000002</v>
      </c>
      <c r="P67" s="35">
        <f>'3.IMFq'!S64</f>
        <v>19.282218749999991</v>
      </c>
      <c r="Q67" s="35">
        <f>'3.IMFq'!T64</f>
        <v>41.566031250000002</v>
      </c>
      <c r="R67" s="35">
        <f>'3.IMFq'!U64</f>
        <v>81.943531250000007</v>
      </c>
      <c r="S67" s="35">
        <f>'3.IMFq'!V64</f>
        <v>12.9366875</v>
      </c>
      <c r="T67" s="35" t="e">
        <f t="shared" si="36"/>
        <v>#N/A</v>
      </c>
      <c r="U67" s="17">
        <v>1121603</v>
      </c>
      <c r="V67" s="17">
        <v>81478</v>
      </c>
      <c r="W67" s="17">
        <v>396909</v>
      </c>
      <c r="X67" s="17">
        <v>22355</v>
      </c>
      <c r="Y67" s="17">
        <v>189277</v>
      </c>
      <c r="Z67" s="17">
        <v>17827</v>
      </c>
      <c r="AA67" s="17">
        <v>127880</v>
      </c>
      <c r="AB67" s="17">
        <v>10248</v>
      </c>
      <c r="AC67" s="17">
        <v>49586</v>
      </c>
      <c r="AD67" s="17">
        <v>5129</v>
      </c>
      <c r="AE67" s="17">
        <v>340250</v>
      </c>
      <c r="AF67" s="17">
        <v>33204</v>
      </c>
      <c r="AG67" s="75" t="e">
        <f>Tax_data!Q67</f>
        <v>#N/A</v>
      </c>
      <c r="AH67" s="75" t="e">
        <f>Tax_data!S67</f>
        <v>#N/A</v>
      </c>
      <c r="AI67" s="74">
        <f>Tax_data!U67</f>
        <v>10.00684109160149</v>
      </c>
      <c r="AJ67" s="74">
        <f>Tax_data!V67</f>
        <v>18.114453494551718</v>
      </c>
      <c r="AK67" s="81">
        <f>Data!F67</f>
        <v>10.80507420472245</v>
      </c>
      <c r="AL67" s="17">
        <v>74663</v>
      </c>
      <c r="AM67" s="74">
        <f t="shared" si="30"/>
        <v>1027789.646149881</v>
      </c>
      <c r="AN67" s="81">
        <f>Data!H67</f>
        <v>98013.927418392195</v>
      </c>
      <c r="AO67" s="74">
        <f>(Data!K67/(AP67/100))</f>
        <v>532490.01096819551</v>
      </c>
      <c r="AP67" s="74">
        <f t="shared" si="31"/>
        <v>7.2644242214045436</v>
      </c>
      <c r="AQ67" s="17">
        <f>'Embargoed data'!G67</f>
        <v>58</v>
      </c>
      <c r="AR67" s="17">
        <f>'Embargoed data'!H67</f>
        <v>283</v>
      </c>
      <c r="AS67" s="17">
        <f>'Embargoed data'!I67</f>
        <v>228</v>
      </c>
      <c r="AT67" s="17">
        <f>'Embargoed data'!J67</f>
        <v>103</v>
      </c>
      <c r="AU67" s="17">
        <f>'Embargoed data'!K67</f>
        <v>3137</v>
      </c>
      <c r="AV67" s="17">
        <f t="shared" si="32"/>
        <v>3147</v>
      </c>
      <c r="AW67" s="17" t="e">
        <v>#N/A</v>
      </c>
      <c r="AX67" s="17" t="e">
        <v>#N/A</v>
      </c>
      <c r="AY67" s="17" t="e">
        <v>#N/A</v>
      </c>
      <c r="AZ67" s="74">
        <f>'Historical CPI'!I22</f>
        <v>7.0500125585397182</v>
      </c>
      <c r="BA67" s="17">
        <v>491234</v>
      </c>
      <c r="BB67" s="17">
        <v>38176</v>
      </c>
      <c r="BC67" s="17">
        <v>284098</v>
      </c>
      <c r="BD67" s="17">
        <v>27026</v>
      </c>
      <c r="BE67" s="74">
        <f t="shared" si="25"/>
        <v>9.4184713409447536</v>
      </c>
      <c r="BF67" s="74">
        <f t="shared" si="26"/>
        <v>8.013762902721302</v>
      </c>
      <c r="BG67" s="74">
        <f t="shared" si="27"/>
        <v>10.343645383777679</v>
      </c>
      <c r="BH67" s="74">
        <f t="shared" si="28"/>
        <v>9.7587068332108746</v>
      </c>
      <c r="BI67" s="74">
        <v>898.23333333333301</v>
      </c>
      <c r="BJ67" s="74">
        <v>130.10845219999999</v>
      </c>
      <c r="BK67" s="74">
        <f t="shared" si="29"/>
        <v>6.4882778302598627</v>
      </c>
      <c r="BL67" s="74">
        <f t="shared" si="33"/>
        <v>9.5129145576526408</v>
      </c>
      <c r="BM67" s="74">
        <f t="shared" si="34"/>
        <v>7.7714490446508178</v>
      </c>
      <c r="BN67" s="17">
        <f>Data!G67</f>
        <v>6909.9941921146547</v>
      </c>
      <c r="BO67" s="17">
        <f>Data!H67</f>
        <v>98013.927418392195</v>
      </c>
      <c r="BP67" s="17">
        <v>3082.2841583948498</v>
      </c>
      <c r="BQ67" s="17">
        <f t="shared" si="35"/>
        <v>42429.848043743565</v>
      </c>
      <c r="BR67" s="17"/>
      <c r="BS67" s="17"/>
      <c r="BT67" s="17" t="e">
        <v>#N/A</v>
      </c>
      <c r="BU67" s="17"/>
      <c r="BV67" s="17" t="e">
        <v>#N/A</v>
      </c>
      <c r="BW67" s="17"/>
      <c r="BX67" s="17"/>
      <c r="BY67" s="17" t="e">
        <v>#N/A</v>
      </c>
      <c r="BZ67" s="17" t="e">
        <v>#N/A</v>
      </c>
      <c r="CA67" s="17"/>
      <c r="CB67" s="17"/>
    </row>
    <row r="68" spans="1:80" x14ac:dyDescent="0.2">
      <c r="A68" s="18">
        <v>31320</v>
      </c>
      <c r="B68" s="17">
        <v>2161156</v>
      </c>
      <c r="C68" s="17">
        <v>144819</v>
      </c>
      <c r="D68" s="35">
        <f>Data!P68</f>
        <v>16.25</v>
      </c>
      <c r="E68" s="35">
        <v>16.238333333333301</v>
      </c>
      <c r="F68" s="35" t="e">
        <v>#N/A</v>
      </c>
      <c r="G68" s="35" t="e">
        <v>#N/A</v>
      </c>
      <c r="H68" s="35" t="e">
        <v>#N/A</v>
      </c>
      <c r="I68" s="35">
        <v>16.079999999999998</v>
      </c>
      <c r="J68" s="35">
        <f>'Historical PPI'!H67</f>
        <v>7.5561628284139033</v>
      </c>
      <c r="K68" s="35" t="e">
        <f>'4.Globalgrowthcalcs_rebased'!Q65</f>
        <v>#N/A</v>
      </c>
      <c r="L68" s="35">
        <f>'4.Globalgrowthcalcs_rebased'!B65</f>
        <v>51.246860398550886</v>
      </c>
      <c r="M68" s="35">
        <v>8</v>
      </c>
      <c r="N68" s="35" t="e">
        <f>'3.IMFq'!Q65</f>
        <v>#N/A</v>
      </c>
      <c r="O68" s="35">
        <f>'3.IMFq'!R65</f>
        <v>104.45540625000002</v>
      </c>
      <c r="P68" s="35">
        <f>'3.IMFq'!S65</f>
        <v>19.572593749999989</v>
      </c>
      <c r="Q68" s="35">
        <f>'3.IMFq'!T65</f>
        <v>42.058406250000004</v>
      </c>
      <c r="R68" s="35">
        <f>'3.IMFq'!U65</f>
        <v>82.37890625</v>
      </c>
      <c r="S68" s="35">
        <f>'3.IMFq'!V65</f>
        <v>13.138187499999999</v>
      </c>
      <c r="T68" s="35" t="e">
        <f t="shared" si="36"/>
        <v>#N/A</v>
      </c>
      <c r="U68" s="17">
        <v>1124803</v>
      </c>
      <c r="V68" s="17">
        <v>84267</v>
      </c>
      <c r="W68" s="17">
        <v>441884</v>
      </c>
      <c r="X68" s="17">
        <v>25176</v>
      </c>
      <c r="Y68" s="17">
        <v>172743</v>
      </c>
      <c r="Z68" s="17">
        <v>16847</v>
      </c>
      <c r="AA68" s="17">
        <v>120800</v>
      </c>
      <c r="AB68" s="17">
        <v>10234</v>
      </c>
      <c r="AC68" s="17">
        <v>51257</v>
      </c>
      <c r="AD68" s="17">
        <v>5446</v>
      </c>
      <c r="AE68" s="17">
        <v>322042</v>
      </c>
      <c r="AF68" s="17">
        <v>32528</v>
      </c>
      <c r="AG68" s="75" t="e">
        <f>Tax_data!Q68</f>
        <v>#N/A</v>
      </c>
      <c r="AH68" s="75" t="e">
        <f>Tax_data!S68</f>
        <v>#N/A</v>
      </c>
      <c r="AI68" s="74">
        <f>Tax_data!U68</f>
        <v>9.0137815026145311</v>
      </c>
      <c r="AJ68" s="74">
        <f>Tax_data!V68</f>
        <v>21.866782101583691</v>
      </c>
      <c r="AK68" s="81">
        <f>Data!F68</f>
        <v>10.82978699355581</v>
      </c>
      <c r="AL68" s="17">
        <v>76415</v>
      </c>
      <c r="AM68" s="74">
        <f t="shared" si="30"/>
        <v>1019993.8439128009</v>
      </c>
      <c r="AN68" s="81">
        <f>Data!H68</f>
        <v>97530.238072074004</v>
      </c>
      <c r="AO68" s="74">
        <f>(Data!K68/(AP68/100))</f>
        <v>526804.38447632769</v>
      </c>
      <c r="AP68" s="74">
        <f t="shared" si="31"/>
        <v>7.4917118819917805</v>
      </c>
      <c r="AQ68" s="17">
        <f>'Embargoed data'!G68</f>
        <v>58</v>
      </c>
      <c r="AR68" s="17">
        <f>'Embargoed data'!H68</f>
        <v>292</v>
      </c>
      <c r="AS68" s="17">
        <f>'Embargoed data'!I68</f>
        <v>248</v>
      </c>
      <c r="AT68" s="17">
        <f>'Embargoed data'!J68</f>
        <v>105</v>
      </c>
      <c r="AU68" s="17">
        <f>'Embargoed data'!K68</f>
        <v>3508</v>
      </c>
      <c r="AV68" s="17">
        <f t="shared" si="32"/>
        <v>3505</v>
      </c>
      <c r="AW68" s="17" t="e">
        <v>#N/A</v>
      </c>
      <c r="AX68" s="17" t="e">
        <v>#N/A</v>
      </c>
      <c r="AY68" s="17" t="e">
        <v>#N/A</v>
      </c>
      <c r="AZ68" s="74">
        <f>'Historical CPI'!I23</f>
        <v>7.2346815313914421</v>
      </c>
      <c r="BA68" s="17">
        <v>450719</v>
      </c>
      <c r="BB68" s="17">
        <v>39142</v>
      </c>
      <c r="BC68" s="17">
        <v>272479</v>
      </c>
      <c r="BD68" s="17">
        <v>28591</v>
      </c>
      <c r="BE68" s="74">
        <f t="shared" si="25"/>
        <v>9.7526383124062921</v>
      </c>
      <c r="BF68" s="74">
        <f t="shared" si="26"/>
        <v>8.4718543046357624</v>
      </c>
      <c r="BG68" s="74">
        <f t="shared" si="27"/>
        <v>10.624890258891469</v>
      </c>
      <c r="BH68" s="74">
        <f t="shared" si="28"/>
        <v>10.100545891529675</v>
      </c>
      <c r="BI68" s="74">
        <v>743.01666666666699</v>
      </c>
      <c r="BJ68" s="74">
        <v>111.5783169</v>
      </c>
      <c r="BK68" s="74">
        <f t="shared" si="29"/>
        <v>6.7009970589813967</v>
      </c>
      <c r="BL68" s="74">
        <f t="shared" si="33"/>
        <v>10.492918720341752</v>
      </c>
      <c r="BM68" s="74">
        <f t="shared" si="34"/>
        <v>8.684346566264125</v>
      </c>
      <c r="BN68" s="17">
        <f>Data!G68</f>
        <v>7056.0021213224427</v>
      </c>
      <c r="BO68" s="17">
        <f>Data!H68</f>
        <v>97530.238072074004</v>
      </c>
      <c r="BP68" s="17">
        <v>3501.26699762519</v>
      </c>
      <c r="BQ68" s="17">
        <f t="shared" si="35"/>
        <v>46735.206222243658</v>
      </c>
      <c r="BR68" s="17"/>
      <c r="BS68" s="17"/>
      <c r="BT68" s="17" t="e">
        <v>#N/A</v>
      </c>
      <c r="BU68" s="17"/>
      <c r="BV68" s="17" t="e">
        <v>#N/A</v>
      </c>
      <c r="BW68" s="17"/>
      <c r="BX68" s="17"/>
      <c r="BY68" s="17" t="e">
        <v>#N/A</v>
      </c>
      <c r="BZ68" s="17" t="e">
        <v>#N/A</v>
      </c>
      <c r="CA68" s="17"/>
      <c r="CB68" s="17"/>
    </row>
    <row r="69" spans="1:80" x14ac:dyDescent="0.2">
      <c r="A69" s="18">
        <v>31412</v>
      </c>
      <c r="B69" s="17">
        <v>2184267</v>
      </c>
      <c r="C69" s="17">
        <v>152062</v>
      </c>
      <c r="D69" s="35">
        <f>Data!P69</f>
        <v>13.33333</v>
      </c>
      <c r="E69" s="73">
        <v>13.5022580645161</v>
      </c>
      <c r="F69" s="35" t="e">
        <v>#N/A</v>
      </c>
      <c r="G69" s="35" t="e">
        <v>#N/A</v>
      </c>
      <c r="H69" s="35" t="e">
        <v>#N/A</v>
      </c>
      <c r="I69" s="35">
        <v>17.79</v>
      </c>
      <c r="J69" s="35">
        <f>'Historical PPI'!H68</f>
        <v>7.9040939418201015</v>
      </c>
      <c r="K69" s="35" t="e">
        <f>'4.Globalgrowthcalcs_rebased'!Q66</f>
        <v>#N/A</v>
      </c>
      <c r="L69" s="35">
        <f>'4.Globalgrowthcalcs_rebased'!B66</f>
        <v>51.627854743880796</v>
      </c>
      <c r="M69" s="35">
        <v>7.75</v>
      </c>
      <c r="N69" s="35" t="e">
        <f>'3.IMFq'!Q66</f>
        <v>#N/A</v>
      </c>
      <c r="O69" s="35">
        <f>'3.IMFq'!R66</f>
        <v>105.41484375000002</v>
      </c>
      <c r="P69" s="35">
        <f>'3.IMFq'!S66</f>
        <v>19.944156249999988</v>
      </c>
      <c r="Q69" s="35">
        <f>'3.IMFq'!T66</f>
        <v>42.574343750000011</v>
      </c>
      <c r="R69" s="35">
        <f>'3.IMFq'!U66</f>
        <v>82.805843750000008</v>
      </c>
      <c r="S69" s="35">
        <f>'3.IMFq'!V66</f>
        <v>13.340812499999998</v>
      </c>
      <c r="T69" s="35" t="e">
        <f t="shared" si="36"/>
        <v>#N/A</v>
      </c>
      <c r="U69" s="17">
        <v>1135225</v>
      </c>
      <c r="V69" s="17">
        <v>88285</v>
      </c>
      <c r="W69" s="17">
        <v>402388</v>
      </c>
      <c r="X69" s="17">
        <v>24395</v>
      </c>
      <c r="Y69" s="17">
        <v>172156</v>
      </c>
      <c r="Z69" s="17">
        <v>17524</v>
      </c>
      <c r="AA69" s="17">
        <v>123766</v>
      </c>
      <c r="AB69" s="17">
        <v>10831</v>
      </c>
      <c r="AC69" s="17">
        <v>51180</v>
      </c>
      <c r="AD69" s="17">
        <v>5841</v>
      </c>
      <c r="AE69" s="17">
        <v>319442</v>
      </c>
      <c r="AF69" s="17">
        <v>34197</v>
      </c>
      <c r="AG69" s="75" t="e">
        <f>Tax_data!Q69</f>
        <v>#N/A</v>
      </c>
      <c r="AH69" s="75" t="e">
        <f>Tax_data!S69</f>
        <v>#N/A</v>
      </c>
      <c r="AI69" s="74">
        <f>Tax_data!U69</f>
        <v>10.543182986300295</v>
      </c>
      <c r="AJ69" s="74">
        <f>Tax_data!V69</f>
        <v>15.627376737350026</v>
      </c>
      <c r="AK69" s="81">
        <f>Data!F69</f>
        <v>10.859683630000001</v>
      </c>
      <c r="AL69" s="17">
        <v>78731</v>
      </c>
      <c r="AM69" s="74">
        <f t="shared" si="30"/>
        <v>1012373.5569462536</v>
      </c>
      <c r="AN69" s="81">
        <f>Data!H69</f>
        <v>95835.178179547147</v>
      </c>
      <c r="AO69" s="74">
        <f>(Data!K69/(AP69/100))</f>
        <v>518160.31507806201</v>
      </c>
      <c r="AP69" s="74">
        <f t="shared" si="31"/>
        <v>7.7768724261710238</v>
      </c>
      <c r="AQ69" s="17">
        <f>'Embargoed data'!G69</f>
        <v>58</v>
      </c>
      <c r="AR69" s="17">
        <f>'Embargoed data'!H69</f>
        <v>303</v>
      </c>
      <c r="AS69" s="17">
        <f>'Embargoed data'!I69</f>
        <v>360</v>
      </c>
      <c r="AT69" s="17">
        <f>'Embargoed data'!J69</f>
        <v>101</v>
      </c>
      <c r="AU69" s="17">
        <f>'Embargoed data'!K69</f>
        <v>3610</v>
      </c>
      <c r="AV69" s="17">
        <f t="shared" si="32"/>
        <v>3510</v>
      </c>
      <c r="AW69" s="17" t="e">
        <v>#N/A</v>
      </c>
      <c r="AX69" s="17" t="e">
        <v>#N/A</v>
      </c>
      <c r="AY69" s="17" t="e">
        <v>#N/A</v>
      </c>
      <c r="AZ69" s="74">
        <f>'Historical CPI'!I24</f>
        <v>7.5649078069902451</v>
      </c>
      <c r="BA69" s="17">
        <v>495144</v>
      </c>
      <c r="BB69" s="17">
        <v>47163</v>
      </c>
      <c r="BC69" s="17">
        <v>269006</v>
      </c>
      <c r="BD69" s="17">
        <v>31626</v>
      </c>
      <c r="BE69" s="74">
        <f t="shared" si="25"/>
        <v>10.179139849903576</v>
      </c>
      <c r="BF69" s="74">
        <f t="shared" si="26"/>
        <v>8.7511917651051174</v>
      </c>
      <c r="BG69" s="74">
        <f t="shared" si="27"/>
        <v>11.4126611957796</v>
      </c>
      <c r="BH69" s="74">
        <f t="shared" si="28"/>
        <v>10.70522974436674</v>
      </c>
      <c r="BI69" s="74">
        <v>584.56333333333305</v>
      </c>
      <c r="BJ69" s="74">
        <v>93.964155866666701</v>
      </c>
      <c r="BK69" s="74">
        <f t="shared" si="29"/>
        <v>6.9616947012430259</v>
      </c>
      <c r="BL69" s="74">
        <f t="shared" si="33"/>
        <v>11.75661509408712</v>
      </c>
      <c r="BM69" s="74">
        <f t="shared" si="34"/>
        <v>9.5251078474140858</v>
      </c>
      <c r="BN69" s="17">
        <f>Data!G69</f>
        <v>7249.8428759475746</v>
      </c>
      <c r="BO69" s="17">
        <f>Data!H69</f>
        <v>95835.178179547147</v>
      </c>
      <c r="BP69" s="17">
        <v>3582.5376084640702</v>
      </c>
      <c r="BQ69" s="17">
        <f t="shared" si="35"/>
        <v>46066.560078933268</v>
      </c>
      <c r="BR69" s="17"/>
      <c r="BS69" s="17"/>
      <c r="BT69" s="17" t="e">
        <v>#N/A</v>
      </c>
      <c r="BU69" s="17"/>
      <c r="BV69" s="17" t="e">
        <v>#N/A</v>
      </c>
      <c r="BW69" s="17"/>
      <c r="BX69" s="17"/>
      <c r="BY69" s="17" t="e">
        <v>#N/A</v>
      </c>
      <c r="BZ69" s="17" t="e">
        <v>#N/A</v>
      </c>
      <c r="CA69" s="17"/>
      <c r="CB69" s="17"/>
    </row>
    <row r="70" spans="1:80" x14ac:dyDescent="0.2">
      <c r="A70" s="18">
        <v>31502</v>
      </c>
      <c r="B70" s="17">
        <v>2158243</v>
      </c>
      <c r="C70" s="17">
        <v>155758</v>
      </c>
      <c r="D70" s="35">
        <f>Data!P70</f>
        <v>12</v>
      </c>
      <c r="E70" s="73">
        <v>12.125901639344301</v>
      </c>
      <c r="F70" s="35" t="e">
        <v>#N/A</v>
      </c>
      <c r="G70" s="35" t="e">
        <v>#N/A</v>
      </c>
      <c r="H70" s="35" t="e">
        <v>#N/A</v>
      </c>
      <c r="I70" s="35">
        <v>17.363333333333301</v>
      </c>
      <c r="J70" s="35">
        <f>'Historical PPI'!H69</f>
        <v>8.1625716625716489</v>
      </c>
      <c r="K70" s="35" t="e">
        <f>'4.Globalgrowthcalcs_rebased'!Q67</f>
        <v>#N/A</v>
      </c>
      <c r="L70" s="35">
        <f>'4.Globalgrowthcalcs_rebased'!B67</f>
        <v>52.109929805091504</v>
      </c>
      <c r="M70" s="35">
        <v>7.25</v>
      </c>
      <c r="N70" s="35" t="e">
        <f>'3.IMFq'!Q67</f>
        <v>#N/A</v>
      </c>
      <c r="O70" s="35">
        <f>'3.IMFq'!R67</f>
        <v>106.47096875000003</v>
      </c>
      <c r="P70" s="35">
        <f>'3.IMFq'!S67</f>
        <v>20.666750000000008</v>
      </c>
      <c r="Q70" s="35">
        <f>'3.IMFq'!T67</f>
        <v>43.260718749999995</v>
      </c>
      <c r="R70" s="35">
        <f>'3.IMFq'!U67</f>
        <v>83.38528125000002</v>
      </c>
      <c r="S70" s="35">
        <f>'3.IMFq'!V67</f>
        <v>13.482218750000001</v>
      </c>
      <c r="T70" s="35" t="e">
        <f t="shared" si="36"/>
        <v>#N/A</v>
      </c>
      <c r="U70" s="17">
        <v>1119737</v>
      </c>
      <c r="V70" s="17">
        <v>93151</v>
      </c>
      <c r="W70" s="17">
        <v>420005</v>
      </c>
      <c r="X70" s="17">
        <v>26572</v>
      </c>
      <c r="Y70" s="17">
        <v>151668</v>
      </c>
      <c r="Z70" s="17">
        <v>16835</v>
      </c>
      <c r="AA70" s="17">
        <v>114322</v>
      </c>
      <c r="AB70" s="17">
        <v>11074</v>
      </c>
      <c r="AC70" s="17">
        <v>38265</v>
      </c>
      <c r="AD70" s="17">
        <v>4782</v>
      </c>
      <c r="AE70" s="17">
        <v>276566</v>
      </c>
      <c r="AF70" s="17">
        <v>32690</v>
      </c>
      <c r="AG70" s="75" t="e">
        <f>Tax_data!Q70</f>
        <v>#N/A</v>
      </c>
      <c r="AH70" s="75" t="e">
        <f>Tax_data!S70</f>
        <v>#N/A</v>
      </c>
      <c r="AI70" s="74">
        <f>Tax_data!U70</f>
        <v>9.7558860731096591</v>
      </c>
      <c r="AJ70" s="74">
        <f>Tax_data!V70</f>
        <v>17.285929115228139</v>
      </c>
      <c r="AK70" s="81">
        <f>Data!F70</f>
        <v>10.9003386454562</v>
      </c>
      <c r="AL70" s="17">
        <v>82238</v>
      </c>
      <c r="AM70" s="74">
        <f t="shared" si="30"/>
        <v>988555.47880323348</v>
      </c>
      <c r="AN70" s="81">
        <f>Data!H70</f>
        <v>93897.165020833811</v>
      </c>
      <c r="AO70" s="74">
        <f>(Data!K70/(AP70/100))</f>
        <v>488764.2608846568</v>
      </c>
      <c r="AP70" s="74">
        <f t="shared" si="31"/>
        <v>8.3190070525489457</v>
      </c>
      <c r="AQ70" s="17">
        <f>'Embargoed data'!G70</f>
        <v>68</v>
      </c>
      <c r="AR70" s="17">
        <f>'Embargoed data'!H70</f>
        <v>317</v>
      </c>
      <c r="AS70" s="17">
        <f>'Embargoed data'!I70</f>
        <v>256</v>
      </c>
      <c r="AT70" s="17">
        <f>'Embargoed data'!J70</f>
        <v>116</v>
      </c>
      <c r="AU70" s="17">
        <f>'Embargoed data'!K70</f>
        <v>3731</v>
      </c>
      <c r="AV70" s="17">
        <f t="shared" si="32"/>
        <v>3744</v>
      </c>
      <c r="AW70" s="17" t="e">
        <v>#N/A</v>
      </c>
      <c r="AX70" s="17" t="e">
        <v>#N/A</v>
      </c>
      <c r="AY70" s="17" t="e">
        <v>#N/A</v>
      </c>
      <c r="AZ70" s="74">
        <f>'Historical CPI'!I25</f>
        <v>8.0348924740484069</v>
      </c>
      <c r="BA70" s="17">
        <v>421150</v>
      </c>
      <c r="BB70" s="17">
        <v>41033</v>
      </c>
      <c r="BC70" s="17">
        <v>260154</v>
      </c>
      <c r="BD70" s="17">
        <v>31056</v>
      </c>
      <c r="BE70" s="74">
        <f t="shared" ref="BE70:BE133" si="37">(Z70/Y70)*100</f>
        <v>11.099902418440276</v>
      </c>
      <c r="BF70" s="74">
        <f t="shared" ref="BF70:BF133" si="38">(AB70/AA70)*100</f>
        <v>9.6866744808523286</v>
      </c>
      <c r="BG70" s="74">
        <f t="shared" ref="BG70:BG133" si="39">(AD70/AC70)*100</f>
        <v>12.497059976479811</v>
      </c>
      <c r="BH70" s="74">
        <f t="shared" ref="BH70:BH133" si="40">(AF70/AE70)*100</f>
        <v>11.819963408372686</v>
      </c>
      <c r="BI70" s="74">
        <v>677.51</v>
      </c>
      <c r="BJ70" s="74">
        <v>116.619914033333</v>
      </c>
      <c r="BK70" s="74">
        <f t="shared" ref="BK70:BK133" si="41">(C70/B70)*100</f>
        <v>7.2168889230730739</v>
      </c>
      <c r="BL70" s="74">
        <f t="shared" si="33"/>
        <v>11.937544685071149</v>
      </c>
      <c r="BM70" s="74">
        <f t="shared" si="34"/>
        <v>9.7430844117297877</v>
      </c>
      <c r="BN70" s="17">
        <f>Data!G70</f>
        <v>7544.5362456037883</v>
      </c>
      <c r="BO70" s="17">
        <f>Data!H70</f>
        <v>93897.165020833811</v>
      </c>
      <c r="BP70" s="17">
        <v>3774.9676503054002</v>
      </c>
      <c r="BQ70" s="17">
        <f t="shared" si="35"/>
        <v>45377.622911724175</v>
      </c>
      <c r="BR70" s="17"/>
      <c r="BS70" s="17"/>
      <c r="BT70" s="17" t="e">
        <v>#N/A</v>
      </c>
      <c r="BU70" s="17"/>
      <c r="BV70" s="17" t="e">
        <v>#N/A</v>
      </c>
      <c r="BW70" s="17"/>
      <c r="BX70" s="17"/>
      <c r="BY70" s="17" t="e">
        <v>#N/A</v>
      </c>
      <c r="BZ70" s="17" t="e">
        <v>#N/A</v>
      </c>
      <c r="CA70" s="17"/>
      <c r="CB70" s="17"/>
    </row>
    <row r="71" spans="1:80" x14ac:dyDescent="0.2">
      <c r="A71" s="18">
        <v>31593</v>
      </c>
      <c r="B71" s="17">
        <v>2173144</v>
      </c>
      <c r="C71" s="17">
        <v>164122</v>
      </c>
      <c r="D71" s="35">
        <f>Data!P71</f>
        <v>11.33333</v>
      </c>
      <c r="E71" s="73">
        <v>11.146875</v>
      </c>
      <c r="F71" s="35" t="e">
        <v>#N/A</v>
      </c>
      <c r="G71" s="35" t="e">
        <v>#N/A</v>
      </c>
      <c r="H71" s="35" t="e">
        <v>#N/A</v>
      </c>
      <c r="I71" s="35">
        <v>17.283333333333299</v>
      </c>
      <c r="J71" s="35">
        <f>'Historical PPI'!H70</f>
        <v>8.6403523079432283</v>
      </c>
      <c r="K71" s="35" t="e">
        <f>'4.Globalgrowthcalcs_rebased'!Q68</f>
        <v>#N/A</v>
      </c>
      <c r="L71" s="35">
        <f>'4.Globalgrowthcalcs_rebased'!B68</f>
        <v>52.344577723177011</v>
      </c>
      <c r="M71" s="35">
        <v>6.875</v>
      </c>
      <c r="N71" s="35" t="e">
        <f>'3.IMFq'!Q68</f>
        <v>#N/A</v>
      </c>
      <c r="O71" s="35">
        <f>'3.IMFq'!R68</f>
        <v>107.28928125000003</v>
      </c>
      <c r="P71" s="35">
        <f>'3.IMFq'!S68</f>
        <v>21.092750000000009</v>
      </c>
      <c r="Q71" s="35">
        <f>'3.IMFq'!T68</f>
        <v>43.765031249999993</v>
      </c>
      <c r="R71" s="35">
        <f>'3.IMFq'!U68</f>
        <v>83.730968750000017</v>
      </c>
      <c r="S71" s="35">
        <f>'3.IMFq'!V68</f>
        <v>13.712031250000001</v>
      </c>
      <c r="T71" s="35" t="e">
        <f t="shared" si="36"/>
        <v>#N/A</v>
      </c>
      <c r="U71" s="17">
        <v>1128191</v>
      </c>
      <c r="V71" s="17">
        <v>96989</v>
      </c>
      <c r="W71" s="17">
        <v>435068</v>
      </c>
      <c r="X71" s="17">
        <v>29405</v>
      </c>
      <c r="Y71" s="17">
        <v>153509</v>
      </c>
      <c r="Z71" s="17">
        <v>17901</v>
      </c>
      <c r="AA71" s="17">
        <v>108123</v>
      </c>
      <c r="AB71" s="17">
        <v>10833</v>
      </c>
      <c r="AC71" s="17">
        <v>37452</v>
      </c>
      <c r="AD71" s="17">
        <v>4822</v>
      </c>
      <c r="AE71" s="17">
        <v>270958</v>
      </c>
      <c r="AF71" s="17">
        <v>33556</v>
      </c>
      <c r="AG71" s="75" t="e">
        <f>Tax_data!Q71</f>
        <v>#N/A</v>
      </c>
      <c r="AH71" s="75" t="e">
        <f>Tax_data!S71</f>
        <v>#N/A</v>
      </c>
      <c r="AI71" s="74">
        <f>Tax_data!U71</f>
        <v>11.122054011444531</v>
      </c>
      <c r="AJ71" s="74">
        <f>Tax_data!V71</f>
        <v>20.984513192956534</v>
      </c>
      <c r="AK71" s="81">
        <f>Data!F71</f>
        <v>10.948474347763071</v>
      </c>
      <c r="AL71" s="17">
        <v>87191</v>
      </c>
      <c r="AM71" s="74">
        <f t="shared" ref="AM71:AM134" si="42">(AL71/(AP71/100))</f>
        <v>1014219.1535225643</v>
      </c>
      <c r="AN71" s="81">
        <f>Data!H71</f>
        <v>96220.161404369617</v>
      </c>
      <c r="AO71" s="74">
        <f>(Data!K71/(AP71/100))</f>
        <v>514575.48104080488</v>
      </c>
      <c r="AP71" s="74">
        <f t="shared" ref="AP71:AP134" si="43">(V71/U71)*100</f>
        <v>8.5968599288595637</v>
      </c>
      <c r="AQ71" s="17">
        <f>'Embargoed data'!G71</f>
        <v>72</v>
      </c>
      <c r="AR71" s="17">
        <f>'Embargoed data'!H71</f>
        <v>322</v>
      </c>
      <c r="AS71" s="17">
        <f>'Embargoed data'!I71</f>
        <v>304</v>
      </c>
      <c r="AT71" s="17">
        <f>'Embargoed data'!J71</f>
        <v>103</v>
      </c>
      <c r="AU71" s="17">
        <f>'Embargoed data'!K71</f>
        <v>3996</v>
      </c>
      <c r="AV71" s="17">
        <f t="shared" ref="AV71:AV134" si="44">AU71+AQ71+AR71-AT71-AS71</f>
        <v>3983</v>
      </c>
      <c r="AW71" s="17" t="e">
        <v>#N/A</v>
      </c>
      <c r="AX71" s="17" t="e">
        <v>#N/A</v>
      </c>
      <c r="AY71" s="17" t="e">
        <v>#N/A</v>
      </c>
      <c r="AZ71" s="74">
        <f>'Historical CPI'!I26</f>
        <v>8.2766001093750958</v>
      </c>
      <c r="BA71" s="17">
        <v>480124</v>
      </c>
      <c r="BB71" s="17">
        <v>45916</v>
      </c>
      <c r="BC71" s="17">
        <v>269702</v>
      </c>
      <c r="BD71" s="17">
        <v>31737</v>
      </c>
      <c r="BE71" s="74">
        <f t="shared" si="37"/>
        <v>11.661205531923208</v>
      </c>
      <c r="BF71" s="74">
        <f t="shared" si="38"/>
        <v>10.01914486279515</v>
      </c>
      <c r="BG71" s="74">
        <f t="shared" si="39"/>
        <v>12.875146854640606</v>
      </c>
      <c r="BH71" s="74">
        <f t="shared" si="40"/>
        <v>12.384207146495028</v>
      </c>
      <c r="BI71" s="74">
        <v>624.68666666666695</v>
      </c>
      <c r="BJ71" s="74">
        <v>111.9997572</v>
      </c>
      <c r="BK71" s="74">
        <f t="shared" si="41"/>
        <v>7.5522836958802548</v>
      </c>
      <c r="BL71" s="74">
        <f t="shared" ref="BL71:BL134" si="45">(BD71/BC71)*100</f>
        <v>11.767432202949921</v>
      </c>
      <c r="BM71" s="74">
        <f t="shared" ref="BM71:BM134" si="46">(BB71/BA71)*100</f>
        <v>9.5633627979438636</v>
      </c>
      <c r="BN71" s="17">
        <f>Data!G71</f>
        <v>7963.7579840349499</v>
      </c>
      <c r="BO71" s="17">
        <f>Data!H71</f>
        <v>96220.161404369617</v>
      </c>
      <c r="BP71" s="17">
        <v>3842.65331235341</v>
      </c>
      <c r="BQ71" s="17">
        <f t="shared" ref="BQ71:BQ134" si="47">(BP71/AP71)*100</f>
        <v>44698.335719693016</v>
      </c>
      <c r="BR71" s="17"/>
      <c r="BS71" s="17"/>
      <c r="BT71" s="17" t="e">
        <v>#N/A</v>
      </c>
      <c r="BU71" s="17"/>
      <c r="BV71" s="17" t="e">
        <v>#N/A</v>
      </c>
      <c r="BW71" s="17"/>
      <c r="BX71" s="17"/>
      <c r="BY71" s="17" t="e">
        <v>#N/A</v>
      </c>
      <c r="BZ71" s="17" t="e">
        <v>#N/A</v>
      </c>
      <c r="CA71" s="17"/>
      <c r="CB71" s="17"/>
    </row>
    <row r="72" spans="1:80" x14ac:dyDescent="0.2">
      <c r="A72" s="18">
        <v>31685</v>
      </c>
      <c r="B72" s="17">
        <v>2178034</v>
      </c>
      <c r="C72" s="17">
        <v>171182</v>
      </c>
      <c r="D72" s="35">
        <f>Data!P72</f>
        <v>10.5</v>
      </c>
      <c r="E72" s="35">
        <v>9.9572727272727306</v>
      </c>
      <c r="F72" s="35" t="e">
        <v>#N/A</v>
      </c>
      <c r="G72" s="35" t="e">
        <v>#N/A</v>
      </c>
      <c r="H72" s="35" t="e">
        <v>#N/A</v>
      </c>
      <c r="I72" s="35">
        <v>15.2633333333333</v>
      </c>
      <c r="J72" s="35">
        <f>'Historical PPI'!H71</f>
        <v>9.0096821277976122</v>
      </c>
      <c r="K72" s="35" t="e">
        <f>'4.Globalgrowthcalcs_rebased'!Q69</f>
        <v>#N/A</v>
      </c>
      <c r="L72" s="35">
        <f>'4.Globalgrowthcalcs_rebased'!B69</f>
        <v>52.845342758369164</v>
      </c>
      <c r="M72" s="35">
        <v>5.875</v>
      </c>
      <c r="N72" s="35" t="e">
        <f>'3.IMFq'!Q69</f>
        <v>#N/A</v>
      </c>
      <c r="O72" s="35">
        <f>'3.IMFq'!R69</f>
        <v>108.00915625000002</v>
      </c>
      <c r="P72" s="35">
        <f>'3.IMFq'!S69</f>
        <v>21.492000000000012</v>
      </c>
      <c r="Q72" s="35">
        <f>'3.IMFq'!T69</f>
        <v>44.234156249999991</v>
      </c>
      <c r="R72" s="35">
        <f>'3.IMFq'!U69</f>
        <v>84.00384375000003</v>
      </c>
      <c r="S72" s="35">
        <f>'3.IMFq'!V69</f>
        <v>13.96790625</v>
      </c>
      <c r="T72" s="35" t="e">
        <f t="shared" si="36"/>
        <v>#N/A</v>
      </c>
      <c r="U72" s="17">
        <v>1138408</v>
      </c>
      <c r="V72" s="17">
        <v>101503</v>
      </c>
      <c r="W72" s="17">
        <v>414063</v>
      </c>
      <c r="X72" s="17">
        <v>28842</v>
      </c>
      <c r="Y72" s="17">
        <v>157281</v>
      </c>
      <c r="Z72" s="17">
        <v>18901</v>
      </c>
      <c r="AA72" s="17">
        <v>113016</v>
      </c>
      <c r="AB72" s="17">
        <v>11999</v>
      </c>
      <c r="AC72" s="17">
        <v>34876</v>
      </c>
      <c r="AD72" s="17">
        <v>4622</v>
      </c>
      <c r="AE72" s="17">
        <v>276276</v>
      </c>
      <c r="AF72" s="17">
        <v>35522</v>
      </c>
      <c r="AG72" s="75" t="e">
        <f>Tax_data!Q72</f>
        <v>#N/A</v>
      </c>
      <c r="AH72" s="75" t="e">
        <f>Tax_data!S72</f>
        <v>#N/A</v>
      </c>
      <c r="AI72" s="74">
        <f>Tax_data!U72</f>
        <v>8.7609487044940888</v>
      </c>
      <c r="AJ72" s="74">
        <f>Tax_data!V72</f>
        <v>16.970579050451633</v>
      </c>
      <c r="AK72" s="81">
        <f>Data!F72</f>
        <v>11.001662441188401</v>
      </c>
      <c r="AL72" s="17">
        <v>88922</v>
      </c>
      <c r="AM72" s="74">
        <f t="shared" si="42"/>
        <v>997305.65772440226</v>
      </c>
      <c r="AN72" s="81">
        <f>Data!H72</f>
        <v>93815.326521110357</v>
      </c>
      <c r="AO72" s="74">
        <f>(Data!K72/(AP72/100))</f>
        <v>520179.13272842474</v>
      </c>
      <c r="AP72" s="74">
        <f t="shared" si="43"/>
        <v>8.9162233575308676</v>
      </c>
      <c r="AQ72" s="17">
        <f>'Embargoed data'!G72</f>
        <v>80</v>
      </c>
      <c r="AR72" s="17">
        <f>'Embargoed data'!H72</f>
        <v>285</v>
      </c>
      <c r="AS72" s="17">
        <f>'Embargoed data'!I72</f>
        <v>300</v>
      </c>
      <c r="AT72" s="17">
        <f>'Embargoed data'!J72</f>
        <v>115</v>
      </c>
      <c r="AU72" s="17">
        <f>'Embargoed data'!K72</f>
        <v>4136</v>
      </c>
      <c r="AV72" s="17">
        <f t="shared" si="44"/>
        <v>4086</v>
      </c>
      <c r="AW72" s="17" t="e">
        <v>#N/A</v>
      </c>
      <c r="AX72" s="17" t="e">
        <v>#N/A</v>
      </c>
      <c r="AY72" s="17" t="e">
        <v>#N/A</v>
      </c>
      <c r="AZ72" s="74">
        <f>'Historical CPI'!I27</f>
        <v>8.6154330539440931</v>
      </c>
      <c r="BA72" s="17">
        <v>487410</v>
      </c>
      <c r="BB72" s="17">
        <v>51632</v>
      </c>
      <c r="BC72" s="17">
        <v>325048</v>
      </c>
      <c r="BD72" s="17">
        <v>37422</v>
      </c>
      <c r="BE72" s="74">
        <f t="shared" si="37"/>
        <v>12.017344752385856</v>
      </c>
      <c r="BF72" s="74">
        <f t="shared" si="38"/>
        <v>10.61708076732498</v>
      </c>
      <c r="BG72" s="74">
        <f t="shared" si="39"/>
        <v>13.252666590205298</v>
      </c>
      <c r="BH72" s="74">
        <f t="shared" si="40"/>
        <v>12.857432422649815</v>
      </c>
      <c r="BI72" s="74">
        <v>538.57333333333304</v>
      </c>
      <c r="BJ72" s="74">
        <v>100.933513866667</v>
      </c>
      <c r="BK72" s="74">
        <f t="shared" si="41"/>
        <v>7.8594732680940709</v>
      </c>
      <c r="BL72" s="74">
        <f t="shared" si="45"/>
        <v>11.512761192193153</v>
      </c>
      <c r="BM72" s="74">
        <f t="shared" si="46"/>
        <v>10.593135142898175</v>
      </c>
      <c r="BN72" s="17">
        <f>Data!G72</f>
        <v>8082.5966507653211</v>
      </c>
      <c r="BO72" s="17">
        <f>Data!H72</f>
        <v>93815.326521110357</v>
      </c>
      <c r="BP72" s="17">
        <v>4082.5973215177601</v>
      </c>
      <c r="BQ72" s="17">
        <f t="shared" si="47"/>
        <v>45788.414643846889</v>
      </c>
      <c r="BR72" s="17"/>
      <c r="BS72" s="17"/>
      <c r="BT72" s="17" t="e">
        <v>#N/A</v>
      </c>
      <c r="BU72" s="17"/>
      <c r="BV72" s="17" t="e">
        <v>#N/A</v>
      </c>
      <c r="BW72" s="17"/>
      <c r="BX72" s="17"/>
      <c r="BY72" s="17" t="e">
        <v>#N/A</v>
      </c>
      <c r="BZ72" s="17" t="e">
        <v>#N/A</v>
      </c>
      <c r="CA72" s="17"/>
      <c r="CB72" s="17"/>
    </row>
    <row r="73" spans="1:80" x14ac:dyDescent="0.2">
      <c r="A73" s="18">
        <v>31777</v>
      </c>
      <c r="B73" s="17">
        <v>2187180</v>
      </c>
      <c r="C73" s="17">
        <v>179411</v>
      </c>
      <c r="D73" s="35">
        <f>Data!P73</f>
        <v>9.8333329999999997</v>
      </c>
      <c r="E73" s="73">
        <v>8.9287096774193504</v>
      </c>
      <c r="F73" s="35" t="e">
        <v>#N/A</v>
      </c>
      <c r="G73" s="35" t="e">
        <v>#N/A</v>
      </c>
      <c r="H73" s="35" t="e">
        <v>#N/A</v>
      </c>
      <c r="I73" s="35">
        <v>15.553333333333301</v>
      </c>
      <c r="J73" s="35">
        <f>'Historical PPI'!H72</f>
        <v>9.4398078462770094</v>
      </c>
      <c r="K73" s="35" t="e">
        <f>'4.Globalgrowthcalcs_rebased'!Q70</f>
        <v>#N/A</v>
      </c>
      <c r="L73" s="35">
        <f>'4.Globalgrowthcalcs_rebased'!B70</f>
        <v>53.1288014077398</v>
      </c>
      <c r="M73" s="35">
        <v>6</v>
      </c>
      <c r="N73" s="35" t="e">
        <f>'3.IMFq'!Q70</f>
        <v>#N/A</v>
      </c>
      <c r="O73" s="35">
        <f>'3.IMFq'!R70</f>
        <v>108.63059375000003</v>
      </c>
      <c r="P73" s="35">
        <f>'3.IMFq'!S70</f>
        <v>21.86450000000001</v>
      </c>
      <c r="Q73" s="35">
        <f>'3.IMFq'!T70</f>
        <v>44.668093749999983</v>
      </c>
      <c r="R73" s="35">
        <f>'3.IMFq'!U70</f>
        <v>84.203906250000017</v>
      </c>
      <c r="S73" s="35">
        <f>'3.IMFq'!V70</f>
        <v>14.249843749999998</v>
      </c>
      <c r="T73" s="35" t="e">
        <f t="shared" si="36"/>
        <v>#N/A</v>
      </c>
      <c r="U73" s="17">
        <v>1150113</v>
      </c>
      <c r="V73" s="17">
        <v>104964</v>
      </c>
      <c r="W73" s="17">
        <v>417935</v>
      </c>
      <c r="X73" s="17">
        <v>27689</v>
      </c>
      <c r="Y73" s="17">
        <v>144846</v>
      </c>
      <c r="Z73" s="17">
        <v>18403</v>
      </c>
      <c r="AA73" s="17">
        <v>108126</v>
      </c>
      <c r="AB73" s="17">
        <v>11795</v>
      </c>
      <c r="AC73" s="17">
        <v>37305</v>
      </c>
      <c r="AD73" s="17">
        <v>5102</v>
      </c>
      <c r="AE73" s="17">
        <v>264467</v>
      </c>
      <c r="AF73" s="17">
        <v>35300</v>
      </c>
      <c r="AG73" s="75" t="e">
        <f>Tax_data!Q73</f>
        <v>#N/A</v>
      </c>
      <c r="AH73" s="75" t="e">
        <f>Tax_data!S73</f>
        <v>#N/A</v>
      </c>
      <c r="AI73" s="74">
        <f>Tax_data!U73</f>
        <v>10.504386799303491</v>
      </c>
      <c r="AJ73" s="74">
        <f>Tax_data!V73</f>
        <v>16.395510390746761</v>
      </c>
      <c r="AK73" s="81">
        <f>Data!F73</f>
        <v>11.057474629999991</v>
      </c>
      <c r="AL73" s="17">
        <v>92159</v>
      </c>
      <c r="AM73" s="74">
        <f t="shared" si="42"/>
        <v>1009805.8759860524</v>
      </c>
      <c r="AN73" s="81">
        <f>Data!H73</f>
        <v>92674.749211989358</v>
      </c>
      <c r="AO73" s="74">
        <f>(Data!K73/(AP73/100))</f>
        <v>522929.38106398424</v>
      </c>
      <c r="AP73" s="74">
        <f t="shared" si="43"/>
        <v>9.1264075790813592</v>
      </c>
      <c r="AQ73" s="17">
        <f>'Embargoed data'!G73</f>
        <v>80</v>
      </c>
      <c r="AR73" s="17">
        <f>'Embargoed data'!H73</f>
        <v>324</v>
      </c>
      <c r="AS73" s="17">
        <f>'Embargoed data'!I73</f>
        <v>288</v>
      </c>
      <c r="AT73" s="17">
        <f>'Embargoed data'!J73</f>
        <v>118</v>
      </c>
      <c r="AU73" s="17">
        <f>'Embargoed data'!K73</f>
        <v>4473</v>
      </c>
      <c r="AV73" s="17">
        <f t="shared" si="44"/>
        <v>4471</v>
      </c>
      <c r="AW73" s="17" t="e">
        <v>#N/A</v>
      </c>
      <c r="AX73" s="17" t="e">
        <v>#N/A</v>
      </c>
      <c r="AY73" s="17" t="e">
        <v>#N/A</v>
      </c>
      <c r="AZ73" s="74">
        <f>'Historical CPI'!I28</f>
        <v>8.9933269548358101</v>
      </c>
      <c r="BA73" s="17">
        <v>431971</v>
      </c>
      <c r="BB73" s="17">
        <v>44107</v>
      </c>
      <c r="BC73" s="17">
        <v>238114</v>
      </c>
      <c r="BD73" s="17">
        <v>29865</v>
      </c>
      <c r="BE73" s="74">
        <f t="shared" si="37"/>
        <v>12.705217955621833</v>
      </c>
      <c r="BF73" s="74">
        <f t="shared" si="38"/>
        <v>10.90856963172595</v>
      </c>
      <c r="BG73" s="74">
        <f t="shared" si="39"/>
        <v>13.676450877898406</v>
      </c>
      <c r="BH73" s="74">
        <f t="shared" si="40"/>
        <v>13.347601023946275</v>
      </c>
      <c r="BI73" s="74">
        <v>593.47</v>
      </c>
      <c r="BJ73" s="74">
        <v>116.68054076666699</v>
      </c>
      <c r="BK73" s="74">
        <f t="shared" si="41"/>
        <v>8.2028456734242265</v>
      </c>
      <c r="BL73" s="74">
        <f t="shared" si="45"/>
        <v>12.542311665840733</v>
      </c>
      <c r="BM73" s="74">
        <f t="shared" si="46"/>
        <v>10.210639140127462</v>
      </c>
      <c r="BN73" s="17">
        <f>Data!G73</f>
        <v>8334.5432012083274</v>
      </c>
      <c r="BO73" s="17">
        <f>Data!H73</f>
        <v>92674.749211989358</v>
      </c>
      <c r="BP73" s="17">
        <v>4641.6505125880403</v>
      </c>
      <c r="BQ73" s="17">
        <f t="shared" si="47"/>
        <v>50859.557524333766</v>
      </c>
      <c r="BR73" s="17"/>
      <c r="BS73" s="17"/>
      <c r="BT73" s="17" t="e">
        <v>#N/A</v>
      </c>
      <c r="BU73" s="17"/>
      <c r="BV73" s="17" t="e">
        <v>#N/A</v>
      </c>
      <c r="BW73" s="17"/>
      <c r="BX73" s="17"/>
      <c r="BY73" s="17" t="e">
        <v>#N/A</v>
      </c>
      <c r="BZ73" s="17" t="e">
        <v>#N/A</v>
      </c>
      <c r="CA73" s="17"/>
      <c r="CB73" s="17"/>
    </row>
    <row r="74" spans="1:80" x14ac:dyDescent="0.2">
      <c r="A74" s="18">
        <v>31867</v>
      </c>
      <c r="B74" s="17">
        <v>2203087</v>
      </c>
      <c r="C74" s="17">
        <v>187004</v>
      </c>
      <c r="D74" s="35">
        <f>Data!P74</f>
        <v>9.5</v>
      </c>
      <c r="E74" s="73">
        <v>8.81</v>
      </c>
      <c r="F74" s="35" t="e">
        <v>#N/A</v>
      </c>
      <c r="G74" s="35" t="e">
        <v>#N/A</v>
      </c>
      <c r="H74" s="35" t="e">
        <v>#N/A</v>
      </c>
      <c r="I74" s="35">
        <v>15.16</v>
      </c>
      <c r="J74" s="35">
        <f>'Historical PPI'!H73</f>
        <v>9.5739066339066294</v>
      </c>
      <c r="K74" s="35" t="e">
        <f>'4.Globalgrowthcalcs_rebased'!Q71</f>
        <v>#N/A</v>
      </c>
      <c r="L74" s="35">
        <f>'4.Globalgrowthcalcs_rebased'!B71</f>
        <v>53.522934721394456</v>
      </c>
      <c r="M74" s="35">
        <v>6</v>
      </c>
      <c r="N74" s="35" t="e">
        <f>'3.IMFq'!Q71</f>
        <v>#N/A</v>
      </c>
      <c r="O74" s="35">
        <f>'3.IMFq'!R71</f>
        <v>108.62109375000001</v>
      </c>
      <c r="P74" s="35">
        <f>'3.IMFq'!S71</f>
        <v>22.101031250000002</v>
      </c>
      <c r="Q74" s="35">
        <f>'3.IMFq'!T71</f>
        <v>44.938562500000003</v>
      </c>
      <c r="R74" s="35">
        <f>'3.IMFq'!U71</f>
        <v>84.211781250000001</v>
      </c>
      <c r="S74" s="35">
        <f>'3.IMFq'!V71</f>
        <v>14.602062500000002</v>
      </c>
      <c r="T74" s="35" t="e">
        <f t="shared" si="36"/>
        <v>#N/A</v>
      </c>
      <c r="U74" s="17">
        <v>1162109</v>
      </c>
      <c r="V74" s="17">
        <v>111666</v>
      </c>
      <c r="W74" s="17">
        <v>443684</v>
      </c>
      <c r="X74" s="17">
        <v>32792</v>
      </c>
      <c r="Y74" s="17">
        <v>154006</v>
      </c>
      <c r="Z74" s="17">
        <v>19165</v>
      </c>
      <c r="AA74" s="17">
        <v>116178</v>
      </c>
      <c r="AB74" s="17">
        <v>11919</v>
      </c>
      <c r="AC74" s="17">
        <v>31318</v>
      </c>
      <c r="AD74" s="17">
        <v>4335</v>
      </c>
      <c r="AE74" s="17">
        <v>265581</v>
      </c>
      <c r="AF74" s="17">
        <v>35419</v>
      </c>
      <c r="AG74" s="75" t="e">
        <f>Tax_data!Q74</f>
        <v>#N/A</v>
      </c>
      <c r="AH74" s="75" t="e">
        <f>Tax_data!S74</f>
        <v>#N/A</v>
      </c>
      <c r="AI74" s="74">
        <f>Tax_data!U74</f>
        <v>9.6756200378758717</v>
      </c>
      <c r="AJ74" s="74">
        <f>Tax_data!V74</f>
        <v>15.319077833465023</v>
      </c>
      <c r="AK74" s="81">
        <f>Data!F74</f>
        <v>11.1118824320237</v>
      </c>
      <c r="AL74" s="17">
        <v>95781</v>
      </c>
      <c r="AM74" s="74">
        <f t="shared" si="42"/>
        <v>996793.67156520346</v>
      </c>
      <c r="AN74" s="81">
        <f>Data!H74</f>
        <v>92009.194144252149</v>
      </c>
      <c r="AO74" s="74">
        <f>(Data!K74/(AP74/100))</f>
        <v>511618.93995486514</v>
      </c>
      <c r="AP74" s="74">
        <f t="shared" si="43"/>
        <v>9.6089093191774602</v>
      </c>
      <c r="AQ74" s="17">
        <f>'Embargoed data'!G74</f>
        <v>88</v>
      </c>
      <c r="AR74" s="17">
        <f>'Embargoed data'!H74</f>
        <v>333</v>
      </c>
      <c r="AS74" s="17">
        <f>'Embargoed data'!I74</f>
        <v>248</v>
      </c>
      <c r="AT74" s="17">
        <f>'Embargoed data'!J74</f>
        <v>149</v>
      </c>
      <c r="AU74" s="17">
        <f>'Embargoed data'!K74</f>
        <v>5155</v>
      </c>
      <c r="AV74" s="17">
        <f t="shared" si="44"/>
        <v>5179</v>
      </c>
      <c r="AW74" s="17" t="e">
        <v>#N/A</v>
      </c>
      <c r="AX74" s="17" t="e">
        <v>#N/A</v>
      </c>
      <c r="AY74" s="17" t="e">
        <v>#N/A</v>
      </c>
      <c r="AZ74" s="74">
        <f>'Historical CPI'!I29</f>
        <v>9.3682938002138183</v>
      </c>
      <c r="BA74" s="17">
        <v>487676</v>
      </c>
      <c r="BB74" s="17">
        <v>50099</v>
      </c>
      <c r="BC74" s="17">
        <v>279672</v>
      </c>
      <c r="BD74" s="17">
        <v>33000</v>
      </c>
      <c r="BE74" s="74">
        <f t="shared" si="37"/>
        <v>12.444320351155151</v>
      </c>
      <c r="BF74" s="74">
        <f t="shared" si="38"/>
        <v>10.259257346485565</v>
      </c>
      <c r="BG74" s="74">
        <f t="shared" si="39"/>
        <v>13.841880068969923</v>
      </c>
      <c r="BH74" s="74">
        <f t="shared" si="40"/>
        <v>13.336420903603797</v>
      </c>
      <c r="BI74" s="74">
        <v>601.56666666666695</v>
      </c>
      <c r="BJ74" s="74">
        <v>121.7660401</v>
      </c>
      <c r="BK74" s="74">
        <f t="shared" si="41"/>
        <v>8.4882712303236332</v>
      </c>
      <c r="BL74" s="74">
        <f t="shared" si="45"/>
        <v>11.799536600017163</v>
      </c>
      <c r="BM74" s="74">
        <f t="shared" si="46"/>
        <v>10.273009129011886</v>
      </c>
      <c r="BN74" s="17">
        <f>Data!G74</f>
        <v>8619.6916306426701</v>
      </c>
      <c r="BO74" s="17">
        <f>Data!H74</f>
        <v>92009.194144252149</v>
      </c>
      <c r="BP74" s="17">
        <v>5268.5957910165998</v>
      </c>
      <c r="BQ74" s="17">
        <f t="shared" si="47"/>
        <v>54830.320653578623</v>
      </c>
      <c r="BR74" s="17"/>
      <c r="BS74" s="17"/>
      <c r="BT74" s="17" t="e">
        <v>#N/A</v>
      </c>
      <c r="BU74" s="17"/>
      <c r="BV74" s="17" t="e">
        <v>#N/A</v>
      </c>
      <c r="BW74" s="17"/>
      <c r="BX74" s="17"/>
      <c r="BY74" s="17" t="e">
        <v>#N/A</v>
      </c>
      <c r="BZ74" s="17" t="e">
        <v>#N/A</v>
      </c>
      <c r="CA74" s="17"/>
      <c r="CB74" s="17"/>
    </row>
    <row r="75" spans="1:80" x14ac:dyDescent="0.2">
      <c r="A75" s="18">
        <v>31958</v>
      </c>
      <c r="B75" s="17">
        <v>2210943</v>
      </c>
      <c r="C75" s="17">
        <v>189887</v>
      </c>
      <c r="D75" s="35">
        <f>Data!P75</f>
        <v>9.5</v>
      </c>
      <c r="E75" s="73">
        <v>8.7205084745762704</v>
      </c>
      <c r="F75" s="35" t="e">
        <v>#N/A</v>
      </c>
      <c r="G75" s="35" t="e">
        <v>#N/A</v>
      </c>
      <c r="H75" s="35" t="e">
        <v>#N/A</v>
      </c>
      <c r="I75" s="35">
        <v>15.4433333333333</v>
      </c>
      <c r="J75" s="35">
        <f>'Historical PPI'!H74</f>
        <v>9.9950742130157977</v>
      </c>
      <c r="K75" s="35" t="e">
        <f>'4.Globalgrowthcalcs_rebased'!Q72</f>
        <v>#N/A</v>
      </c>
      <c r="L75" s="35">
        <f>'4.Globalgrowthcalcs_rebased'!B72</f>
        <v>54.100005833916356</v>
      </c>
      <c r="M75" s="35">
        <v>6.75</v>
      </c>
      <c r="N75" s="35" t="e">
        <f>'3.IMFq'!Q72</f>
        <v>#N/A</v>
      </c>
      <c r="O75" s="35">
        <f>'3.IMFq'!R72</f>
        <v>109.25865625000002</v>
      </c>
      <c r="P75" s="35">
        <f>'3.IMFq'!S72</f>
        <v>22.463718750000002</v>
      </c>
      <c r="Q75" s="35">
        <f>'3.IMFq'!T72</f>
        <v>45.353437499999998</v>
      </c>
      <c r="R75" s="35">
        <f>'3.IMFq'!U72</f>
        <v>84.313968750000001</v>
      </c>
      <c r="S75" s="35">
        <f>'3.IMFq'!V72</f>
        <v>14.918437500000003</v>
      </c>
      <c r="T75" s="35" t="e">
        <f t="shared" ref="T75:T138" si="48" xml:space="preserve"> (0.385  *N75  + 0.133  * O75  + 0.308  * P75  + 0.051  * Q75  + 0.062  * R75  + 0.061  * S75)</f>
        <v>#N/A</v>
      </c>
      <c r="U75" s="17">
        <v>1170563</v>
      </c>
      <c r="V75" s="17">
        <v>116086</v>
      </c>
      <c r="W75" s="17">
        <v>446916</v>
      </c>
      <c r="X75" s="17">
        <v>34274</v>
      </c>
      <c r="Y75" s="17">
        <v>151431</v>
      </c>
      <c r="Z75" s="17">
        <v>19754</v>
      </c>
      <c r="AA75" s="17">
        <v>94124</v>
      </c>
      <c r="AB75" s="17">
        <v>10515</v>
      </c>
      <c r="AC75" s="17">
        <v>33050</v>
      </c>
      <c r="AD75" s="17">
        <v>4718</v>
      </c>
      <c r="AE75" s="17">
        <v>252198</v>
      </c>
      <c r="AF75" s="17">
        <v>34987</v>
      </c>
      <c r="AG75" s="75" t="e">
        <f>Tax_data!Q75</f>
        <v>#N/A</v>
      </c>
      <c r="AH75" s="75" t="e">
        <f>Tax_data!S75</f>
        <v>#N/A</v>
      </c>
      <c r="AI75" s="74">
        <f>Tax_data!U75</f>
        <v>10.174876269013113</v>
      </c>
      <c r="AJ75" s="74">
        <f>Tax_data!V75</f>
        <v>12.071402490123848</v>
      </c>
      <c r="AK75" s="81">
        <f>Data!F75</f>
        <v>11.166631533099501</v>
      </c>
      <c r="AL75" s="17">
        <v>98470</v>
      </c>
      <c r="AM75" s="74">
        <f t="shared" si="42"/>
        <v>992930.57397102145</v>
      </c>
      <c r="AN75" s="81">
        <f>Data!H75</f>
        <v>90820.432730027285</v>
      </c>
      <c r="AO75" s="74">
        <f>(Data!K75/(AP75/100))</f>
        <v>552845.96958863793</v>
      </c>
      <c r="AP75" s="74">
        <f t="shared" si="43"/>
        <v>9.9171082632886911</v>
      </c>
      <c r="AQ75" s="17">
        <f>'Embargoed data'!G75</f>
        <v>88</v>
      </c>
      <c r="AR75" s="17">
        <f>'Embargoed data'!H75</f>
        <v>339</v>
      </c>
      <c r="AS75" s="17">
        <f>'Embargoed data'!I75</f>
        <v>308</v>
      </c>
      <c r="AT75" s="17">
        <f>'Embargoed data'!J75</f>
        <v>154</v>
      </c>
      <c r="AU75" s="17">
        <f>'Embargoed data'!K75</f>
        <v>5112</v>
      </c>
      <c r="AV75" s="17">
        <f t="shared" si="44"/>
        <v>5077</v>
      </c>
      <c r="AW75" s="17" t="e">
        <v>#N/A</v>
      </c>
      <c r="AX75" s="17" t="e">
        <v>#N/A</v>
      </c>
      <c r="AY75" s="17" t="e">
        <v>#N/A</v>
      </c>
      <c r="AZ75" s="74">
        <f>'Historical CPI'!I30</f>
        <v>9.7095294911920895</v>
      </c>
      <c r="BA75" s="17">
        <v>458086</v>
      </c>
      <c r="BB75" s="17">
        <v>49146</v>
      </c>
      <c r="BC75" s="17">
        <v>272411</v>
      </c>
      <c r="BD75" s="17">
        <v>34570</v>
      </c>
      <c r="BE75" s="74">
        <f t="shared" si="37"/>
        <v>13.044885129200759</v>
      </c>
      <c r="BF75" s="74">
        <f t="shared" si="38"/>
        <v>11.171433428243594</v>
      </c>
      <c r="BG75" s="74">
        <f t="shared" si="39"/>
        <v>14.27534039334342</v>
      </c>
      <c r="BH75" s="74">
        <f t="shared" si="40"/>
        <v>13.872830077954623</v>
      </c>
      <c r="BI75" s="74">
        <v>602.73</v>
      </c>
      <c r="BJ75" s="74">
        <v>125.07124349999999</v>
      </c>
      <c r="BK75" s="74">
        <f t="shared" si="41"/>
        <v>8.5885072568582732</v>
      </c>
      <c r="BL75" s="74">
        <f t="shared" si="45"/>
        <v>12.690383281145035</v>
      </c>
      <c r="BM75" s="74">
        <f t="shared" si="46"/>
        <v>10.728553153774618</v>
      </c>
      <c r="BN75" s="17">
        <f>Data!G75</f>
        <v>8818.2366999502719</v>
      </c>
      <c r="BO75" s="17">
        <f>Data!H75</f>
        <v>90820.432730027285</v>
      </c>
      <c r="BP75" s="17">
        <v>4757.7601565402401</v>
      </c>
      <c r="BQ75" s="17">
        <f t="shared" si="47"/>
        <v>47975.276968111684</v>
      </c>
      <c r="BR75" s="17"/>
      <c r="BS75" s="17"/>
      <c r="BT75" s="17" t="e">
        <v>#N/A</v>
      </c>
      <c r="BU75" s="17"/>
      <c r="BV75" s="17" t="e">
        <v>#N/A</v>
      </c>
      <c r="BW75" s="17"/>
      <c r="BX75" s="17"/>
      <c r="BY75" s="17" t="e">
        <v>#N/A</v>
      </c>
      <c r="BZ75" s="17" t="e">
        <v>#N/A</v>
      </c>
      <c r="CA75" s="17"/>
      <c r="CB75" s="17"/>
    </row>
    <row r="76" spans="1:80" x14ac:dyDescent="0.2">
      <c r="A76" s="18">
        <v>32050</v>
      </c>
      <c r="B76" s="17">
        <v>2219011</v>
      </c>
      <c r="C76" s="17">
        <v>200142</v>
      </c>
      <c r="D76" s="35">
        <f>Data!P76</f>
        <v>9.5</v>
      </c>
      <c r="E76" s="35">
        <v>8.77454545454545</v>
      </c>
      <c r="F76" s="35" t="e">
        <v>#N/A</v>
      </c>
      <c r="G76" s="35" t="e">
        <v>#N/A</v>
      </c>
      <c r="H76" s="35" t="e">
        <v>#N/A</v>
      </c>
      <c r="I76" s="35">
        <v>15.2466666666667</v>
      </c>
      <c r="J76" s="35">
        <f>'Historical PPI'!H75</f>
        <v>10.2921991566656</v>
      </c>
      <c r="K76" s="35" t="e">
        <f>'4.Globalgrowthcalcs_rebased'!Q73</f>
        <v>#N/A</v>
      </c>
      <c r="L76" s="35">
        <f>'4.Globalgrowthcalcs_rebased'!B73</f>
        <v>54.569149196112235</v>
      </c>
      <c r="M76" s="35">
        <v>7.25</v>
      </c>
      <c r="N76" s="35" t="e">
        <f>'3.IMFq'!Q73</f>
        <v>#N/A</v>
      </c>
      <c r="O76" s="35">
        <f>'3.IMFq'!R73</f>
        <v>110.01078125000002</v>
      </c>
      <c r="P76" s="35">
        <f>'3.IMFq'!S73</f>
        <v>22.843343750000003</v>
      </c>
      <c r="Q76" s="35">
        <f>'3.IMFq'!T73</f>
        <v>45.784437499999996</v>
      </c>
      <c r="R76" s="35">
        <f>'3.IMFq'!U73</f>
        <v>84.391093749999982</v>
      </c>
      <c r="S76" s="35">
        <f>'3.IMFq'!V73</f>
        <v>15.243187500000003</v>
      </c>
      <c r="T76" s="35" t="e">
        <f t="shared" si="48"/>
        <v>#N/A</v>
      </c>
      <c r="U76" s="17">
        <v>1185383</v>
      </c>
      <c r="V76" s="17">
        <v>122642</v>
      </c>
      <c r="W76" s="17">
        <v>419290</v>
      </c>
      <c r="X76" s="17">
        <v>33499</v>
      </c>
      <c r="Y76" s="17">
        <v>159992</v>
      </c>
      <c r="Z76" s="17">
        <v>20729</v>
      </c>
      <c r="AA76" s="17">
        <v>97062</v>
      </c>
      <c r="AB76" s="17">
        <v>11067</v>
      </c>
      <c r="AC76" s="17">
        <v>28617</v>
      </c>
      <c r="AD76" s="17">
        <v>4138</v>
      </c>
      <c r="AE76" s="17">
        <v>254309</v>
      </c>
      <c r="AF76" s="17">
        <v>35934</v>
      </c>
      <c r="AG76" s="75" t="e">
        <f>Tax_data!Q76</f>
        <v>#N/A</v>
      </c>
      <c r="AH76" s="75" t="e">
        <f>Tax_data!S76</f>
        <v>#N/A</v>
      </c>
      <c r="AI76" s="74">
        <f>Tax_data!U76</f>
        <v>8.9383087613102656</v>
      </c>
      <c r="AJ76" s="74">
        <f>Tax_data!V76</f>
        <v>17.83702495000551</v>
      </c>
      <c r="AK76" s="81">
        <f>Data!F76</f>
        <v>11.221867432625601</v>
      </c>
      <c r="AL76" s="17">
        <v>104788</v>
      </c>
      <c r="AM76" s="74">
        <f t="shared" si="42"/>
        <v>1012817.092056555</v>
      </c>
      <c r="AN76" s="81">
        <f>Data!H76</f>
        <v>93414.039106652912</v>
      </c>
      <c r="AO76" s="74">
        <f>(Data!K76/(AP76/100))</f>
        <v>551429.9417491561</v>
      </c>
      <c r="AP76" s="74">
        <f t="shared" si="43"/>
        <v>10.346191905907205</v>
      </c>
      <c r="AQ76" s="17">
        <f>'Embargoed data'!G76</f>
        <v>92</v>
      </c>
      <c r="AR76" s="17">
        <f>'Embargoed data'!H76</f>
        <v>300</v>
      </c>
      <c r="AS76" s="17">
        <f>'Embargoed data'!I76</f>
        <v>276</v>
      </c>
      <c r="AT76" s="17">
        <f>'Embargoed data'!J76</f>
        <v>151</v>
      </c>
      <c r="AU76" s="17">
        <f>'Embargoed data'!K76</f>
        <v>5127</v>
      </c>
      <c r="AV76" s="17">
        <f t="shared" si="44"/>
        <v>5092</v>
      </c>
      <c r="AW76" s="17" t="e">
        <v>#N/A</v>
      </c>
      <c r="AX76" s="17" t="e">
        <v>#N/A</v>
      </c>
      <c r="AY76" s="17" t="e">
        <v>#N/A</v>
      </c>
      <c r="AZ76" s="74">
        <f>'Historical CPI'!I31</f>
        <v>9.9961845764967094</v>
      </c>
      <c r="BA76" s="17">
        <v>472804</v>
      </c>
      <c r="BB76" s="17">
        <v>55328</v>
      </c>
      <c r="BC76" s="17">
        <v>274727</v>
      </c>
      <c r="BD76" s="17">
        <v>36307</v>
      </c>
      <c r="BE76" s="74">
        <f t="shared" si="37"/>
        <v>12.956272813640682</v>
      </c>
      <c r="BF76" s="74">
        <f t="shared" si="38"/>
        <v>11.401990480311554</v>
      </c>
      <c r="BG76" s="74">
        <f t="shared" si="39"/>
        <v>14.459936401439705</v>
      </c>
      <c r="BH76" s="74">
        <f t="shared" si="40"/>
        <v>14.130054382660465</v>
      </c>
      <c r="BI76" s="74">
        <v>599.44000000000005</v>
      </c>
      <c r="BJ76" s="74">
        <v>126.69154210000001</v>
      </c>
      <c r="BK76" s="74">
        <f t="shared" si="41"/>
        <v>9.0194235179546212</v>
      </c>
      <c r="BL76" s="74">
        <f t="shared" si="45"/>
        <v>13.215665005623764</v>
      </c>
      <c r="BM76" s="74">
        <f t="shared" si="46"/>
        <v>11.702100659046879</v>
      </c>
      <c r="BN76" s="17">
        <f>Data!G76</f>
        <v>9337.8397694618434</v>
      </c>
      <c r="BO76" s="17">
        <f>Data!H76</f>
        <v>93414.039106652912</v>
      </c>
      <c r="BP76" s="17">
        <v>5104.5666069320296</v>
      </c>
      <c r="BQ76" s="17">
        <f t="shared" si="47"/>
        <v>49337.637010362763</v>
      </c>
      <c r="BR76" s="17"/>
      <c r="BS76" s="17"/>
      <c r="BT76" s="17" t="e">
        <v>#N/A</v>
      </c>
      <c r="BU76" s="17"/>
      <c r="BV76" s="17" t="e">
        <v>#N/A</v>
      </c>
      <c r="BW76" s="17"/>
      <c r="BX76" s="17"/>
      <c r="BY76" s="17" t="e">
        <v>#N/A</v>
      </c>
      <c r="BZ76" s="17" t="e">
        <v>#N/A</v>
      </c>
      <c r="CA76" s="17"/>
      <c r="CB76" s="17"/>
    </row>
    <row r="77" spans="1:80" x14ac:dyDescent="0.2">
      <c r="A77" s="18">
        <v>32142</v>
      </c>
      <c r="B77" s="17">
        <v>2246252</v>
      </c>
      <c r="C77" s="17">
        <v>209165</v>
      </c>
      <c r="D77" s="35">
        <f>Data!P77</f>
        <v>9.5</v>
      </c>
      <c r="E77" s="73">
        <v>8.8828125</v>
      </c>
      <c r="F77" s="35" t="e">
        <v>#N/A</v>
      </c>
      <c r="G77" s="35" t="e">
        <v>#N/A</v>
      </c>
      <c r="H77" s="35" t="e">
        <v>#N/A</v>
      </c>
      <c r="I77" s="35">
        <v>15.3366666666667</v>
      </c>
      <c r="J77" s="35">
        <f>'Historical PPI'!H76</f>
        <v>10.642604750467017</v>
      </c>
      <c r="K77" s="35" t="e">
        <f>'4.Globalgrowthcalcs_rebased'!Q74</f>
        <v>#N/A</v>
      </c>
      <c r="L77" s="35">
        <f>'4.Globalgrowthcalcs_rebased'!B74</f>
        <v>55.506077949163092</v>
      </c>
      <c r="M77" s="35">
        <v>6.875</v>
      </c>
      <c r="N77" s="35" t="e">
        <f>'3.IMFq'!Q74</f>
        <v>#N/A</v>
      </c>
      <c r="O77" s="35">
        <f>'3.IMFq'!R74</f>
        <v>110.87746875000002</v>
      </c>
      <c r="P77" s="35">
        <f>'3.IMFq'!S74</f>
        <v>23.239906249999997</v>
      </c>
      <c r="Q77" s="35">
        <f>'3.IMFq'!T74</f>
        <v>46.231562499999995</v>
      </c>
      <c r="R77" s="35">
        <f>'3.IMFq'!U74</f>
        <v>84.443156249999987</v>
      </c>
      <c r="S77" s="35">
        <f>'3.IMFq'!V74</f>
        <v>15.576312500000002</v>
      </c>
      <c r="T77" s="35" t="e">
        <f t="shared" si="48"/>
        <v>#N/A</v>
      </c>
      <c r="U77" s="17">
        <v>1193289</v>
      </c>
      <c r="V77" s="17">
        <v>127269</v>
      </c>
      <c r="W77" s="17">
        <v>440295</v>
      </c>
      <c r="X77" s="17">
        <v>36279</v>
      </c>
      <c r="Y77" s="17">
        <v>165458</v>
      </c>
      <c r="Z77" s="17">
        <v>22010</v>
      </c>
      <c r="AA77" s="17">
        <v>99858</v>
      </c>
      <c r="AB77" s="17">
        <v>11728</v>
      </c>
      <c r="AC77" s="17">
        <v>29364</v>
      </c>
      <c r="AD77" s="17">
        <v>4353</v>
      </c>
      <c r="AE77" s="17">
        <v>260497</v>
      </c>
      <c r="AF77" s="17">
        <v>38092</v>
      </c>
      <c r="AG77" s="75" t="e">
        <f>Tax_data!Q77</f>
        <v>#N/A</v>
      </c>
      <c r="AH77" s="75" t="e">
        <f>Tax_data!S77</f>
        <v>#N/A</v>
      </c>
      <c r="AI77" s="74">
        <f>Tax_data!U77</f>
        <v>10.393424264259293</v>
      </c>
      <c r="AJ77" s="74">
        <f>Tax_data!V77</f>
        <v>14.624372956713385</v>
      </c>
      <c r="AK77" s="81">
        <f>Data!F77</f>
        <v>11.27773563</v>
      </c>
      <c r="AL77" s="17">
        <v>108703</v>
      </c>
      <c r="AM77" s="74">
        <f t="shared" si="42"/>
        <v>1019212.0168069208</v>
      </c>
      <c r="AN77" s="81">
        <f>Data!H77</f>
        <v>93099.162100108457</v>
      </c>
      <c r="AO77" s="74">
        <f>(Data!K77/(AP77/100))</f>
        <v>550862.48469776649</v>
      </c>
      <c r="AP77" s="74">
        <f t="shared" si="43"/>
        <v>10.665396228407369</v>
      </c>
      <c r="AQ77" s="17">
        <f>'Embargoed data'!G77</f>
        <v>96</v>
      </c>
      <c r="AR77" s="17">
        <f>'Embargoed data'!H77</f>
        <v>292</v>
      </c>
      <c r="AS77" s="17">
        <f>'Embargoed data'!I77</f>
        <v>260</v>
      </c>
      <c r="AT77" s="17">
        <f>'Embargoed data'!J77</f>
        <v>158</v>
      </c>
      <c r="AU77" s="17">
        <f>'Embargoed data'!K77</f>
        <v>5250</v>
      </c>
      <c r="AV77" s="17">
        <f t="shared" si="44"/>
        <v>5220</v>
      </c>
      <c r="AW77" s="17" t="e">
        <v>#N/A</v>
      </c>
      <c r="AX77" s="17" t="e">
        <v>#N/A</v>
      </c>
      <c r="AY77" s="17" t="e">
        <v>#N/A</v>
      </c>
      <c r="AZ77" s="74">
        <f>'Historical CPI'!I32</f>
        <v>10.353181983584822</v>
      </c>
      <c r="BA77" s="17">
        <v>486733</v>
      </c>
      <c r="BB77" s="17">
        <v>56847</v>
      </c>
      <c r="BC77" s="17">
        <v>304401</v>
      </c>
      <c r="BD77" s="17">
        <v>38267</v>
      </c>
      <c r="BE77" s="74">
        <f t="shared" si="37"/>
        <v>13.302469508878387</v>
      </c>
      <c r="BF77" s="74">
        <f t="shared" si="38"/>
        <v>11.744677441967594</v>
      </c>
      <c r="BG77" s="74">
        <f t="shared" si="39"/>
        <v>14.824274621986106</v>
      </c>
      <c r="BH77" s="74">
        <f t="shared" si="40"/>
        <v>14.622817153364531</v>
      </c>
      <c r="BI77" s="74">
        <v>583.38333333333298</v>
      </c>
      <c r="BJ77" s="74">
        <v>126.567371733333</v>
      </c>
      <c r="BK77" s="74">
        <f t="shared" si="41"/>
        <v>9.3117335009607114</v>
      </c>
      <c r="BL77" s="74">
        <f t="shared" si="45"/>
        <v>12.571246480793427</v>
      </c>
      <c r="BM77" s="74">
        <f t="shared" si="46"/>
        <v>11.679298506573419</v>
      </c>
      <c r="BN77" s="17">
        <f>Data!G77</f>
        <v>9638.7256774168582</v>
      </c>
      <c r="BO77" s="17">
        <f>Data!H77</f>
        <v>93099.162100108457</v>
      </c>
      <c r="BP77" s="17">
        <v>5507.3138124474399</v>
      </c>
      <c r="BQ77" s="17">
        <f t="shared" si="47"/>
        <v>51637.217169472482</v>
      </c>
      <c r="BR77" s="17"/>
      <c r="BS77" s="17"/>
      <c r="BT77" s="17" t="e">
        <v>#N/A</v>
      </c>
      <c r="BU77" s="17"/>
      <c r="BV77" s="17" t="e">
        <v>#N/A</v>
      </c>
      <c r="BW77" s="17"/>
      <c r="BX77" s="17"/>
      <c r="BY77" s="17" t="e">
        <v>#N/A</v>
      </c>
      <c r="BZ77" s="17" t="e">
        <v>#N/A</v>
      </c>
      <c r="CA77" s="17"/>
      <c r="CB77" s="17"/>
    </row>
    <row r="78" spans="1:80" x14ac:dyDescent="0.2">
      <c r="A78" s="18">
        <v>32233</v>
      </c>
      <c r="B78" s="17">
        <v>2280012</v>
      </c>
      <c r="C78" s="17">
        <v>221332</v>
      </c>
      <c r="D78" s="35">
        <f>Data!P78</f>
        <v>9.8333329999999997</v>
      </c>
      <c r="E78" s="73">
        <v>9.9712499999999995</v>
      </c>
      <c r="F78" s="35" t="e">
        <v>#N/A</v>
      </c>
      <c r="G78" s="35" t="e">
        <v>#N/A</v>
      </c>
      <c r="H78" s="35" t="e">
        <v>#N/A</v>
      </c>
      <c r="I78" s="35">
        <v>16.43</v>
      </c>
      <c r="J78" s="35">
        <f>'Historical PPI'!H77</f>
        <v>10.806191646191643</v>
      </c>
      <c r="K78" s="35" t="e">
        <f>'4.Globalgrowthcalcs_rebased'!Q75</f>
        <v>#N/A</v>
      </c>
      <c r="L78" s="35">
        <f>'4.Globalgrowthcalcs_rebased'!B75</f>
        <v>55.792979175003218</v>
      </c>
      <c r="M78" s="35">
        <v>6.75</v>
      </c>
      <c r="N78" s="35" t="e">
        <f>'3.IMFq'!Q75</f>
        <v>#N/A</v>
      </c>
      <c r="O78" s="35">
        <f>'3.IMFq'!R75</f>
        <v>112.03059375000001</v>
      </c>
      <c r="P78" s="35">
        <f>'3.IMFq'!S75</f>
        <v>23.239968750000003</v>
      </c>
      <c r="Q78" s="35">
        <f>'3.IMFq'!T75</f>
        <v>46.682781250000019</v>
      </c>
      <c r="R78" s="35">
        <f>'3.IMFq'!U75</f>
        <v>84.337968749999987</v>
      </c>
      <c r="S78" s="35">
        <f>'3.IMFq'!V75</f>
        <v>15.966718750000007</v>
      </c>
      <c r="T78" s="35" t="e">
        <f t="shared" si="48"/>
        <v>#N/A</v>
      </c>
      <c r="U78" s="17">
        <v>1213819</v>
      </c>
      <c r="V78" s="17">
        <v>135060</v>
      </c>
      <c r="W78" s="17">
        <v>443586</v>
      </c>
      <c r="X78" s="17">
        <v>37817</v>
      </c>
      <c r="Y78" s="17">
        <v>180055</v>
      </c>
      <c r="Z78" s="17">
        <v>25928</v>
      </c>
      <c r="AA78" s="17">
        <v>100266</v>
      </c>
      <c r="AB78" s="17">
        <v>12140</v>
      </c>
      <c r="AC78" s="17">
        <v>27431</v>
      </c>
      <c r="AD78" s="17">
        <v>4153</v>
      </c>
      <c r="AE78" s="17">
        <v>282960</v>
      </c>
      <c r="AF78" s="17">
        <v>42220</v>
      </c>
      <c r="AG78" s="75" t="e">
        <f>Tax_data!Q78</f>
        <v>#N/A</v>
      </c>
      <c r="AH78" s="75" t="e">
        <f>Tax_data!S78</f>
        <v>#N/A</v>
      </c>
      <c r="AI78" s="74">
        <f>Tax_data!U78</f>
        <v>9.5216536525748516</v>
      </c>
      <c r="AJ78" s="74">
        <f>Tax_data!V78</f>
        <v>13.261888252944608</v>
      </c>
      <c r="AK78" s="81">
        <f>Data!F78</f>
        <v>11.333363474013201</v>
      </c>
      <c r="AL78" s="17">
        <v>112967</v>
      </c>
      <c r="AM78" s="74">
        <f t="shared" si="42"/>
        <v>1015263.5197171627</v>
      </c>
      <c r="AN78" s="81">
        <f>Data!H78</f>
        <v>93542.753736756669</v>
      </c>
      <c r="AO78" s="74">
        <f>(Data!K78/(AP78/100))</f>
        <v>534163.64191964094</v>
      </c>
      <c r="AP78" s="74">
        <f t="shared" si="43"/>
        <v>11.126864878536256</v>
      </c>
      <c r="AQ78" s="17">
        <f>'Embargoed data'!G78</f>
        <v>104</v>
      </c>
      <c r="AR78" s="17">
        <f>'Embargoed data'!H78</f>
        <v>298</v>
      </c>
      <c r="AS78" s="17">
        <f>'Embargoed data'!I78</f>
        <v>236</v>
      </c>
      <c r="AT78" s="17">
        <f>'Embargoed data'!J78</f>
        <v>148</v>
      </c>
      <c r="AU78" s="17">
        <f>'Embargoed data'!K78</f>
        <v>5673</v>
      </c>
      <c r="AV78" s="17">
        <f t="shared" si="44"/>
        <v>5691</v>
      </c>
      <c r="AW78" s="17" t="e">
        <v>#N/A</v>
      </c>
      <c r="AX78" s="17" t="e">
        <v>#N/A</v>
      </c>
      <c r="AY78" s="17" t="e">
        <v>#N/A</v>
      </c>
      <c r="AZ78" s="74">
        <f>'Historical CPI'!I33</f>
        <v>10.655715770304537</v>
      </c>
      <c r="BA78" s="17">
        <v>508740</v>
      </c>
      <c r="BB78" s="17">
        <v>55093</v>
      </c>
      <c r="BC78" s="17">
        <v>334169</v>
      </c>
      <c r="BD78" s="17">
        <v>43711</v>
      </c>
      <c r="BE78" s="74">
        <f t="shared" si="37"/>
        <v>14.400044430868345</v>
      </c>
      <c r="BF78" s="74">
        <f t="shared" si="38"/>
        <v>12.107793269902061</v>
      </c>
      <c r="BG78" s="74">
        <f t="shared" si="39"/>
        <v>15.139805329736431</v>
      </c>
      <c r="BH78" s="74">
        <f t="shared" si="40"/>
        <v>14.920836867401752</v>
      </c>
      <c r="BI78" s="74">
        <v>555.27666666666698</v>
      </c>
      <c r="BJ78" s="74">
        <v>124.151364466667</v>
      </c>
      <c r="BK78" s="74">
        <f t="shared" si="41"/>
        <v>9.7074927675819254</v>
      </c>
      <c r="BL78" s="74">
        <f t="shared" si="45"/>
        <v>13.080507168528499</v>
      </c>
      <c r="BM78" s="74">
        <f t="shared" si="46"/>
        <v>10.829303770098676</v>
      </c>
      <c r="BN78" s="17">
        <f>Data!G78</f>
        <v>9967.6499619047172</v>
      </c>
      <c r="BO78" s="17">
        <f>Data!H78</f>
        <v>93542.753736756669</v>
      </c>
      <c r="BP78" s="17">
        <v>5900.16086496959</v>
      </c>
      <c r="BQ78" s="17">
        <f t="shared" si="47"/>
        <v>53026.265074459661</v>
      </c>
      <c r="BR78" s="17"/>
      <c r="BS78" s="17"/>
      <c r="BT78" s="17" t="e">
        <v>#N/A</v>
      </c>
      <c r="BU78" s="17"/>
      <c r="BV78" s="17" t="e">
        <v>#N/A</v>
      </c>
      <c r="BW78" s="17"/>
      <c r="BX78" s="17"/>
      <c r="BY78" s="17" t="e">
        <v>#N/A</v>
      </c>
      <c r="BZ78" s="17" t="e">
        <v>#N/A</v>
      </c>
      <c r="CA78" s="17"/>
      <c r="CB78" s="17"/>
    </row>
    <row r="79" spans="1:80" x14ac:dyDescent="0.2">
      <c r="A79" s="18">
        <v>32324</v>
      </c>
      <c r="B79" s="17">
        <v>2296202</v>
      </c>
      <c r="C79" s="17">
        <v>230427</v>
      </c>
      <c r="D79" s="35">
        <f>Data!P79</f>
        <v>11.16667</v>
      </c>
      <c r="E79" s="73">
        <v>11.649322033898301</v>
      </c>
      <c r="F79" s="35" t="e">
        <v>#N/A</v>
      </c>
      <c r="G79" s="35" t="e">
        <v>#N/A</v>
      </c>
      <c r="H79" s="35" t="e">
        <v>#N/A</v>
      </c>
      <c r="I79" s="35">
        <v>16.34</v>
      </c>
      <c r="J79" s="35">
        <f>'Historical PPI'!H78</f>
        <v>11.371130321317869</v>
      </c>
      <c r="K79" s="35" t="e">
        <f>'4.Globalgrowthcalcs_rebased'!Q76</f>
        <v>#N/A</v>
      </c>
      <c r="L79" s="35">
        <f>'4.Globalgrowthcalcs_rebased'!B76</f>
        <v>56.526116930683386</v>
      </c>
      <c r="M79" s="35">
        <v>7.5</v>
      </c>
      <c r="N79" s="35" t="e">
        <f>'3.IMFq'!Q76</f>
        <v>#N/A</v>
      </c>
      <c r="O79" s="35">
        <f>'3.IMFq'!R76</f>
        <v>113.05765625000002</v>
      </c>
      <c r="P79" s="35">
        <f>'3.IMFq'!S76</f>
        <v>23.835781250000004</v>
      </c>
      <c r="Q79" s="35">
        <f>'3.IMFq'!T76</f>
        <v>47.166968750000017</v>
      </c>
      <c r="R79" s="35">
        <f>'3.IMFq'!U76</f>
        <v>84.39278124999997</v>
      </c>
      <c r="S79" s="35">
        <f>'3.IMFq'!V76</f>
        <v>16.297031250000011</v>
      </c>
      <c r="T79" s="35" t="e">
        <f t="shared" si="48"/>
        <v>#N/A</v>
      </c>
      <c r="U79" s="17">
        <v>1236386</v>
      </c>
      <c r="V79" s="17">
        <v>141906</v>
      </c>
      <c r="W79" s="17">
        <v>437598</v>
      </c>
      <c r="X79" s="17">
        <v>38115</v>
      </c>
      <c r="Y79" s="17">
        <v>185051</v>
      </c>
      <c r="Z79" s="17">
        <v>27464</v>
      </c>
      <c r="AA79" s="17">
        <v>104298</v>
      </c>
      <c r="AB79" s="17">
        <v>12842</v>
      </c>
      <c r="AC79" s="17">
        <v>27334</v>
      </c>
      <c r="AD79" s="17">
        <v>4301</v>
      </c>
      <c r="AE79" s="17">
        <v>287786</v>
      </c>
      <c r="AF79" s="17">
        <v>44607</v>
      </c>
      <c r="AG79" s="75" t="e">
        <f>Tax_data!Q79</f>
        <v>#N/A</v>
      </c>
      <c r="AH79" s="75" t="e">
        <f>Tax_data!S79</f>
        <v>#N/A</v>
      </c>
      <c r="AI79" s="74">
        <f>Tax_data!U79</f>
        <v>10.482351745251748</v>
      </c>
      <c r="AJ79" s="74">
        <f>Tax_data!V79</f>
        <v>10.287184597488567</v>
      </c>
      <c r="AK79" s="81">
        <f>Data!F79</f>
        <v>11.388704999319801</v>
      </c>
      <c r="AL79" s="17">
        <v>117813</v>
      </c>
      <c r="AM79" s="74">
        <f t="shared" si="42"/>
        <v>1026470.6483023973</v>
      </c>
      <c r="AN79" s="81">
        <f>Data!H79</f>
        <v>94592.28616387365</v>
      </c>
      <c r="AO79" s="74">
        <f>(Data!K79/(AP79/100))</f>
        <v>555066.50289158581</v>
      </c>
      <c r="AP79" s="74">
        <f t="shared" si="43"/>
        <v>11.477483569047207</v>
      </c>
      <c r="AQ79" s="17">
        <f>'Embargoed data'!G79</f>
        <v>120</v>
      </c>
      <c r="AR79" s="17">
        <f>'Embargoed data'!H79</f>
        <v>307</v>
      </c>
      <c r="AS79" s="17">
        <f>'Embargoed data'!I79</f>
        <v>216</v>
      </c>
      <c r="AT79" s="17">
        <f>'Embargoed data'!J79</f>
        <v>151</v>
      </c>
      <c r="AU79" s="17">
        <f>'Embargoed data'!K79</f>
        <v>6372</v>
      </c>
      <c r="AV79" s="17">
        <f t="shared" si="44"/>
        <v>6432</v>
      </c>
      <c r="AW79" s="17" t="e">
        <v>#N/A</v>
      </c>
      <c r="AX79" s="17" t="e">
        <v>#N/A</v>
      </c>
      <c r="AY79" s="17" t="e">
        <v>#N/A</v>
      </c>
      <c r="AZ79" s="74">
        <f>'Historical CPI'!I34</f>
        <v>10.936117042027467</v>
      </c>
      <c r="BA79" s="17">
        <v>481735</v>
      </c>
      <c r="BB79" s="17">
        <v>56582</v>
      </c>
      <c r="BC79" s="17">
        <v>350782</v>
      </c>
      <c r="BD79" s="17">
        <v>47299</v>
      </c>
      <c r="BE79" s="74">
        <f t="shared" si="37"/>
        <v>14.841314016136092</v>
      </c>
      <c r="BF79" s="74">
        <f t="shared" si="38"/>
        <v>12.312796026769449</v>
      </c>
      <c r="BG79" s="74">
        <f t="shared" si="39"/>
        <v>15.734982073607961</v>
      </c>
      <c r="BH79" s="74">
        <f t="shared" si="40"/>
        <v>15.500059071671313</v>
      </c>
      <c r="BI79" s="74">
        <v>517.71</v>
      </c>
      <c r="BJ79" s="74">
        <v>119.5098763</v>
      </c>
      <c r="BK79" s="74">
        <f t="shared" si="41"/>
        <v>10.035136281564078</v>
      </c>
      <c r="BL79" s="74">
        <f t="shared" si="45"/>
        <v>13.483873174792322</v>
      </c>
      <c r="BM79" s="74">
        <f t="shared" si="46"/>
        <v>11.745461716503886</v>
      </c>
      <c r="BN79" s="17">
        <f>Data!G79</f>
        <v>10344.723127610776</v>
      </c>
      <c r="BO79" s="17">
        <f>Data!H79</f>
        <v>94592.28616387365</v>
      </c>
      <c r="BP79" s="17">
        <v>5825.9296232606102</v>
      </c>
      <c r="BQ79" s="17">
        <f t="shared" si="47"/>
        <v>50759.642461803538</v>
      </c>
      <c r="BR79" s="17"/>
      <c r="BS79" s="17"/>
      <c r="BT79" s="17" t="e">
        <v>#N/A</v>
      </c>
      <c r="BU79" s="17"/>
      <c r="BV79" s="17" t="e">
        <v>#N/A</v>
      </c>
      <c r="BW79" s="17"/>
      <c r="BX79" s="17"/>
      <c r="BY79" s="17" t="e">
        <v>#N/A</v>
      </c>
      <c r="BZ79" s="17" t="e">
        <v>#N/A</v>
      </c>
      <c r="CA79" s="17"/>
      <c r="CB79" s="17"/>
    </row>
    <row r="80" spans="1:80" x14ac:dyDescent="0.2">
      <c r="A80" s="18">
        <v>32416</v>
      </c>
      <c r="B80" s="17">
        <v>2327084</v>
      </c>
      <c r="C80" s="17">
        <v>242590</v>
      </c>
      <c r="D80" s="35">
        <f>Data!P80</f>
        <v>12.5</v>
      </c>
      <c r="E80" s="35">
        <v>12.741666666666699</v>
      </c>
      <c r="F80" s="35" t="e">
        <v>#N/A</v>
      </c>
      <c r="G80" s="35" t="e">
        <v>#N/A</v>
      </c>
      <c r="H80" s="35" t="e">
        <v>#N/A</v>
      </c>
      <c r="I80" s="35">
        <v>16.066666666666698</v>
      </c>
      <c r="J80" s="35">
        <f>'Historical PPI'!H79</f>
        <v>11.767093739863785</v>
      </c>
      <c r="K80" s="35" t="e">
        <f>'4.Globalgrowthcalcs_rebased'!Q77</f>
        <v>#N/A</v>
      </c>
      <c r="L80" s="35">
        <f>'4.Globalgrowthcalcs_rebased'!B77</f>
        <v>56.85734281757194</v>
      </c>
      <c r="M80" s="35">
        <v>8.25</v>
      </c>
      <c r="N80" s="35" t="e">
        <f>'3.IMFq'!Q77</f>
        <v>#N/A</v>
      </c>
      <c r="O80" s="35">
        <f>'3.IMFq'!R77</f>
        <v>114.13053125000002</v>
      </c>
      <c r="P80" s="35">
        <f>'3.IMFq'!S77</f>
        <v>24.613906250000007</v>
      </c>
      <c r="Q80" s="35">
        <f>'3.IMFq'!T77</f>
        <v>47.672093750000016</v>
      </c>
      <c r="R80" s="35">
        <f>'3.IMFq'!U77</f>
        <v>84.475406249999978</v>
      </c>
      <c r="S80" s="35">
        <f>'3.IMFq'!V77</f>
        <v>16.61615625000001</v>
      </c>
      <c r="T80" s="35" t="e">
        <f t="shared" si="48"/>
        <v>#N/A</v>
      </c>
      <c r="U80" s="17">
        <v>1251079</v>
      </c>
      <c r="V80" s="17">
        <v>148707</v>
      </c>
      <c r="W80" s="17">
        <v>444026</v>
      </c>
      <c r="X80" s="17">
        <v>40431</v>
      </c>
      <c r="Y80" s="17">
        <v>189462</v>
      </c>
      <c r="Z80" s="17">
        <v>29442</v>
      </c>
      <c r="AA80" s="17">
        <v>104710</v>
      </c>
      <c r="AB80" s="17">
        <v>13448</v>
      </c>
      <c r="AC80" s="17">
        <v>29559</v>
      </c>
      <c r="AD80" s="17">
        <v>4698</v>
      </c>
      <c r="AE80" s="17">
        <v>295214</v>
      </c>
      <c r="AF80" s="17">
        <v>47588</v>
      </c>
      <c r="AG80" s="75" t="e">
        <f>Tax_data!Q80</f>
        <v>#N/A</v>
      </c>
      <c r="AH80" s="75" t="e">
        <f>Tax_data!S80</f>
        <v>#N/A</v>
      </c>
      <c r="AI80" s="74">
        <f>Tax_data!U80</f>
        <v>8.7007118587336016</v>
      </c>
      <c r="AJ80" s="74">
        <f>Tax_data!V80</f>
        <v>15.819026846588125</v>
      </c>
      <c r="AK80" s="81">
        <f>Data!F80</f>
        <v>11.4426960899664</v>
      </c>
      <c r="AL80" s="17">
        <v>122012</v>
      </c>
      <c r="AM80" s="74">
        <f t="shared" si="42"/>
        <v>1026492.7067858273</v>
      </c>
      <c r="AN80" s="81">
        <f>Data!H80</f>
        <v>94865.388925013845</v>
      </c>
      <c r="AO80" s="74">
        <f>(Data!K80/(AP80/100))</f>
        <v>561503.59174753039</v>
      </c>
      <c r="AP80" s="74">
        <f t="shared" si="43"/>
        <v>11.886299746059201</v>
      </c>
      <c r="AQ80" s="17">
        <f>'Embargoed data'!G80</f>
        <v>136</v>
      </c>
      <c r="AR80" s="17">
        <f>'Embargoed data'!H80</f>
        <v>300</v>
      </c>
      <c r="AS80" s="17">
        <f>'Embargoed data'!I80</f>
        <v>340</v>
      </c>
      <c r="AT80" s="17">
        <f>'Embargoed data'!J80</f>
        <v>161</v>
      </c>
      <c r="AU80" s="17">
        <f>'Embargoed data'!K80</f>
        <v>6148</v>
      </c>
      <c r="AV80" s="17">
        <f t="shared" si="44"/>
        <v>6083</v>
      </c>
      <c r="AW80" s="17" t="e">
        <v>#N/A</v>
      </c>
      <c r="AX80" s="17" t="e">
        <v>#N/A</v>
      </c>
      <c r="AY80" s="17" t="e">
        <v>#N/A</v>
      </c>
      <c r="AZ80" s="74">
        <f>'Historical CPI'!I35</f>
        <v>11.240002063754851</v>
      </c>
      <c r="BA80" s="17">
        <v>558085</v>
      </c>
      <c r="BB80" s="17">
        <v>68414</v>
      </c>
      <c r="BC80" s="17">
        <v>345359</v>
      </c>
      <c r="BD80" s="17">
        <v>48354</v>
      </c>
      <c r="BE80" s="74">
        <f t="shared" si="37"/>
        <v>15.539791620483262</v>
      </c>
      <c r="BF80" s="74">
        <f t="shared" si="38"/>
        <v>12.843090440263586</v>
      </c>
      <c r="BG80" s="74">
        <f t="shared" si="39"/>
        <v>15.893636455901754</v>
      </c>
      <c r="BH80" s="74">
        <f t="shared" si="40"/>
        <v>16.119831715298055</v>
      </c>
      <c r="BI80" s="74">
        <v>503.433333333333</v>
      </c>
      <c r="BJ80" s="74">
        <v>118.298561933333</v>
      </c>
      <c r="BK80" s="74">
        <f t="shared" si="41"/>
        <v>10.42463443519873</v>
      </c>
      <c r="BL80" s="74">
        <f t="shared" si="45"/>
        <v>14.00108293109489</v>
      </c>
      <c r="BM80" s="74">
        <f t="shared" si="46"/>
        <v>12.25870611107627</v>
      </c>
      <c r="BN80" s="17">
        <f>Data!G80</f>
        <v>10662.871672960622</v>
      </c>
      <c r="BO80" s="17">
        <f>Data!H80</f>
        <v>94865.388925013845</v>
      </c>
      <c r="BP80" s="17">
        <v>6098.6042403526399</v>
      </c>
      <c r="BQ80" s="17">
        <f t="shared" si="47"/>
        <v>51307.844919312069</v>
      </c>
      <c r="BR80" s="17"/>
      <c r="BS80" s="17"/>
      <c r="BT80" s="17" t="e">
        <v>#N/A</v>
      </c>
      <c r="BU80" s="17"/>
      <c r="BV80" s="17" t="e">
        <v>#N/A</v>
      </c>
      <c r="BW80" s="17"/>
      <c r="BX80" s="17"/>
      <c r="BY80" s="17" t="e">
        <v>#N/A</v>
      </c>
      <c r="BZ80" s="17" t="e">
        <v>#N/A</v>
      </c>
      <c r="CA80" s="17"/>
      <c r="CB80" s="17"/>
    </row>
    <row r="81" spans="1:83" x14ac:dyDescent="0.2">
      <c r="A81" s="18">
        <v>32508</v>
      </c>
      <c r="B81" s="17">
        <v>2348935</v>
      </c>
      <c r="C81" s="17">
        <v>251203</v>
      </c>
      <c r="D81" s="35">
        <f>Data!P81</f>
        <v>13.83333</v>
      </c>
      <c r="E81" s="73">
        <v>14.734677419354799</v>
      </c>
      <c r="F81" s="35" t="e">
        <v>#N/A</v>
      </c>
      <c r="G81" s="35" t="e">
        <v>#N/A</v>
      </c>
      <c r="H81" s="35" t="e">
        <v>#N/A</v>
      </c>
      <c r="I81" s="35">
        <v>16.649999999999999</v>
      </c>
      <c r="J81" s="35">
        <f>'Historical PPI'!H80</f>
        <v>12.25349346143579</v>
      </c>
      <c r="K81" s="35" t="e">
        <f>'4.Globalgrowthcalcs_rebased'!Q78</f>
        <v>#N/A</v>
      </c>
      <c r="L81" s="35">
        <f>'4.Globalgrowthcalcs_rebased'!B78</f>
        <v>57.614943116635352</v>
      </c>
      <c r="M81" s="35">
        <v>8.75</v>
      </c>
      <c r="N81" s="35" t="e">
        <f>'3.IMFq'!Q78</f>
        <v>#N/A</v>
      </c>
      <c r="O81" s="35">
        <f>'3.IMFq'!R78</f>
        <v>115.24921875000003</v>
      </c>
      <c r="P81" s="35">
        <f>'3.IMFq'!S78</f>
        <v>25.574343750000004</v>
      </c>
      <c r="Q81" s="35">
        <f>'3.IMFq'!T78</f>
        <v>48.198156250000025</v>
      </c>
      <c r="R81" s="35">
        <f>'3.IMFq'!U78</f>
        <v>84.585843749999981</v>
      </c>
      <c r="S81" s="35">
        <f>'3.IMFq'!V78</f>
        <v>16.924093750000008</v>
      </c>
      <c r="T81" s="35" t="e">
        <f t="shared" si="48"/>
        <v>#N/A</v>
      </c>
      <c r="U81" s="17">
        <v>1260300</v>
      </c>
      <c r="V81" s="17">
        <v>156723</v>
      </c>
      <c r="W81" s="17">
        <v>453982</v>
      </c>
      <c r="X81" s="17">
        <v>42933</v>
      </c>
      <c r="Y81" s="17">
        <v>188147</v>
      </c>
      <c r="Z81" s="17">
        <v>30863</v>
      </c>
      <c r="AA81" s="17">
        <v>109910</v>
      </c>
      <c r="AB81" s="17">
        <v>14591</v>
      </c>
      <c r="AC81" s="17">
        <v>30208</v>
      </c>
      <c r="AD81" s="17">
        <v>5300</v>
      </c>
      <c r="AE81" s="17">
        <v>296560</v>
      </c>
      <c r="AF81" s="17">
        <v>50754</v>
      </c>
      <c r="AG81" s="75" t="e">
        <f>Tax_data!Q81</f>
        <v>#N/A</v>
      </c>
      <c r="AH81" s="75" t="e">
        <f>Tax_data!S81</f>
        <v>#N/A</v>
      </c>
      <c r="AI81" s="74">
        <f>Tax_data!U81</f>
        <v>9.117898351194917</v>
      </c>
      <c r="AJ81" s="74">
        <f>Tax_data!V81</f>
        <v>14.855182344887211</v>
      </c>
      <c r="AK81" s="81">
        <f>Data!F81</f>
        <v>11.494272630000001</v>
      </c>
      <c r="AL81" s="17">
        <v>126681</v>
      </c>
      <c r="AM81" s="74">
        <f t="shared" si="42"/>
        <v>1018714.9576003524</v>
      </c>
      <c r="AN81" s="81">
        <f>Data!H81</f>
        <v>94833.850840609026</v>
      </c>
      <c r="AO81" s="74">
        <f>(Data!K81/(AP81/100))</f>
        <v>551515.44380850298</v>
      </c>
      <c r="AP81" s="74">
        <f t="shared" si="43"/>
        <v>12.435372530349916</v>
      </c>
      <c r="AQ81" s="17">
        <f>'Embargoed data'!G81</f>
        <v>128</v>
      </c>
      <c r="AR81" s="17">
        <f>'Embargoed data'!H81</f>
        <v>295</v>
      </c>
      <c r="AS81" s="17">
        <f>'Embargoed data'!I81</f>
        <v>364</v>
      </c>
      <c r="AT81" s="17">
        <f>'Embargoed data'!J81</f>
        <v>160</v>
      </c>
      <c r="AU81" s="17">
        <f>'Embargoed data'!K81</f>
        <v>6619</v>
      </c>
      <c r="AV81" s="17">
        <f t="shared" si="44"/>
        <v>6518</v>
      </c>
      <c r="AW81" s="17" t="e">
        <v>#N/A</v>
      </c>
      <c r="AX81" s="17" t="e">
        <v>#N/A</v>
      </c>
      <c r="AY81" s="17" t="e">
        <v>#N/A</v>
      </c>
      <c r="AZ81" s="74">
        <f>'Historical CPI'!I36</f>
        <v>11.621618186871704</v>
      </c>
      <c r="BA81" s="17">
        <v>512400</v>
      </c>
      <c r="BB81" s="17">
        <v>63887</v>
      </c>
      <c r="BC81" s="17">
        <v>348739</v>
      </c>
      <c r="BD81" s="17">
        <v>50208</v>
      </c>
      <c r="BE81" s="74">
        <f t="shared" si="37"/>
        <v>16.403663093219663</v>
      </c>
      <c r="BF81" s="74">
        <f t="shared" si="38"/>
        <v>13.275407151305613</v>
      </c>
      <c r="BG81" s="74">
        <f t="shared" si="39"/>
        <v>17.545021186440678</v>
      </c>
      <c r="BH81" s="74">
        <f t="shared" si="40"/>
        <v>17.114243323442135</v>
      </c>
      <c r="BI81" s="74">
        <v>488.71666666666698</v>
      </c>
      <c r="BJ81" s="74">
        <v>118.18286783333301</v>
      </c>
      <c r="BK81" s="74">
        <f t="shared" si="41"/>
        <v>10.694335943736204</v>
      </c>
      <c r="BL81" s="74">
        <f t="shared" si="45"/>
        <v>14.397013239127254</v>
      </c>
      <c r="BM81" s="74">
        <f t="shared" si="46"/>
        <v>12.468188914910225</v>
      </c>
      <c r="BN81" s="17">
        <f>Data!G81</f>
        <v>11021.228056603002</v>
      </c>
      <c r="BO81" s="17">
        <f>Data!H81</f>
        <v>94833.850840609026</v>
      </c>
      <c r="BP81" s="17">
        <v>7016.4141694042801</v>
      </c>
      <c r="BQ81" s="17">
        <f t="shared" si="47"/>
        <v>56423.031576094218</v>
      </c>
      <c r="BR81" s="17"/>
      <c r="BS81" s="17"/>
      <c r="BT81" s="17" t="e">
        <v>#N/A</v>
      </c>
      <c r="BU81" s="17"/>
      <c r="BV81" s="17" t="e">
        <v>#N/A</v>
      </c>
      <c r="BW81" s="17"/>
      <c r="BX81" s="17"/>
      <c r="BY81" s="17" t="e">
        <v>#N/A</v>
      </c>
      <c r="BZ81" s="17" t="e">
        <v>#N/A</v>
      </c>
      <c r="CA81" s="17"/>
      <c r="CB81" s="17"/>
    </row>
    <row r="82" spans="1:83" x14ac:dyDescent="0.2">
      <c r="A82" s="18">
        <v>32598</v>
      </c>
      <c r="B82" s="17">
        <v>2363482</v>
      </c>
      <c r="C82" s="17">
        <v>264951</v>
      </c>
      <c r="D82" s="35">
        <f>Data!P82</f>
        <v>15.5</v>
      </c>
      <c r="E82" s="73">
        <v>15.626557377049201</v>
      </c>
      <c r="F82" s="35" t="e">
        <v>#N/A</v>
      </c>
      <c r="G82" s="35" t="e">
        <v>#N/A</v>
      </c>
      <c r="H82" s="35" t="e">
        <v>#N/A</v>
      </c>
      <c r="I82" s="35">
        <v>16.733333333333299</v>
      </c>
      <c r="J82" s="35">
        <f>'Historical PPI'!H81</f>
        <v>12.565094185094191</v>
      </c>
      <c r="K82" s="35" t="e">
        <f>'4.Globalgrowthcalcs_rebased'!Q79</f>
        <v>#N/A</v>
      </c>
      <c r="L82" s="35">
        <f>'4.Globalgrowthcalcs_rebased'!B79</f>
        <v>58.200538477328777</v>
      </c>
      <c r="M82" s="35">
        <v>9.75</v>
      </c>
      <c r="N82" s="35" t="e">
        <f>'3.IMFq'!Q79</f>
        <v>#N/A</v>
      </c>
      <c r="O82" s="35">
        <f>'3.IMFq'!R79</f>
        <v>116.37059375000004</v>
      </c>
      <c r="P82" s="35">
        <f>'3.IMFq'!S79</f>
        <v>27.074593750000005</v>
      </c>
      <c r="Q82" s="35">
        <f>'3.IMFq'!T79</f>
        <v>48.735000000000014</v>
      </c>
      <c r="R82" s="35">
        <f>'3.IMFq'!U79</f>
        <v>84.575500000000048</v>
      </c>
      <c r="S82" s="35">
        <f>'3.IMFq'!V79</f>
        <v>17.25240625</v>
      </c>
      <c r="T82" s="35" t="e">
        <f t="shared" si="48"/>
        <v>#N/A</v>
      </c>
      <c r="U82" s="17">
        <v>1268756</v>
      </c>
      <c r="V82" s="17">
        <v>161536</v>
      </c>
      <c r="W82" s="17">
        <v>469467</v>
      </c>
      <c r="X82" s="17">
        <v>46593</v>
      </c>
      <c r="Y82" s="17">
        <v>179341</v>
      </c>
      <c r="Z82" s="17">
        <v>30756</v>
      </c>
      <c r="AA82" s="17">
        <v>111283</v>
      </c>
      <c r="AB82" s="17">
        <v>16174</v>
      </c>
      <c r="AC82" s="17">
        <v>37518</v>
      </c>
      <c r="AD82" s="17">
        <v>6682</v>
      </c>
      <c r="AE82" s="17">
        <v>296881</v>
      </c>
      <c r="AF82" s="17">
        <v>53612</v>
      </c>
      <c r="AG82" s="75" t="e">
        <f>Tax_data!Q82</f>
        <v>#N/A</v>
      </c>
      <c r="AH82" s="75" t="e">
        <f>Tax_data!S82</f>
        <v>#N/A</v>
      </c>
      <c r="AI82" s="74">
        <f>Tax_data!U82</f>
        <v>9.9094284607586047</v>
      </c>
      <c r="AJ82" s="74">
        <f>Tax_data!V82</f>
        <v>13.191065286625905</v>
      </c>
      <c r="AK82" s="81">
        <f>Data!F82</f>
        <v>11.5422178883545</v>
      </c>
      <c r="AL82" s="17">
        <v>133433</v>
      </c>
      <c r="AM82" s="74">
        <f t="shared" si="42"/>
        <v>1048025.9468353804</v>
      </c>
      <c r="AN82" s="81">
        <f>Data!H82</f>
        <v>95418.036978088159</v>
      </c>
      <c r="AO82" s="74">
        <f>(Data!K82/(AP82/100))</f>
        <v>576719.41122721869</v>
      </c>
      <c r="AP82" s="74">
        <f t="shared" si="43"/>
        <v>12.731841268139815</v>
      </c>
      <c r="AQ82" s="17">
        <f>'Embargoed data'!G82</f>
        <v>140</v>
      </c>
      <c r="AR82" s="17">
        <f>'Embargoed data'!H82</f>
        <v>304</v>
      </c>
      <c r="AS82" s="17">
        <f>'Embargoed data'!I82</f>
        <v>316</v>
      </c>
      <c r="AT82" s="17">
        <f>'Embargoed data'!J82</f>
        <v>157</v>
      </c>
      <c r="AU82" s="17">
        <f>'Embargoed data'!K82</f>
        <v>5175</v>
      </c>
      <c r="AV82" s="17">
        <f t="shared" si="44"/>
        <v>5146</v>
      </c>
      <c r="AW82" s="17" t="e">
        <v>#N/A</v>
      </c>
      <c r="AX82" s="17" t="e">
        <v>#N/A</v>
      </c>
      <c r="AY82" s="17" t="e">
        <v>#N/A</v>
      </c>
      <c r="AZ82" s="74">
        <f>'Historical CPI'!I37</f>
        <v>12.115560325675265</v>
      </c>
      <c r="BA82" s="17">
        <v>484970</v>
      </c>
      <c r="BB82" s="17">
        <v>59833</v>
      </c>
      <c r="BC82" s="17">
        <v>346196</v>
      </c>
      <c r="BD82" s="17">
        <v>52390</v>
      </c>
      <c r="BE82" s="74">
        <f t="shared" si="37"/>
        <v>17.149452718564078</v>
      </c>
      <c r="BF82" s="74">
        <f t="shared" si="38"/>
        <v>14.534115722976557</v>
      </c>
      <c r="BG82" s="74">
        <f t="shared" si="39"/>
        <v>17.810117810117809</v>
      </c>
      <c r="BH82" s="74">
        <f t="shared" si="40"/>
        <v>18.05841397731751</v>
      </c>
      <c r="BI82" s="74">
        <v>490.75</v>
      </c>
      <c r="BJ82" s="74">
        <v>121.92283</v>
      </c>
      <c r="BK82" s="74">
        <f t="shared" si="41"/>
        <v>11.210197496744211</v>
      </c>
      <c r="BL82" s="74">
        <f t="shared" si="45"/>
        <v>15.133046020173543</v>
      </c>
      <c r="BM82" s="74">
        <f t="shared" si="46"/>
        <v>12.337464173041631</v>
      </c>
      <c r="BN82" s="17">
        <f>Data!G82</f>
        <v>11560.429831655403</v>
      </c>
      <c r="BO82" s="17">
        <f>Data!H82</f>
        <v>95418.036978088159</v>
      </c>
      <c r="BP82" s="17">
        <v>5409.4044913949901</v>
      </c>
      <c r="BQ82" s="17">
        <f t="shared" si="47"/>
        <v>42487.212787764598</v>
      </c>
      <c r="BR82" s="17"/>
      <c r="BS82" s="17"/>
      <c r="BT82" s="17" t="e">
        <v>#N/A</v>
      </c>
      <c r="BU82" s="17"/>
      <c r="BV82" s="17" t="e">
        <v>#N/A</v>
      </c>
      <c r="BW82" s="17"/>
      <c r="BX82" s="17"/>
      <c r="BY82" s="17" t="e">
        <v>#N/A</v>
      </c>
      <c r="BZ82" s="17" t="e">
        <v>#N/A</v>
      </c>
      <c r="CA82" s="17"/>
      <c r="CB82" s="17"/>
    </row>
    <row r="83" spans="1:83" x14ac:dyDescent="0.2">
      <c r="A83" s="18">
        <v>32689</v>
      </c>
      <c r="B83" s="17">
        <v>2373736</v>
      </c>
      <c r="C83" s="17">
        <v>282029</v>
      </c>
      <c r="D83" s="35">
        <f>Data!P83</f>
        <v>16.66667</v>
      </c>
      <c r="E83" s="73">
        <v>16.973606557377</v>
      </c>
      <c r="F83" s="35" t="e">
        <v>#N/A</v>
      </c>
      <c r="G83" s="35" t="e">
        <v>#N/A</v>
      </c>
      <c r="H83" s="35" t="e">
        <v>#N/A</v>
      </c>
      <c r="I83" s="35">
        <v>17.28</v>
      </c>
      <c r="J83" s="35">
        <f>'Historical PPI'!H82</f>
        <v>13.355211221660387</v>
      </c>
      <c r="K83" s="35" t="e">
        <f>'4.Globalgrowthcalcs_rebased'!Q80</f>
        <v>#N/A</v>
      </c>
      <c r="L83" s="35">
        <f>'4.Globalgrowthcalcs_rebased'!B80</f>
        <v>58.64466657798161</v>
      </c>
      <c r="M83" s="35">
        <v>9.625</v>
      </c>
      <c r="N83" s="35" t="e">
        <f>'3.IMFq'!Q80</f>
        <v>#N/A</v>
      </c>
      <c r="O83" s="35">
        <f>'3.IMFq'!R80</f>
        <v>117.59815625000003</v>
      </c>
      <c r="P83" s="35">
        <f>'3.IMFq'!S80</f>
        <v>28.256656250000006</v>
      </c>
      <c r="Q83" s="35">
        <f>'3.IMFq'!T80</f>
        <v>49.307000000000023</v>
      </c>
      <c r="R83" s="35">
        <f>'3.IMFq'!U80</f>
        <v>84.801000000000059</v>
      </c>
      <c r="S83" s="35">
        <f>'3.IMFq'!V80</f>
        <v>17.525343749999998</v>
      </c>
      <c r="T83" s="35" t="e">
        <f t="shared" si="48"/>
        <v>#N/A</v>
      </c>
      <c r="U83" s="17">
        <v>1270926</v>
      </c>
      <c r="V83" s="17">
        <v>168959</v>
      </c>
      <c r="W83" s="17">
        <v>454116</v>
      </c>
      <c r="X83" s="17">
        <v>46464</v>
      </c>
      <c r="Y83" s="17">
        <v>188608</v>
      </c>
      <c r="Z83" s="17">
        <v>33430</v>
      </c>
      <c r="AA83" s="17">
        <v>110506</v>
      </c>
      <c r="AB83" s="17">
        <v>17629</v>
      </c>
      <c r="AC83" s="17">
        <v>36883</v>
      </c>
      <c r="AD83" s="17">
        <v>6841</v>
      </c>
      <c r="AE83" s="17">
        <v>307159</v>
      </c>
      <c r="AF83" s="17">
        <v>57900</v>
      </c>
      <c r="AG83" s="75" t="e">
        <f>Tax_data!Q83</f>
        <v>#N/A</v>
      </c>
      <c r="AH83" s="75" t="e">
        <f>Tax_data!S83</f>
        <v>#N/A</v>
      </c>
      <c r="AI83" s="74">
        <f>Tax_data!U83</f>
        <v>11.646469999305367</v>
      </c>
      <c r="AJ83" s="74">
        <f>Tax_data!V83</f>
        <v>12.260226148152871</v>
      </c>
      <c r="AK83" s="81">
        <f>Data!F83</f>
        <v>11.587267976740801</v>
      </c>
      <c r="AL83" s="17">
        <v>141302</v>
      </c>
      <c r="AM83" s="74">
        <f t="shared" si="42"/>
        <v>1062887.3611467869</v>
      </c>
      <c r="AN83" s="81">
        <f>Data!H83</f>
        <v>97060.366974513701</v>
      </c>
      <c r="AO83" s="74">
        <f>(Data!K83/(AP83/100))</f>
        <v>643673.36895933328</v>
      </c>
      <c r="AP83" s="74">
        <f t="shared" si="43"/>
        <v>13.294165041867112</v>
      </c>
      <c r="AQ83" s="17">
        <f>'Embargoed data'!G83</f>
        <v>148</v>
      </c>
      <c r="AR83" s="17">
        <f>'Embargoed data'!H83</f>
        <v>344</v>
      </c>
      <c r="AS83" s="17">
        <f>'Embargoed data'!I83</f>
        <v>260</v>
      </c>
      <c r="AT83" s="17">
        <f>'Embargoed data'!J83</f>
        <v>180</v>
      </c>
      <c r="AU83" s="17">
        <f>'Embargoed data'!K83</f>
        <v>8882</v>
      </c>
      <c r="AV83" s="17">
        <f t="shared" si="44"/>
        <v>8934</v>
      </c>
      <c r="AW83" s="17" t="e">
        <v>#N/A</v>
      </c>
      <c r="AX83" s="17" t="e">
        <v>#N/A</v>
      </c>
      <c r="AY83" s="17" t="e">
        <v>#N/A</v>
      </c>
      <c r="AZ83" s="74">
        <f>'Historical CPI'!I38</f>
        <v>12.563924819771586</v>
      </c>
      <c r="BA83" s="17">
        <v>553713</v>
      </c>
      <c r="BB83" s="17">
        <v>70912</v>
      </c>
      <c r="BC83" s="17">
        <v>364876</v>
      </c>
      <c r="BD83" s="17">
        <v>59178</v>
      </c>
      <c r="BE83" s="74">
        <f t="shared" si="37"/>
        <v>17.724592806243638</v>
      </c>
      <c r="BF83" s="74">
        <f t="shared" si="38"/>
        <v>15.952979928691654</v>
      </c>
      <c r="BG83" s="74">
        <f t="shared" si="39"/>
        <v>18.547840468508529</v>
      </c>
      <c r="BH83" s="74">
        <f t="shared" si="40"/>
        <v>18.850172060724248</v>
      </c>
      <c r="BI83" s="74">
        <v>473.49</v>
      </c>
      <c r="BJ83" s="74">
        <v>120.878392066667</v>
      </c>
      <c r="BK83" s="74">
        <f t="shared" si="41"/>
        <v>11.881228578072708</v>
      </c>
      <c r="BL83" s="74">
        <f t="shared" si="45"/>
        <v>16.218660586062114</v>
      </c>
      <c r="BM83" s="74">
        <f t="shared" si="46"/>
        <v>12.806634483929399</v>
      </c>
      <c r="BN83" s="17">
        <f>Data!G83</f>
        <v>12194.59153647231</v>
      </c>
      <c r="BO83" s="17">
        <f>Data!H83</f>
        <v>97060.366974513701</v>
      </c>
      <c r="BP83" s="17">
        <v>7899.1106298239802</v>
      </c>
      <c r="BQ83" s="17">
        <f t="shared" si="47"/>
        <v>59417.876977963126</v>
      </c>
      <c r="BR83" s="17"/>
      <c r="BS83" s="17"/>
      <c r="BT83" s="17" t="e">
        <v>#N/A</v>
      </c>
      <c r="BU83" s="17"/>
      <c r="BV83" s="17" t="e">
        <v>#N/A</v>
      </c>
      <c r="BW83" s="17"/>
      <c r="BX83" s="17"/>
      <c r="BY83" s="17" t="e">
        <v>#N/A</v>
      </c>
      <c r="BZ83" s="17" t="e">
        <v>#N/A</v>
      </c>
      <c r="CA83" s="17"/>
      <c r="CB83" s="17"/>
    </row>
    <row r="84" spans="1:83" x14ac:dyDescent="0.2">
      <c r="A84" s="18">
        <v>32781</v>
      </c>
      <c r="B84" s="17">
        <v>2375643</v>
      </c>
      <c r="C84" s="17">
        <v>289941</v>
      </c>
      <c r="D84" s="35">
        <f>Data!P84</f>
        <v>17</v>
      </c>
      <c r="E84" s="35">
        <v>17.182461538461499</v>
      </c>
      <c r="F84" s="35" t="e">
        <v>#N/A</v>
      </c>
      <c r="G84" s="35" t="e">
        <v>#N/A</v>
      </c>
      <c r="H84" s="35" t="e">
        <v>#N/A</v>
      </c>
      <c r="I84" s="35">
        <v>17.02</v>
      </c>
      <c r="J84" s="35">
        <f>'Historical PPI'!H83</f>
        <v>13.840496269867042</v>
      </c>
      <c r="K84" s="35" t="e">
        <f>'4.Globalgrowthcalcs_rebased'!Q81</f>
        <v>#N/A</v>
      </c>
      <c r="L84" s="35">
        <f>'4.Globalgrowthcalcs_rebased'!B81</f>
        <v>59.079067315502989</v>
      </c>
      <c r="M84" s="35">
        <v>9</v>
      </c>
      <c r="N84" s="35" t="e">
        <f>'3.IMFq'!Q81</f>
        <v>#N/A</v>
      </c>
      <c r="O84" s="35">
        <f>'3.IMFq'!R81</f>
        <v>118.88878125000005</v>
      </c>
      <c r="P84" s="35">
        <f>'3.IMFq'!S81</f>
        <v>29.478031250000008</v>
      </c>
      <c r="Q84" s="35">
        <f>'3.IMFq'!T81</f>
        <v>49.904000000000018</v>
      </c>
      <c r="R84" s="35">
        <f>'3.IMFq'!U81</f>
        <v>85.113750000000067</v>
      </c>
      <c r="S84" s="35">
        <f>'3.IMFq'!V81</f>
        <v>17.774468749999997</v>
      </c>
      <c r="T84" s="35" t="e">
        <f t="shared" si="48"/>
        <v>#N/A</v>
      </c>
      <c r="U84" s="17">
        <v>1277738</v>
      </c>
      <c r="V84" s="17">
        <v>175906</v>
      </c>
      <c r="W84" s="17">
        <v>459369</v>
      </c>
      <c r="X84" s="17">
        <v>47728</v>
      </c>
      <c r="Y84" s="17">
        <v>193551</v>
      </c>
      <c r="Z84" s="17">
        <v>35127</v>
      </c>
      <c r="AA84" s="17">
        <v>108335</v>
      </c>
      <c r="AB84" s="17">
        <v>18648</v>
      </c>
      <c r="AC84" s="17">
        <v>40450</v>
      </c>
      <c r="AD84" s="17">
        <v>7414</v>
      </c>
      <c r="AE84" s="17">
        <v>315364</v>
      </c>
      <c r="AF84" s="17">
        <v>61188</v>
      </c>
      <c r="AG84" s="75" t="e">
        <f>Tax_data!Q84</f>
        <v>#N/A</v>
      </c>
      <c r="AH84" s="75" t="e">
        <f>Tax_data!S84</f>
        <v>#N/A</v>
      </c>
      <c r="AI84" s="74">
        <f>Tax_data!U84</f>
        <v>10.400139321389275</v>
      </c>
      <c r="AJ84" s="74">
        <f>Tax_data!V84</f>
        <v>14.03351142629465</v>
      </c>
      <c r="AK84" s="81">
        <f>Data!F84</f>
        <v>11.6300063917566</v>
      </c>
      <c r="AL84" s="17">
        <v>145466</v>
      </c>
      <c r="AM84" s="74">
        <f t="shared" si="42"/>
        <v>1056629.3128602777</v>
      </c>
      <c r="AN84" s="81">
        <f>Data!H84</f>
        <v>96572.95522227569</v>
      </c>
      <c r="AO84" s="74">
        <f>(Data!K84/(AP84/100))</f>
        <v>665815.10796296527</v>
      </c>
      <c r="AP84" s="74">
        <f t="shared" si="43"/>
        <v>13.766985093970751</v>
      </c>
      <c r="AQ84" s="17">
        <f>'Embargoed data'!G84</f>
        <v>160</v>
      </c>
      <c r="AR84" s="17">
        <f>'Embargoed data'!H84</f>
        <v>502</v>
      </c>
      <c r="AS84" s="17">
        <f>'Embargoed data'!I84</f>
        <v>340</v>
      </c>
      <c r="AT84" s="17">
        <f>'Embargoed data'!J84</f>
        <v>185</v>
      </c>
      <c r="AU84" s="17">
        <f>'Embargoed data'!K84</f>
        <v>7112</v>
      </c>
      <c r="AV84" s="17">
        <f t="shared" si="44"/>
        <v>7249</v>
      </c>
      <c r="AW84" s="17" t="e">
        <v>#N/A</v>
      </c>
      <c r="AX84" s="17" t="e">
        <v>#N/A</v>
      </c>
      <c r="AY84" s="17" t="e">
        <v>#N/A</v>
      </c>
      <c r="AZ84" s="74">
        <f>'Historical CPI'!I39</f>
        <v>12.951677504935795</v>
      </c>
      <c r="BA84" s="17">
        <v>553801</v>
      </c>
      <c r="BB84" s="17">
        <v>70695</v>
      </c>
      <c r="BC84" s="17">
        <v>336464</v>
      </c>
      <c r="BD84" s="17">
        <v>53003</v>
      </c>
      <c r="BE84" s="74">
        <f t="shared" si="37"/>
        <v>18.1487049924826</v>
      </c>
      <c r="BF84" s="74">
        <f t="shared" si="38"/>
        <v>17.213273641943971</v>
      </c>
      <c r="BG84" s="74">
        <f t="shared" si="39"/>
        <v>18.328800988875155</v>
      </c>
      <c r="BH84" s="74">
        <f t="shared" si="40"/>
        <v>19.402341421341688</v>
      </c>
      <c r="BI84" s="74">
        <v>463.8</v>
      </c>
      <c r="BJ84" s="74">
        <v>121.26648856666699</v>
      </c>
      <c r="BK84" s="74">
        <f t="shared" si="41"/>
        <v>12.204737833083506</v>
      </c>
      <c r="BL84" s="74">
        <f t="shared" si="45"/>
        <v>15.752948309477388</v>
      </c>
      <c r="BM84" s="74">
        <f t="shared" si="46"/>
        <v>12.765415735977365</v>
      </c>
      <c r="BN84" s="17">
        <f>Data!G84</f>
        <v>12507.817717375197</v>
      </c>
      <c r="BO84" s="17">
        <f>Data!H84</f>
        <v>96572.95522227569</v>
      </c>
      <c r="BP84" s="17">
        <v>7280.2619036528204</v>
      </c>
      <c r="BQ84" s="17">
        <f t="shared" si="47"/>
        <v>52882.03520203715</v>
      </c>
      <c r="BR84" s="17"/>
      <c r="BS84" s="17"/>
      <c r="BT84" s="17" t="e">
        <v>#N/A</v>
      </c>
      <c r="BU84" s="17"/>
      <c r="BV84" s="17" t="e">
        <v>#N/A</v>
      </c>
      <c r="BW84" s="17"/>
      <c r="BX84" s="17"/>
      <c r="BY84" s="17" t="e">
        <v>#N/A</v>
      </c>
      <c r="BZ84" s="17" t="e">
        <v>#N/A</v>
      </c>
      <c r="CA84" s="17"/>
      <c r="CB84" s="17"/>
    </row>
    <row r="85" spans="1:83" x14ac:dyDescent="0.2">
      <c r="A85" s="18">
        <v>32873</v>
      </c>
      <c r="B85" s="17">
        <v>2360942</v>
      </c>
      <c r="C85" s="17">
        <v>296658</v>
      </c>
      <c r="D85" s="35">
        <f>Data!P85</f>
        <v>18</v>
      </c>
      <c r="E85" s="73">
        <v>17.924838709677399</v>
      </c>
      <c r="F85" s="35" t="e">
        <v>#N/A</v>
      </c>
      <c r="G85" s="35" t="e">
        <v>#N/A</v>
      </c>
      <c r="H85" s="35" t="e">
        <v>#N/A</v>
      </c>
      <c r="I85" s="35">
        <v>16.57</v>
      </c>
      <c r="J85" s="35">
        <f>'Historical PPI'!H84</f>
        <v>14.304691753402704</v>
      </c>
      <c r="K85" s="35" t="e">
        <f>'4.Globalgrowthcalcs_rebased'!Q82</f>
        <v>#N/A</v>
      </c>
      <c r="L85" s="35">
        <f>'4.Globalgrowthcalcs_rebased'!B82</f>
        <v>59.195443077012968</v>
      </c>
      <c r="M85" s="35">
        <v>8.25</v>
      </c>
      <c r="N85" s="35" t="e">
        <f>'3.IMFq'!Q82</f>
        <v>#N/A</v>
      </c>
      <c r="O85" s="35">
        <f>'3.IMFq'!R82</f>
        <v>120.24246875000004</v>
      </c>
      <c r="P85" s="35">
        <f>'3.IMFq'!S82</f>
        <v>30.738718750000011</v>
      </c>
      <c r="Q85" s="35">
        <f>'3.IMFq'!T82</f>
        <v>50.526000000000025</v>
      </c>
      <c r="R85" s="35">
        <f>'3.IMFq'!U82</f>
        <v>85.513750000000073</v>
      </c>
      <c r="S85" s="35">
        <f>'3.IMFq'!V82</f>
        <v>17.999781249999995</v>
      </c>
      <c r="T85" s="35" t="e">
        <f t="shared" si="48"/>
        <v>#N/A</v>
      </c>
      <c r="U85" s="17">
        <v>1280122</v>
      </c>
      <c r="V85" s="17">
        <v>183662</v>
      </c>
      <c r="W85" s="17">
        <v>467699</v>
      </c>
      <c r="X85" s="17">
        <v>49899</v>
      </c>
      <c r="Y85" s="17">
        <v>197012</v>
      </c>
      <c r="Z85" s="17">
        <v>37039</v>
      </c>
      <c r="AA85" s="17">
        <v>110263</v>
      </c>
      <c r="AB85" s="17">
        <v>20017</v>
      </c>
      <c r="AC85" s="17">
        <v>39244</v>
      </c>
      <c r="AD85" s="17">
        <v>7661</v>
      </c>
      <c r="AE85" s="17">
        <v>318734</v>
      </c>
      <c r="AF85" s="17">
        <v>64717</v>
      </c>
      <c r="AG85" s="75" t="e">
        <f>Tax_data!Q85</f>
        <v>#N/A</v>
      </c>
      <c r="AH85" s="75" t="e">
        <f>Tax_data!S85</f>
        <v>#N/A</v>
      </c>
      <c r="AI85" s="74">
        <f>Tax_data!U85</f>
        <v>10.894894756986591</v>
      </c>
      <c r="AJ85" s="74">
        <f>Tax_data!V85</f>
        <v>10.146135058614053</v>
      </c>
      <c r="AK85" s="81">
        <f>Data!F85</f>
        <v>11.67101663</v>
      </c>
      <c r="AL85" s="17">
        <v>149354</v>
      </c>
      <c r="AM85" s="74">
        <f t="shared" si="42"/>
        <v>1040995.6397512823</v>
      </c>
      <c r="AN85" s="81">
        <f>Data!H85</f>
        <v>95796.13979692095</v>
      </c>
      <c r="AO85" s="74">
        <f>(Data!K85/(AP85/100))</f>
        <v>646666.22562460776</v>
      </c>
      <c r="AP85" s="74">
        <f t="shared" si="43"/>
        <v>14.347226279995187</v>
      </c>
      <c r="AQ85" s="17">
        <f>'Embargoed data'!G85</f>
        <v>144</v>
      </c>
      <c r="AR85" s="17">
        <f>'Embargoed data'!H85</f>
        <v>450</v>
      </c>
      <c r="AS85" s="17">
        <f>'Embargoed data'!I85</f>
        <v>320</v>
      </c>
      <c r="AT85" s="17">
        <f>'Embargoed data'!J85</f>
        <v>218</v>
      </c>
      <c r="AU85" s="17">
        <f>'Embargoed data'!K85</f>
        <v>5731</v>
      </c>
      <c r="AV85" s="17">
        <f t="shared" si="44"/>
        <v>5787</v>
      </c>
      <c r="AW85" s="17" t="e">
        <v>#N/A</v>
      </c>
      <c r="AX85" s="17" t="e">
        <v>#N/A</v>
      </c>
      <c r="AY85" s="17" t="e">
        <v>#N/A</v>
      </c>
      <c r="AZ85" s="74">
        <f>'Historical CPI'!I40</f>
        <v>13.358575870651949</v>
      </c>
      <c r="BA85" s="17">
        <v>513430</v>
      </c>
      <c r="BB85" s="17">
        <v>67296</v>
      </c>
      <c r="BC85" s="17">
        <v>335898</v>
      </c>
      <c r="BD85" s="17">
        <v>50729</v>
      </c>
      <c r="BE85" s="74">
        <f t="shared" si="37"/>
        <v>18.800377641971046</v>
      </c>
      <c r="BF85" s="74">
        <f t="shared" si="38"/>
        <v>18.153868478093287</v>
      </c>
      <c r="BG85" s="74">
        <f t="shared" si="39"/>
        <v>19.521455509122411</v>
      </c>
      <c r="BH85" s="74">
        <f t="shared" si="40"/>
        <v>20.304391749860386</v>
      </c>
      <c r="BI85" s="74">
        <v>471.77333333333303</v>
      </c>
      <c r="BJ85" s="74">
        <v>126.0685601</v>
      </c>
      <c r="BK85" s="74">
        <f t="shared" si="41"/>
        <v>12.565238790279473</v>
      </c>
      <c r="BL85" s="74">
        <f t="shared" si="45"/>
        <v>15.102501354577877</v>
      </c>
      <c r="BM85" s="74">
        <f t="shared" si="46"/>
        <v>13.107142161541008</v>
      </c>
      <c r="BN85" s="17">
        <f>Data!G85</f>
        <v>12797.00001592749</v>
      </c>
      <c r="BO85" s="17">
        <f>Data!H85</f>
        <v>95796.13979692095</v>
      </c>
      <c r="BP85" s="17">
        <v>6270.5858357840798</v>
      </c>
      <c r="BQ85" s="17">
        <f t="shared" si="47"/>
        <v>43705.910211560302</v>
      </c>
      <c r="BR85" s="17"/>
      <c r="BS85" s="17"/>
      <c r="BT85" s="17" t="e">
        <v>#N/A</v>
      </c>
      <c r="BU85" s="17"/>
      <c r="BV85" s="17" t="e">
        <v>#N/A</v>
      </c>
      <c r="BW85" s="17"/>
      <c r="BX85" s="17"/>
      <c r="BY85" s="17" t="e">
        <v>#N/A</v>
      </c>
      <c r="BZ85" s="17" t="e">
        <v>#N/A</v>
      </c>
      <c r="CA85" s="17"/>
      <c r="CB85" s="17"/>
    </row>
    <row r="86" spans="1:83" x14ac:dyDescent="0.2">
      <c r="A86" s="18">
        <v>32963</v>
      </c>
      <c r="B86" s="17">
        <v>2362832</v>
      </c>
      <c r="C86" s="17">
        <v>312250</v>
      </c>
      <c r="D86" s="35">
        <f>Data!P86</f>
        <v>18</v>
      </c>
      <c r="E86" s="73">
        <v>17.989062499999999</v>
      </c>
      <c r="F86" s="35" t="e">
        <v>#N/A</v>
      </c>
      <c r="G86" s="35" t="e">
        <v>#N/A</v>
      </c>
      <c r="H86" s="35" t="e">
        <v>#N/A</v>
      </c>
      <c r="I86" s="35">
        <v>15.5866666666667</v>
      </c>
      <c r="J86" s="35">
        <f>'Historical PPI'!H85</f>
        <v>14.292399672399656</v>
      </c>
      <c r="K86" s="35" t="e">
        <f>'4.Globalgrowthcalcs_rebased'!Q83</f>
        <v>#N/A</v>
      </c>
      <c r="L86" s="35">
        <f>'4.Globalgrowthcalcs_rebased'!B83</f>
        <v>59.842378241415794</v>
      </c>
      <c r="M86" s="35">
        <v>8.25</v>
      </c>
      <c r="N86" s="35" t="e">
        <f>'3.IMFq'!Q83</f>
        <v>#N/A</v>
      </c>
      <c r="O86" s="35">
        <f>'3.IMFq'!R83</f>
        <v>121.65296875</v>
      </c>
      <c r="P86" s="35">
        <f>'3.IMFq'!S83</f>
        <v>32.784343750000019</v>
      </c>
      <c r="Q86" s="35">
        <f>'3.IMFq'!T83</f>
        <v>51.068937500000004</v>
      </c>
      <c r="R86" s="35">
        <f>'3.IMFq'!U83</f>
        <v>86.106468750000019</v>
      </c>
      <c r="S86" s="35">
        <f>'3.IMFq'!V83</f>
        <v>17.945031250000003</v>
      </c>
      <c r="T86" s="35" t="e">
        <f t="shared" si="48"/>
        <v>#N/A</v>
      </c>
      <c r="U86" s="17">
        <v>1293911</v>
      </c>
      <c r="V86" s="17">
        <v>195326</v>
      </c>
      <c r="W86" s="17">
        <v>483635</v>
      </c>
      <c r="X86" s="17">
        <v>53422</v>
      </c>
      <c r="Y86" s="17">
        <v>197403</v>
      </c>
      <c r="Z86" s="17">
        <v>38335</v>
      </c>
      <c r="AA86" s="17">
        <v>98318</v>
      </c>
      <c r="AB86" s="17">
        <v>18526</v>
      </c>
      <c r="AC86" s="17">
        <v>41809</v>
      </c>
      <c r="AD86" s="17">
        <v>8461</v>
      </c>
      <c r="AE86" s="17">
        <v>313387</v>
      </c>
      <c r="AF86" s="17">
        <v>65322</v>
      </c>
      <c r="AG86" s="75">
        <f>Tax_data!Q86</f>
        <v>0.19702109921274036</v>
      </c>
      <c r="AH86" s="75">
        <f>Tax_data!S86</f>
        <v>9.2341490709362084</v>
      </c>
      <c r="AI86" s="74">
        <f>Tax_data!U86</f>
        <v>10.374351878005426</v>
      </c>
      <c r="AJ86" s="74">
        <f>Tax_data!V86</f>
        <v>17.787435117683227</v>
      </c>
      <c r="AK86" s="81">
        <f>Data!F86</f>
        <v>11.7093101751171</v>
      </c>
      <c r="AL86" s="17">
        <v>156944</v>
      </c>
      <c r="AM86" s="74">
        <f t="shared" si="42"/>
        <v>1039654.5671543982</v>
      </c>
      <c r="AN86" s="81">
        <f>Data!H86</f>
        <v>96127.956998376758</v>
      </c>
      <c r="AO86" s="74">
        <f>(Data!K86/(AP86/100))</f>
        <v>616677.72910757712</v>
      </c>
      <c r="AP86" s="74">
        <f t="shared" si="43"/>
        <v>15.09578324938887</v>
      </c>
      <c r="AQ86" s="17">
        <f>'Embargoed data'!G86</f>
        <v>168</v>
      </c>
      <c r="AR86" s="17">
        <f>'Embargoed data'!H86</f>
        <v>365</v>
      </c>
      <c r="AS86" s="17">
        <f>'Embargoed data'!I86</f>
        <v>504</v>
      </c>
      <c r="AT86" s="17">
        <f>'Embargoed data'!J86</f>
        <v>201</v>
      </c>
      <c r="AU86" s="17">
        <f>'Embargoed data'!K86</f>
        <v>7511</v>
      </c>
      <c r="AV86" s="17">
        <f t="shared" si="44"/>
        <v>7339</v>
      </c>
      <c r="AW86" s="17" t="e">
        <v>#N/A</v>
      </c>
      <c r="AX86" s="17" t="e">
        <v>#N/A</v>
      </c>
      <c r="AY86" s="17" t="e">
        <v>#N/A</v>
      </c>
      <c r="AZ86" s="74">
        <f>'Historical CPI'!I41</f>
        <v>13.943239729643357</v>
      </c>
      <c r="BA86" s="17">
        <v>526247</v>
      </c>
      <c r="BB86" s="17">
        <v>69265</v>
      </c>
      <c r="BC86" s="17">
        <v>319966</v>
      </c>
      <c r="BD86" s="17">
        <v>53614</v>
      </c>
      <c r="BE86" s="74">
        <f t="shared" si="37"/>
        <v>19.419664341474039</v>
      </c>
      <c r="BF86" s="74">
        <f t="shared" si="38"/>
        <v>18.842938220875119</v>
      </c>
      <c r="BG86" s="74">
        <f t="shared" si="39"/>
        <v>20.237269487430936</v>
      </c>
      <c r="BH86" s="74">
        <f t="shared" si="40"/>
        <v>20.843876740260445</v>
      </c>
      <c r="BI86" s="74">
        <v>470.67</v>
      </c>
      <c r="BJ86" s="74">
        <v>130.5809964</v>
      </c>
      <c r="BK86" s="74">
        <f t="shared" si="41"/>
        <v>13.215074114452488</v>
      </c>
      <c r="BL86" s="74">
        <f t="shared" si="45"/>
        <v>16.756155341505035</v>
      </c>
      <c r="BM86" s="74">
        <f t="shared" si="46"/>
        <v>13.162070282585933</v>
      </c>
      <c r="BN86" s="17">
        <f>Data!G86</f>
        <v>13403.351491492151</v>
      </c>
      <c r="BO86" s="17">
        <f>Data!H86</f>
        <v>96127.956998376758</v>
      </c>
      <c r="BP86" s="17">
        <v>7792.24817889325</v>
      </c>
      <c r="BQ86" s="17">
        <f t="shared" si="47"/>
        <v>51618.707357955122</v>
      </c>
      <c r="BR86" s="17"/>
      <c r="BS86" s="17"/>
      <c r="BT86" s="17">
        <v>6348.3333333333303</v>
      </c>
      <c r="BU86" s="17">
        <f>BT86*12</f>
        <v>76179.999999999971</v>
      </c>
      <c r="BV86" s="17">
        <v>6427.3333333333303</v>
      </c>
      <c r="BW86" s="17">
        <f>BV86*12</f>
        <v>77127.999999999971</v>
      </c>
      <c r="BX86" s="17">
        <f t="shared" ref="BX86:BX117" si="49">BT86-BV86</f>
        <v>-79</v>
      </c>
      <c r="BY86" s="17">
        <v>74017.327382381496</v>
      </c>
      <c r="BZ86" s="17">
        <v>71640.907894012693</v>
      </c>
      <c r="CA86" s="17">
        <f>BY86-BZ86</f>
        <v>2376.4194883688033</v>
      </c>
      <c r="CB86" s="17">
        <f>(CA86/AP86)*100</f>
        <v>15742.273515122239</v>
      </c>
      <c r="CD86" s="139"/>
      <c r="CE86" s="139"/>
    </row>
    <row r="87" spans="1:83" x14ac:dyDescent="0.2">
      <c r="A87" s="18">
        <v>33054</v>
      </c>
      <c r="B87" s="17">
        <v>2360882</v>
      </c>
      <c r="C87" s="17">
        <v>324200</v>
      </c>
      <c r="D87" s="35">
        <f>Data!P87</f>
        <v>18</v>
      </c>
      <c r="E87" s="73">
        <v>17.989322033898301</v>
      </c>
      <c r="F87" s="35" t="e">
        <v>#N/A</v>
      </c>
      <c r="G87" s="35" t="e">
        <v>#N/A</v>
      </c>
      <c r="H87" s="35" t="e">
        <v>#N/A</v>
      </c>
      <c r="I87" s="35">
        <v>16.3333333333333</v>
      </c>
      <c r="J87" s="35">
        <f>'Historical PPI'!H86</f>
        <v>14.944609362257363</v>
      </c>
      <c r="K87" s="35" t="e">
        <f>'4.Globalgrowthcalcs_rebased'!Q84</f>
        <v>#N/A</v>
      </c>
      <c r="L87" s="35">
        <f>'4.Globalgrowthcalcs_rebased'!B84</f>
        <v>60.059589331002861</v>
      </c>
      <c r="M87" s="35">
        <v>8.25</v>
      </c>
      <c r="N87" s="35" t="e">
        <f>'3.IMFq'!Q84</f>
        <v>#N/A</v>
      </c>
      <c r="O87" s="35">
        <f>'3.IMFq'!R84</f>
        <v>123.13528124999999</v>
      </c>
      <c r="P87" s="35">
        <f>'3.IMFq'!S84</f>
        <v>33.825406250000015</v>
      </c>
      <c r="Q87" s="35">
        <f>'3.IMFq'!T84</f>
        <v>51.782562500000004</v>
      </c>
      <c r="R87" s="35">
        <f>'3.IMFq'!U84</f>
        <v>86.638781250000022</v>
      </c>
      <c r="S87" s="35">
        <f>'3.IMFq'!V84</f>
        <v>18.225218750000003</v>
      </c>
      <c r="T87" s="35" t="e">
        <f t="shared" si="48"/>
        <v>#N/A</v>
      </c>
      <c r="U87" s="17">
        <v>1307306</v>
      </c>
      <c r="V87" s="17">
        <v>206004</v>
      </c>
      <c r="W87" s="17">
        <v>461774</v>
      </c>
      <c r="X87" s="17">
        <v>54900</v>
      </c>
      <c r="Y87" s="17">
        <v>193497</v>
      </c>
      <c r="Z87" s="17">
        <v>38348</v>
      </c>
      <c r="AA87" s="17">
        <v>97200</v>
      </c>
      <c r="AB87" s="17">
        <v>17874</v>
      </c>
      <c r="AC87" s="17">
        <v>39122</v>
      </c>
      <c r="AD87" s="17">
        <v>8028</v>
      </c>
      <c r="AE87" s="17">
        <v>306589</v>
      </c>
      <c r="AF87" s="17">
        <v>64251</v>
      </c>
      <c r="AG87" s="75">
        <f>Tax_data!Q87</f>
        <v>0.19848331573467626</v>
      </c>
      <c r="AH87" s="75">
        <f>Tax_data!S87</f>
        <v>8.7380086832921737</v>
      </c>
      <c r="AI87" s="74">
        <f>Tax_data!U87</f>
        <v>12.331722632447702</v>
      </c>
      <c r="AJ87" s="74">
        <f>Tax_data!V87</f>
        <v>14.025354624780132</v>
      </c>
      <c r="AK87" s="81">
        <f>Data!F87</f>
        <v>11.7445705301175</v>
      </c>
      <c r="AL87" s="17">
        <v>165212</v>
      </c>
      <c r="AM87" s="74">
        <f t="shared" si="42"/>
        <v>1048439.0539601174</v>
      </c>
      <c r="AN87" s="81">
        <f>Data!H87</f>
        <v>98170.196540277931</v>
      </c>
      <c r="AO87" s="74">
        <f>(Data!K87/(AP87/100))</f>
        <v>629445.03985683108</v>
      </c>
      <c r="AP87" s="74">
        <f t="shared" si="43"/>
        <v>15.757902128499371</v>
      </c>
      <c r="AQ87" s="17">
        <f>'Embargoed data'!G87</f>
        <v>156</v>
      </c>
      <c r="AR87" s="17">
        <f>'Embargoed data'!H87</f>
        <v>364</v>
      </c>
      <c r="AS87" s="17">
        <f>'Embargoed data'!I87</f>
        <v>520</v>
      </c>
      <c r="AT87" s="17">
        <f>'Embargoed data'!J87</f>
        <v>187</v>
      </c>
      <c r="AU87" s="17">
        <f>'Embargoed data'!K87</f>
        <v>11269</v>
      </c>
      <c r="AV87" s="17">
        <f t="shared" si="44"/>
        <v>11082</v>
      </c>
      <c r="AW87" s="17" t="e">
        <v>#N/A</v>
      </c>
      <c r="AX87" s="17" t="e">
        <v>#N/A</v>
      </c>
      <c r="AY87" s="17" t="e">
        <v>#N/A</v>
      </c>
      <c r="AZ87" s="74">
        <f>'Historical CPI'!I42</f>
        <v>14.32929381817017</v>
      </c>
      <c r="BA87" s="17">
        <v>514067</v>
      </c>
      <c r="BB87" s="17">
        <v>70333</v>
      </c>
      <c r="BC87" s="17">
        <v>324575</v>
      </c>
      <c r="BD87" s="17">
        <v>54473</v>
      </c>
      <c r="BE87" s="74">
        <f t="shared" si="37"/>
        <v>19.81839511723696</v>
      </c>
      <c r="BF87" s="74">
        <f t="shared" si="38"/>
        <v>18.388888888888889</v>
      </c>
      <c r="BG87" s="74">
        <f t="shared" si="39"/>
        <v>20.520423291242778</v>
      </c>
      <c r="BH87" s="74">
        <f t="shared" si="40"/>
        <v>20.956720560750711</v>
      </c>
      <c r="BI87" s="74">
        <v>454.22666666666697</v>
      </c>
      <c r="BJ87" s="74">
        <v>129.19041129999999</v>
      </c>
      <c r="BK87" s="74">
        <f t="shared" si="41"/>
        <v>13.732156033211318</v>
      </c>
      <c r="BL87" s="74">
        <f t="shared" si="45"/>
        <v>16.782869906801203</v>
      </c>
      <c r="BM87" s="74">
        <f t="shared" si="46"/>
        <v>13.681679625418477</v>
      </c>
      <c r="BN87" s="17">
        <f>Data!G87</f>
        <v>14067.095904131551</v>
      </c>
      <c r="BO87" s="17">
        <f>Data!H87</f>
        <v>98170.196540277931</v>
      </c>
      <c r="BP87" s="17">
        <v>9736.6237119855596</v>
      </c>
      <c r="BQ87" s="17">
        <f t="shared" si="47"/>
        <v>61788.832248019433</v>
      </c>
      <c r="BR87" s="17"/>
      <c r="BS87" s="17"/>
      <c r="BT87" s="17">
        <v>5191.6666666666697</v>
      </c>
      <c r="BU87" s="17">
        <f t="shared" ref="BU87:BW150" si="50">BT87*12</f>
        <v>62300.000000000036</v>
      </c>
      <c r="BV87" s="17">
        <v>6044</v>
      </c>
      <c r="BW87" s="17">
        <f t="shared" si="50"/>
        <v>72528</v>
      </c>
      <c r="BX87" s="17">
        <f t="shared" si="49"/>
        <v>-852.3333333333303</v>
      </c>
      <c r="BY87" s="17">
        <v>71341.834918996494</v>
      </c>
      <c r="BZ87" s="17">
        <v>72175.689463460294</v>
      </c>
      <c r="CA87" s="17">
        <f t="shared" ref="CA87:CA150" si="51">BY87-BZ87</f>
        <v>-833.85454446380027</v>
      </c>
      <c r="CB87" s="17">
        <f t="shared" ref="CB87:CB150" si="52">(CA87/AP87)*100</f>
        <v>-5291.6596236228079</v>
      </c>
      <c r="CD87" s="139"/>
      <c r="CE87" s="139"/>
    </row>
    <row r="88" spans="1:83" x14ac:dyDescent="0.2">
      <c r="A88" s="18">
        <v>33146</v>
      </c>
      <c r="B88" s="17">
        <v>2358898</v>
      </c>
      <c r="C88" s="17">
        <v>330423</v>
      </c>
      <c r="D88" s="35">
        <f>Data!P88</f>
        <v>18</v>
      </c>
      <c r="E88" s="35">
        <v>17.7007692307692</v>
      </c>
      <c r="F88" s="35" t="e">
        <v>#N/A</v>
      </c>
      <c r="G88" s="35" t="e">
        <v>#N/A</v>
      </c>
      <c r="H88" s="35" t="e">
        <v>#N/A</v>
      </c>
      <c r="I88" s="35">
        <v>16.37</v>
      </c>
      <c r="J88" s="35">
        <f>'Historical PPI'!H87</f>
        <v>15.32607849497245</v>
      </c>
      <c r="K88" s="35" t="e">
        <f>'4.Globalgrowthcalcs_rebased'!Q85</f>
        <v>#N/A</v>
      </c>
      <c r="L88" s="35">
        <f>'4.Globalgrowthcalcs_rebased'!B85</f>
        <v>60.099578013383827</v>
      </c>
      <c r="M88" s="35">
        <v>8</v>
      </c>
      <c r="N88" s="35" t="e">
        <f>'3.IMFq'!Q85</f>
        <v>#N/A</v>
      </c>
      <c r="O88" s="35">
        <f>'3.IMFq'!R85</f>
        <v>124.68315624999997</v>
      </c>
      <c r="P88" s="35">
        <f>'3.IMFq'!S85</f>
        <v>34.607531250000015</v>
      </c>
      <c r="Q88" s="35">
        <f>'3.IMFq'!T85</f>
        <v>52.562812500000007</v>
      </c>
      <c r="R88" s="35">
        <f>'3.IMFq'!U85</f>
        <v>87.216156250000012</v>
      </c>
      <c r="S88" s="35">
        <f>'3.IMFq'!V85</f>
        <v>18.584093750000001</v>
      </c>
      <c r="T88" s="35" t="e">
        <f t="shared" si="48"/>
        <v>#N/A</v>
      </c>
      <c r="U88" s="17">
        <v>1318088</v>
      </c>
      <c r="V88" s="17">
        <v>214699</v>
      </c>
      <c r="W88" s="17">
        <v>470554</v>
      </c>
      <c r="X88" s="17">
        <v>58127</v>
      </c>
      <c r="Y88" s="17">
        <v>187830</v>
      </c>
      <c r="Z88" s="17">
        <v>38272</v>
      </c>
      <c r="AA88" s="17">
        <v>93809</v>
      </c>
      <c r="AB88" s="17">
        <v>16926</v>
      </c>
      <c r="AC88" s="17">
        <v>39268</v>
      </c>
      <c r="AD88" s="17">
        <v>8204</v>
      </c>
      <c r="AE88" s="17">
        <v>298455</v>
      </c>
      <c r="AF88" s="17">
        <v>63402</v>
      </c>
      <c r="AG88" s="75">
        <f>Tax_data!Q88</f>
        <v>0.20574102132421943</v>
      </c>
      <c r="AH88" s="75">
        <f>Tax_data!S88</f>
        <v>8.9229177110200695</v>
      </c>
      <c r="AI88" s="74">
        <f>Tax_data!U88</f>
        <v>10.081533403739121</v>
      </c>
      <c r="AJ88" s="74">
        <f>Tax_data!V88</f>
        <v>16.23419891970525</v>
      </c>
      <c r="AK88" s="81">
        <f>Data!F88</f>
        <v>11.774909185059201</v>
      </c>
      <c r="AL88" s="17">
        <v>169118</v>
      </c>
      <c r="AM88" s="74">
        <f t="shared" si="42"/>
        <v>1038255.4477850386</v>
      </c>
      <c r="AN88" s="81">
        <f>Data!H88</f>
        <v>97569.122009508486</v>
      </c>
      <c r="AO88" s="74">
        <f>(Data!K88/(AP88/100))</f>
        <v>632140.84117143822</v>
      </c>
      <c r="AP88" s="74">
        <f t="shared" si="43"/>
        <v>16.288669648763968</v>
      </c>
      <c r="AQ88" s="17">
        <f>'Embargoed data'!G88</f>
        <v>176</v>
      </c>
      <c r="AR88" s="17">
        <f>'Embargoed data'!H88</f>
        <v>319</v>
      </c>
      <c r="AS88" s="17">
        <f>'Embargoed data'!I88</f>
        <v>356</v>
      </c>
      <c r="AT88" s="17">
        <f>'Embargoed data'!J88</f>
        <v>215</v>
      </c>
      <c r="AU88" s="17">
        <f>'Embargoed data'!K88</f>
        <v>10063</v>
      </c>
      <c r="AV88" s="17">
        <f t="shared" si="44"/>
        <v>9987</v>
      </c>
      <c r="AW88" s="17" t="e">
        <v>#N/A</v>
      </c>
      <c r="AX88" s="17" t="e">
        <v>#N/A</v>
      </c>
      <c r="AY88" s="17" t="e">
        <v>#N/A</v>
      </c>
      <c r="AZ88" s="74">
        <f>'Historical CPI'!I43</f>
        <v>14.720408794156114</v>
      </c>
      <c r="BA88" s="17">
        <v>516377</v>
      </c>
      <c r="BB88" s="17">
        <v>68747</v>
      </c>
      <c r="BC88" s="17">
        <v>344708</v>
      </c>
      <c r="BD88" s="17">
        <v>57089</v>
      </c>
      <c r="BE88" s="74">
        <f t="shared" si="37"/>
        <v>20.37587179896715</v>
      </c>
      <c r="BF88" s="74">
        <f t="shared" si="38"/>
        <v>18.043044910403054</v>
      </c>
      <c r="BG88" s="74">
        <f t="shared" si="39"/>
        <v>20.892329632270553</v>
      </c>
      <c r="BH88" s="74">
        <f t="shared" si="40"/>
        <v>21.243403528170077</v>
      </c>
      <c r="BI88" s="74">
        <v>443.56</v>
      </c>
      <c r="BJ88" s="74">
        <v>127.56929606666699</v>
      </c>
      <c r="BK88" s="74">
        <f t="shared" si="41"/>
        <v>14.007515373704162</v>
      </c>
      <c r="BL88" s="74">
        <f t="shared" si="45"/>
        <v>16.561553546770018</v>
      </c>
      <c r="BM88" s="74">
        <f t="shared" si="46"/>
        <v>13.313335024604116</v>
      </c>
      <c r="BN88" s="17">
        <f>Data!G88</f>
        <v>14362.573616668597</v>
      </c>
      <c r="BO88" s="17">
        <f>Data!H88</f>
        <v>97569.122009508486</v>
      </c>
      <c r="BP88" s="17">
        <v>9974.3875728304101</v>
      </c>
      <c r="BQ88" s="17">
        <f t="shared" si="47"/>
        <v>61235.127164527497</v>
      </c>
      <c r="BR88" s="17"/>
      <c r="BS88" s="17"/>
      <c r="BT88" s="17">
        <v>6730</v>
      </c>
      <c r="BU88" s="17">
        <f t="shared" si="50"/>
        <v>80760</v>
      </c>
      <c r="BV88" s="17">
        <v>6336</v>
      </c>
      <c r="BW88" s="17">
        <f t="shared" si="50"/>
        <v>76032</v>
      </c>
      <c r="BX88" s="17">
        <f t="shared" si="49"/>
        <v>394</v>
      </c>
      <c r="BY88" s="17">
        <v>72446.328354997095</v>
      </c>
      <c r="BZ88" s="17">
        <v>76096.612476714799</v>
      </c>
      <c r="CA88" s="17">
        <f t="shared" si="51"/>
        <v>-3650.2841217177047</v>
      </c>
      <c r="CB88" s="17">
        <f t="shared" si="52"/>
        <v>-22409.958581207393</v>
      </c>
      <c r="CD88" s="139"/>
      <c r="CE88" s="139"/>
    </row>
    <row r="89" spans="1:83" x14ac:dyDescent="0.2">
      <c r="A89" s="18">
        <v>33238</v>
      </c>
      <c r="B89" s="17">
        <v>2361087</v>
      </c>
      <c r="C89" s="17">
        <v>337636</v>
      </c>
      <c r="D89" s="35">
        <f>Data!P89</f>
        <v>18</v>
      </c>
      <c r="E89" s="73">
        <v>17.5579365079365</v>
      </c>
      <c r="F89" s="35" t="e">
        <v>#N/A</v>
      </c>
      <c r="G89" s="35" t="e">
        <v>#N/A</v>
      </c>
      <c r="H89" s="35" t="e">
        <v>#N/A</v>
      </c>
      <c r="I89" s="35">
        <v>16.316666666666698</v>
      </c>
      <c r="J89" s="35">
        <f>'Historical PPI'!H88</f>
        <v>15.98001601281023</v>
      </c>
      <c r="K89" s="35" t="e">
        <f>'4.Globalgrowthcalcs_rebased'!Q86</f>
        <v>#N/A</v>
      </c>
      <c r="L89" s="35">
        <f>'4.Globalgrowthcalcs_rebased'!B86</f>
        <v>59.552427536073274</v>
      </c>
      <c r="M89" s="35">
        <v>7</v>
      </c>
      <c r="N89" s="35" t="e">
        <f>'3.IMFq'!Q86</f>
        <v>#N/A</v>
      </c>
      <c r="O89" s="35">
        <f>'3.IMFq'!R86</f>
        <v>126.29659374999997</v>
      </c>
      <c r="P89" s="35">
        <f>'3.IMFq'!S86</f>
        <v>35.130718750000021</v>
      </c>
      <c r="Q89" s="35">
        <f>'3.IMFq'!T86</f>
        <v>53.409687500000004</v>
      </c>
      <c r="R89" s="35">
        <f>'3.IMFq'!U86</f>
        <v>87.838593750000015</v>
      </c>
      <c r="S89" s="35">
        <f>'3.IMFq'!V86</f>
        <v>19.021656249999999</v>
      </c>
      <c r="T89" s="35" t="e">
        <f t="shared" si="48"/>
        <v>#N/A</v>
      </c>
      <c r="U89" s="17">
        <v>1324712</v>
      </c>
      <c r="V89" s="17">
        <v>221952</v>
      </c>
      <c r="W89" s="17">
        <v>476559</v>
      </c>
      <c r="X89" s="17">
        <v>62999</v>
      </c>
      <c r="Y89" s="17">
        <v>182722</v>
      </c>
      <c r="Z89" s="17">
        <v>38321</v>
      </c>
      <c r="AA89" s="17">
        <v>95010</v>
      </c>
      <c r="AB89" s="17">
        <v>16660</v>
      </c>
      <c r="AC89" s="17">
        <v>38478</v>
      </c>
      <c r="AD89" s="17">
        <v>8179</v>
      </c>
      <c r="AE89" s="17">
        <v>290724</v>
      </c>
      <c r="AF89" s="17">
        <v>63161</v>
      </c>
      <c r="AG89" s="75">
        <f>Tax_data!Q89</f>
        <v>0.19731969234037744</v>
      </c>
      <c r="AH89" s="75">
        <f>Tax_data!S89</f>
        <v>7.9436503353274999</v>
      </c>
      <c r="AI89" s="74">
        <f>Tax_data!U89</f>
        <v>10.852407810530149</v>
      </c>
      <c r="AJ89" s="74">
        <f>Tax_data!V89</f>
        <v>12.242281184887297</v>
      </c>
      <c r="AK89" s="81">
        <f>Data!F89</f>
        <v>11.79843763</v>
      </c>
      <c r="AL89" s="17">
        <v>174270</v>
      </c>
      <c r="AM89" s="74">
        <f t="shared" si="42"/>
        <v>1040123.8116349481</v>
      </c>
      <c r="AN89" s="81">
        <f>Data!H89</f>
        <v>96388.162695761654</v>
      </c>
      <c r="AO89" s="74">
        <f>(Data!K89/(AP89/100))</f>
        <v>619325.38099529012</v>
      </c>
      <c r="AP89" s="74">
        <f t="shared" si="43"/>
        <v>16.754736123776336</v>
      </c>
      <c r="AQ89" s="17">
        <f>'Embargoed data'!G89</f>
        <v>172</v>
      </c>
      <c r="AR89" s="17">
        <f>'Embargoed data'!H89</f>
        <v>308</v>
      </c>
      <c r="AS89" s="17">
        <f>'Embargoed data'!I89</f>
        <v>376</v>
      </c>
      <c r="AT89" s="17">
        <f>'Embargoed data'!J89</f>
        <v>253</v>
      </c>
      <c r="AU89" s="17">
        <f>'Embargoed data'!K89</f>
        <v>10065</v>
      </c>
      <c r="AV89" s="17">
        <f t="shared" si="44"/>
        <v>9916</v>
      </c>
      <c r="AW89" s="17" t="e">
        <v>#N/A</v>
      </c>
      <c r="AX89" s="17" t="e">
        <v>#N/A</v>
      </c>
      <c r="AY89" s="17" t="e">
        <v>#N/A</v>
      </c>
      <c r="AZ89" s="74">
        <f>'Historical CPI'!I44</f>
        <v>15.32408061808747</v>
      </c>
      <c r="BA89" s="17">
        <v>540086</v>
      </c>
      <c r="BB89" s="17">
        <v>72627</v>
      </c>
      <c r="BC89" s="17">
        <v>313440</v>
      </c>
      <c r="BD89" s="17">
        <v>52328</v>
      </c>
      <c r="BE89" s="74">
        <f t="shared" si="37"/>
        <v>20.97229671303948</v>
      </c>
      <c r="BF89" s="74">
        <f t="shared" si="38"/>
        <v>17.534996316177246</v>
      </c>
      <c r="BG89" s="74">
        <f t="shared" si="39"/>
        <v>21.256302302614479</v>
      </c>
      <c r="BH89" s="74">
        <f t="shared" si="40"/>
        <v>21.725416546277568</v>
      </c>
      <c r="BI89" s="74">
        <v>436.1</v>
      </c>
      <c r="BJ89" s="74">
        <v>130.238580833333</v>
      </c>
      <c r="BK89" s="74">
        <f t="shared" si="41"/>
        <v>14.300023675535886</v>
      </c>
      <c r="BL89" s="74">
        <f t="shared" si="45"/>
        <v>16.694742215416028</v>
      </c>
      <c r="BM89" s="74">
        <f t="shared" si="46"/>
        <v>13.447302836955597</v>
      </c>
      <c r="BN89" s="17">
        <f>Data!G89</f>
        <v>14770.599757791828</v>
      </c>
      <c r="BO89" s="17">
        <f>Data!H89</f>
        <v>96388.162695761654</v>
      </c>
      <c r="BP89" s="17">
        <v>10793.872928551</v>
      </c>
      <c r="BQ89" s="17">
        <f t="shared" si="47"/>
        <v>64422.816622182516</v>
      </c>
      <c r="BR89" s="17"/>
      <c r="BS89" s="17"/>
      <c r="BT89" s="17">
        <v>5683</v>
      </c>
      <c r="BU89" s="17">
        <f t="shared" si="50"/>
        <v>68196</v>
      </c>
      <c r="BV89" s="17">
        <v>5857</v>
      </c>
      <c r="BW89" s="17">
        <f t="shared" si="50"/>
        <v>70284</v>
      </c>
      <c r="BX89" s="17">
        <f t="shared" si="49"/>
        <v>-174</v>
      </c>
      <c r="BY89" s="17">
        <v>69884.781046279997</v>
      </c>
      <c r="BZ89" s="17">
        <v>78959.524243400403</v>
      </c>
      <c r="CA89" s="17">
        <f t="shared" si="51"/>
        <v>-9074.743197120406</v>
      </c>
      <c r="CB89" s="17">
        <f t="shared" si="52"/>
        <v>-54162.25674985478</v>
      </c>
      <c r="CD89" s="139"/>
      <c r="CE89" s="139"/>
    </row>
    <row r="90" spans="1:83" x14ac:dyDescent="0.2">
      <c r="A90" s="18">
        <v>33328</v>
      </c>
      <c r="B90" s="17">
        <v>2342307</v>
      </c>
      <c r="C90" s="17">
        <v>353417</v>
      </c>
      <c r="D90" s="35">
        <f>Data!P90</f>
        <v>17.66667</v>
      </c>
      <c r="E90" s="73">
        <v>17.134193548387099</v>
      </c>
      <c r="F90" s="35" t="e">
        <v>#N/A</v>
      </c>
      <c r="G90" s="35" t="e">
        <v>#N/A</v>
      </c>
      <c r="H90" s="35" t="e">
        <v>#N/A</v>
      </c>
      <c r="I90" s="35">
        <v>15.74</v>
      </c>
      <c r="J90" s="35">
        <f>'Historical PPI'!H89</f>
        <v>16.188222768222751</v>
      </c>
      <c r="K90" s="35" t="e">
        <f>'4.Globalgrowthcalcs_rebased'!Q87</f>
        <v>#N/A</v>
      </c>
      <c r="L90" s="35">
        <f>'4.Globalgrowthcalcs_rebased'!B87</f>
        <v>59.273757522483727</v>
      </c>
      <c r="M90" s="35">
        <v>6</v>
      </c>
      <c r="N90" s="35">
        <f>'3.IMFq'!Q87</f>
        <v>0</v>
      </c>
      <c r="O90" s="35">
        <f>'3.IMFq'!R87</f>
        <v>128.32809374999999</v>
      </c>
      <c r="P90" s="35">
        <f>'3.IMFq'!S87</f>
        <v>34.726062499999998</v>
      </c>
      <c r="Q90" s="35">
        <f>'3.IMFq'!T87</f>
        <v>54.4044375</v>
      </c>
      <c r="R90" s="35">
        <f>'3.IMFq'!U87</f>
        <v>88.577656250000018</v>
      </c>
      <c r="S90" s="35">
        <f>'3.IMFq'!V87</f>
        <v>19.625250000000005</v>
      </c>
      <c r="T90" s="35">
        <f t="shared" si="48"/>
        <v>37.226844968750001</v>
      </c>
      <c r="U90" s="17">
        <v>1317546</v>
      </c>
      <c r="V90" s="17">
        <v>231191</v>
      </c>
      <c r="W90" s="17">
        <v>481444</v>
      </c>
      <c r="X90" s="17">
        <v>61792</v>
      </c>
      <c r="Y90" s="17">
        <v>182421</v>
      </c>
      <c r="Z90" s="17">
        <v>39582</v>
      </c>
      <c r="AA90" s="17">
        <v>92419</v>
      </c>
      <c r="AB90" s="17">
        <v>18799</v>
      </c>
      <c r="AC90" s="17">
        <v>37279</v>
      </c>
      <c r="AD90" s="17">
        <v>8407</v>
      </c>
      <c r="AE90" s="17">
        <v>284936</v>
      </c>
      <c r="AF90" s="17">
        <v>66788</v>
      </c>
      <c r="AG90" s="75">
        <f>Tax_data!Q90</f>
        <v>0.19471706924758428</v>
      </c>
      <c r="AH90" s="75">
        <f>Tax_data!S90</f>
        <v>9.2410260125927248</v>
      </c>
      <c r="AI90" s="74">
        <f>Tax_data!U90</f>
        <v>10.509392222081408</v>
      </c>
      <c r="AJ90" s="74">
        <f>Tax_data!V90</f>
        <v>10.198065813153683</v>
      </c>
      <c r="AK90" s="81">
        <f>Data!F90</f>
        <v>11.8147718459399</v>
      </c>
      <c r="AL90" s="17">
        <v>180065</v>
      </c>
      <c r="AM90" s="74">
        <f t="shared" si="42"/>
        <v>1026181.4711212807</v>
      </c>
      <c r="AN90" s="81">
        <f>Data!H90</f>
        <v>95523.803444685313</v>
      </c>
      <c r="AO90" s="74">
        <f>(Data!K90/(AP90/100))</f>
        <v>597388.65736988012</v>
      </c>
      <c r="AP90" s="74">
        <f t="shared" si="43"/>
        <v>17.547091334951492</v>
      </c>
      <c r="AQ90" s="17">
        <f>'Embargoed data'!G90</f>
        <v>178</v>
      </c>
      <c r="AR90" s="17">
        <f>'Embargoed data'!H90</f>
        <v>2</v>
      </c>
      <c r="AS90" s="17">
        <f>'Embargoed data'!I90</f>
        <v>4</v>
      </c>
      <c r="AT90" s="17">
        <f>'Embargoed data'!J90</f>
        <v>490</v>
      </c>
      <c r="AU90" s="17">
        <f>'Embargoed data'!K90</f>
        <v>7688</v>
      </c>
      <c r="AV90" s="17">
        <f t="shared" si="44"/>
        <v>7374</v>
      </c>
      <c r="AW90" s="17" t="e">
        <v>#N/A</v>
      </c>
      <c r="AX90" s="17" t="e">
        <v>#N/A</v>
      </c>
      <c r="AY90" s="17" t="e">
        <v>#N/A</v>
      </c>
      <c r="AZ90" s="74">
        <f>'Historical CPI'!I45</f>
        <v>15.954836557910147</v>
      </c>
      <c r="BA90" s="17">
        <v>491501</v>
      </c>
      <c r="BB90" s="17">
        <v>64731</v>
      </c>
      <c r="BC90" s="17">
        <v>328595</v>
      </c>
      <c r="BD90" s="17">
        <v>56896</v>
      </c>
      <c r="BE90" s="74">
        <f t="shared" si="37"/>
        <v>21.698159751344416</v>
      </c>
      <c r="BF90" s="74">
        <f t="shared" si="38"/>
        <v>20.34105541068395</v>
      </c>
      <c r="BG90" s="74">
        <f t="shared" si="39"/>
        <v>22.551570589339843</v>
      </c>
      <c r="BH90" s="74">
        <f t="shared" si="40"/>
        <v>23.43964960552545</v>
      </c>
      <c r="BI90" s="74">
        <v>434.92</v>
      </c>
      <c r="BJ90" s="74">
        <v>133.50019839999999</v>
      </c>
      <c r="BK90" s="74">
        <f t="shared" si="41"/>
        <v>15.088414968661237</v>
      </c>
      <c r="BL90" s="74">
        <f t="shared" si="45"/>
        <v>17.314931754895841</v>
      </c>
      <c r="BM90" s="74">
        <f t="shared" si="46"/>
        <v>13.170064760804149</v>
      </c>
      <c r="BN90" s="17">
        <f>Data!G90</f>
        <v>15240.666713498884</v>
      </c>
      <c r="BO90" s="17">
        <f>Data!H90</f>
        <v>95523.803444685313</v>
      </c>
      <c r="BP90" s="17">
        <v>7770.9776293766699</v>
      </c>
      <c r="BQ90" s="17">
        <f t="shared" si="47"/>
        <v>44286.41466006339</v>
      </c>
      <c r="BR90" s="17"/>
      <c r="BS90" s="17"/>
      <c r="BT90" s="17">
        <v>6386.3333333333303</v>
      </c>
      <c r="BU90" s="17">
        <f t="shared" si="50"/>
        <v>76635.999999999971</v>
      </c>
      <c r="BV90" s="17">
        <v>7643.3333333333303</v>
      </c>
      <c r="BW90" s="17">
        <f t="shared" si="50"/>
        <v>91719.999999999971</v>
      </c>
      <c r="BX90" s="17">
        <f t="shared" si="49"/>
        <v>-1257</v>
      </c>
      <c r="BY90" s="17">
        <v>74498.043017588105</v>
      </c>
      <c r="BZ90" s="17">
        <v>83597.187962686905</v>
      </c>
      <c r="CA90" s="17">
        <f t="shared" si="51"/>
        <v>-9099.1449450988002</v>
      </c>
      <c r="CB90" s="17">
        <f t="shared" si="52"/>
        <v>-51855.574074402306</v>
      </c>
      <c r="CD90" s="139"/>
      <c r="CE90" s="139"/>
    </row>
    <row r="91" spans="1:83" x14ac:dyDescent="0.2">
      <c r="A91" s="18">
        <v>33419</v>
      </c>
      <c r="B91" s="17">
        <v>2337021</v>
      </c>
      <c r="C91" s="17">
        <v>365737</v>
      </c>
      <c r="D91" s="35">
        <f>Data!P91</f>
        <v>17</v>
      </c>
      <c r="E91" s="73">
        <v>16.715901639344299</v>
      </c>
      <c r="F91" s="35" t="e">
        <v>#N/A</v>
      </c>
      <c r="G91" s="35" t="e">
        <v>#N/A</v>
      </c>
      <c r="H91" s="35" t="e">
        <v>#N/A</v>
      </c>
      <c r="I91" s="35">
        <v>16.05</v>
      </c>
      <c r="J91" s="35">
        <f>'Historical PPI'!H90</f>
        <v>16.662012722231275</v>
      </c>
      <c r="K91" s="35" t="e">
        <f>'4.Globalgrowthcalcs_rebased'!Q88</f>
        <v>#N/A</v>
      </c>
      <c r="L91" s="35">
        <f>'4.Globalgrowthcalcs_rebased'!B88</f>
        <v>59.735908523476866</v>
      </c>
      <c r="M91" s="35">
        <v>5.75</v>
      </c>
      <c r="N91" s="35">
        <f>'3.IMFq'!Q88</f>
        <v>0</v>
      </c>
      <c r="O91" s="35">
        <f>'3.IMFq'!R88</f>
        <v>129.93165625</v>
      </c>
      <c r="P91" s="35">
        <f>'3.IMFq'!S88</f>
        <v>34.99893749999999</v>
      </c>
      <c r="Q91" s="35">
        <f>'3.IMFq'!T88</f>
        <v>55.352062500000002</v>
      </c>
      <c r="R91" s="35">
        <f>'3.IMFq'!U88</f>
        <v>89.261593750000031</v>
      </c>
      <c r="S91" s="35">
        <f>'3.IMFq'!V88</f>
        <v>20.185250000000007</v>
      </c>
      <c r="T91" s="35">
        <f t="shared" si="48"/>
        <v>37.649057281249995</v>
      </c>
      <c r="U91" s="17">
        <v>1310487</v>
      </c>
      <c r="V91" s="17">
        <v>239462</v>
      </c>
      <c r="W91" s="17">
        <v>488976</v>
      </c>
      <c r="X91" s="17">
        <v>66437</v>
      </c>
      <c r="Y91" s="17">
        <v>181332</v>
      </c>
      <c r="Z91" s="17">
        <v>39868</v>
      </c>
      <c r="AA91" s="17">
        <v>89509</v>
      </c>
      <c r="AB91" s="17">
        <v>18692</v>
      </c>
      <c r="AC91" s="17">
        <v>33690</v>
      </c>
      <c r="AD91" s="17">
        <v>7595</v>
      </c>
      <c r="AE91" s="17">
        <v>282763</v>
      </c>
      <c r="AF91" s="17">
        <v>66156</v>
      </c>
      <c r="AG91" s="75">
        <f>Tax_data!Q91</f>
        <v>0.21315526471703902</v>
      </c>
      <c r="AH91" s="75">
        <f>Tax_data!S91</f>
        <v>8.0466157069695363</v>
      </c>
      <c r="AI91" s="74">
        <f>Tax_data!U91</f>
        <v>12.275675004876684</v>
      </c>
      <c r="AJ91" s="74">
        <f>Tax_data!V91</f>
        <v>8.4305247600522719</v>
      </c>
      <c r="AK91" s="81">
        <f>Data!F91</f>
        <v>11.8251247875268</v>
      </c>
      <c r="AL91" s="17">
        <v>187783</v>
      </c>
      <c r="AM91" s="74">
        <f t="shared" si="42"/>
        <v>1027666.9380569777</v>
      </c>
      <c r="AN91" s="81">
        <f>Data!H91</f>
        <v>96333.398026961353</v>
      </c>
      <c r="AO91" s="74">
        <f>(Data!K91/(AP91/100))</f>
        <v>609297.12010256143</v>
      </c>
      <c r="AP91" s="74">
        <f t="shared" si="43"/>
        <v>18.272748985682423</v>
      </c>
      <c r="AQ91" s="17">
        <f>'Embargoed data'!G91</f>
        <v>172</v>
      </c>
      <c r="AR91" s="17">
        <f>'Embargoed data'!H91</f>
        <v>30</v>
      </c>
      <c r="AS91" s="17">
        <f>'Embargoed data'!I91</f>
        <v>4</v>
      </c>
      <c r="AT91" s="17">
        <f>'Embargoed data'!J91</f>
        <v>236</v>
      </c>
      <c r="AU91" s="17">
        <f>'Embargoed data'!K91</f>
        <v>13319</v>
      </c>
      <c r="AV91" s="17">
        <f t="shared" si="44"/>
        <v>13281</v>
      </c>
      <c r="AW91" s="17">
        <v>1113</v>
      </c>
      <c r="AX91" s="17">
        <v>1229</v>
      </c>
      <c r="AY91" s="17">
        <f>AW91+AX91</f>
        <v>2342</v>
      </c>
      <c r="AZ91" s="74">
        <f>'Historical CPI'!I46</f>
        <v>16.48441960842294</v>
      </c>
      <c r="BA91" s="17">
        <v>537008</v>
      </c>
      <c r="BB91" s="17">
        <v>74126</v>
      </c>
      <c r="BC91" s="17">
        <v>341436</v>
      </c>
      <c r="BD91" s="17">
        <v>57543</v>
      </c>
      <c r="BE91" s="74">
        <f t="shared" si="37"/>
        <v>21.986191074934375</v>
      </c>
      <c r="BF91" s="74">
        <f t="shared" si="38"/>
        <v>20.882816253114211</v>
      </c>
      <c r="BG91" s="74">
        <f t="shared" si="39"/>
        <v>22.543781537548231</v>
      </c>
      <c r="BH91" s="74">
        <f t="shared" si="40"/>
        <v>23.396271789449113</v>
      </c>
      <c r="BI91" s="74">
        <v>434.28333333333302</v>
      </c>
      <c r="BJ91" s="74">
        <v>134.40363076666699</v>
      </c>
      <c r="BK91" s="74">
        <f t="shared" si="41"/>
        <v>15.649709608942326</v>
      </c>
      <c r="BL91" s="74">
        <f t="shared" si="45"/>
        <v>16.853231645169224</v>
      </c>
      <c r="BM91" s="74">
        <f t="shared" si="46"/>
        <v>13.803518755772725</v>
      </c>
      <c r="BN91" s="17">
        <f>Data!G91</f>
        <v>15880.001553816535</v>
      </c>
      <c r="BO91" s="17">
        <f>Data!H91</f>
        <v>96333.398026961353</v>
      </c>
      <c r="BP91" s="17">
        <v>11845.565969928701</v>
      </c>
      <c r="BQ91" s="17">
        <f t="shared" si="47"/>
        <v>64826.403401098934</v>
      </c>
      <c r="BR91" s="17">
        <v>1824.8795616152399</v>
      </c>
      <c r="BS91" s="17">
        <f>(BR91/AP91)*100</f>
        <v>9986.8912063812659</v>
      </c>
      <c r="BT91" s="17">
        <v>5231.6666666666697</v>
      </c>
      <c r="BU91" s="17">
        <f t="shared" si="50"/>
        <v>62780.000000000036</v>
      </c>
      <c r="BV91" s="17">
        <v>7283</v>
      </c>
      <c r="BW91" s="17">
        <f t="shared" si="50"/>
        <v>87396</v>
      </c>
      <c r="BX91" s="17">
        <f t="shared" si="49"/>
        <v>-2051.3333333333303</v>
      </c>
      <c r="BY91" s="17">
        <v>72226.186497000104</v>
      </c>
      <c r="BZ91" s="17">
        <v>86053.856764637603</v>
      </c>
      <c r="CA91" s="17">
        <f t="shared" si="51"/>
        <v>-13827.670267637499</v>
      </c>
      <c r="CB91" s="17">
        <f t="shared" si="52"/>
        <v>-75673.727464171607</v>
      </c>
      <c r="CD91" s="139"/>
      <c r="CE91" s="139"/>
    </row>
    <row r="92" spans="1:83" x14ac:dyDescent="0.2">
      <c r="A92" s="18">
        <v>33511</v>
      </c>
      <c r="B92" s="17">
        <v>2336115</v>
      </c>
      <c r="C92" s="17">
        <v>382007</v>
      </c>
      <c r="D92" s="35">
        <f>Data!P92</f>
        <v>17</v>
      </c>
      <c r="E92" s="35">
        <v>16.656515151515201</v>
      </c>
      <c r="F92" s="35" t="e">
        <v>#N/A</v>
      </c>
      <c r="G92" s="35" t="e">
        <v>#N/A</v>
      </c>
      <c r="H92" s="35" t="e">
        <v>#N/A</v>
      </c>
      <c r="I92" s="35">
        <v>16.690000000000001</v>
      </c>
      <c r="J92" s="35">
        <f>'Historical PPI'!H91</f>
        <v>17.068164125851457</v>
      </c>
      <c r="K92" s="35" t="e">
        <f>'4.Globalgrowthcalcs_rebased'!Q89</f>
        <v>#N/A</v>
      </c>
      <c r="L92" s="35">
        <f>'4.Globalgrowthcalcs_rebased'!B89</f>
        <v>60.037790317372497</v>
      </c>
      <c r="M92" s="35">
        <v>5.25</v>
      </c>
      <c r="N92" s="35">
        <f>'3.IMFq'!Q89</f>
        <v>0</v>
      </c>
      <c r="O92" s="35">
        <f>'3.IMFq'!R89</f>
        <v>131.45978125000002</v>
      </c>
      <c r="P92" s="35">
        <f>'3.IMFq'!S89</f>
        <v>35.280437499999991</v>
      </c>
      <c r="Q92" s="35">
        <f>'3.IMFq'!T89</f>
        <v>56.333812499999993</v>
      </c>
      <c r="R92" s="35">
        <f>'3.IMFq'!U89</f>
        <v>89.96196875000004</v>
      </c>
      <c r="S92" s="35">
        <f>'3.IMFq'!V89</f>
        <v>20.789000000000009</v>
      </c>
      <c r="T92" s="35">
        <f t="shared" si="48"/>
        <v>38.069321156250005</v>
      </c>
      <c r="U92" s="17">
        <v>1294536</v>
      </c>
      <c r="V92" s="17">
        <v>244779</v>
      </c>
      <c r="W92" s="17">
        <v>477592</v>
      </c>
      <c r="X92" s="17">
        <v>66409</v>
      </c>
      <c r="Y92" s="17">
        <v>178751</v>
      </c>
      <c r="Z92" s="17">
        <v>40328</v>
      </c>
      <c r="AA92" s="17">
        <v>81180</v>
      </c>
      <c r="AB92" s="17">
        <v>18101</v>
      </c>
      <c r="AC92" s="17">
        <v>36590</v>
      </c>
      <c r="AD92" s="17">
        <v>8411</v>
      </c>
      <c r="AE92" s="17">
        <v>277881</v>
      </c>
      <c r="AF92" s="17">
        <v>66840</v>
      </c>
      <c r="AG92" s="75">
        <f>Tax_data!Q92</f>
        <v>0.24230076120212904</v>
      </c>
      <c r="AH92" s="75">
        <f>Tax_data!S92</f>
        <v>7.7471079787564134</v>
      </c>
      <c r="AI92" s="74">
        <f>Tax_data!U92</f>
        <v>10.830638290232045</v>
      </c>
      <c r="AJ92" s="74">
        <f>Tax_data!V92</f>
        <v>14.038180934350441</v>
      </c>
      <c r="AK92" s="81">
        <f>Data!F92</f>
        <v>11.832213900350201</v>
      </c>
      <c r="AL92" s="17">
        <v>194725</v>
      </c>
      <c r="AM92" s="74">
        <f t="shared" si="42"/>
        <v>1029820.8694373292</v>
      </c>
      <c r="AN92" s="81">
        <f>Data!H92</f>
        <v>96856.96182700136</v>
      </c>
      <c r="AO92" s="74">
        <f>(Data!K92/(AP92/100))</f>
        <v>613437.76523313043</v>
      </c>
      <c r="AP92" s="74">
        <f t="shared" si="43"/>
        <v>18.90862826526261</v>
      </c>
      <c r="AQ92" s="17">
        <f>'Embargoed data'!G92</f>
        <v>193</v>
      </c>
      <c r="AR92" s="17">
        <f>'Embargoed data'!H92</f>
        <v>2</v>
      </c>
      <c r="AS92" s="17">
        <f>'Embargoed data'!I92</f>
        <v>4</v>
      </c>
      <c r="AT92" s="17">
        <f>'Embargoed data'!J92</f>
        <v>273</v>
      </c>
      <c r="AU92" s="17">
        <f>'Embargoed data'!K92</f>
        <v>11303</v>
      </c>
      <c r="AV92" s="17">
        <f t="shared" si="44"/>
        <v>11221</v>
      </c>
      <c r="AW92" s="17">
        <v>587</v>
      </c>
      <c r="AX92" s="17">
        <v>994</v>
      </c>
      <c r="AY92" s="17">
        <f t="shared" ref="AY92:AY155" si="53">AW92+AX92</f>
        <v>1581</v>
      </c>
      <c r="AZ92" s="74">
        <f>'Historical CPI'!I47</f>
        <v>16.991231546122819</v>
      </c>
      <c r="BA92" s="17">
        <v>495503</v>
      </c>
      <c r="BB92" s="17">
        <v>70518</v>
      </c>
      <c r="BC92" s="17">
        <v>338845</v>
      </c>
      <c r="BD92" s="17">
        <v>60642</v>
      </c>
      <c r="BE92" s="74">
        <f t="shared" si="37"/>
        <v>22.560992665775295</v>
      </c>
      <c r="BF92" s="74">
        <f t="shared" si="38"/>
        <v>22.297363882729737</v>
      </c>
      <c r="BG92" s="74">
        <f t="shared" si="39"/>
        <v>22.987154960371686</v>
      </c>
      <c r="BH92" s="74">
        <f t="shared" si="40"/>
        <v>24.053461733619788</v>
      </c>
      <c r="BI92" s="74">
        <v>427.52666666666698</v>
      </c>
      <c r="BJ92" s="74">
        <v>135.10711556666701</v>
      </c>
      <c r="BK92" s="74">
        <f t="shared" si="41"/>
        <v>16.352234372023638</v>
      </c>
      <c r="BL92" s="74">
        <f t="shared" si="45"/>
        <v>17.896678422287476</v>
      </c>
      <c r="BM92" s="74">
        <f t="shared" si="46"/>
        <v>14.231599001418759</v>
      </c>
      <c r="BN92" s="17">
        <f>Data!G92</f>
        <v>16457.190652565594</v>
      </c>
      <c r="BO92" s="17">
        <f>Data!H92</f>
        <v>96856.96182700136</v>
      </c>
      <c r="BP92" s="17">
        <v>11165.5295340786</v>
      </c>
      <c r="BQ92" s="17">
        <f t="shared" si="47"/>
        <v>59049.918256582365</v>
      </c>
      <c r="BR92" s="17">
        <v>1645.97956053792</v>
      </c>
      <c r="BS92" s="17">
        <f t="shared" ref="BS92:BS155" si="54">(BR92/AP92)*100</f>
        <v>8704.9125798394343</v>
      </c>
      <c r="BT92" s="17">
        <v>7298.3333333333303</v>
      </c>
      <c r="BU92" s="17">
        <f t="shared" si="50"/>
        <v>87579.999999999971</v>
      </c>
      <c r="BV92" s="17">
        <v>7289.3333333333303</v>
      </c>
      <c r="BW92" s="17">
        <f t="shared" si="50"/>
        <v>87471.999999999971</v>
      </c>
      <c r="BX92" s="17">
        <f t="shared" si="49"/>
        <v>9</v>
      </c>
      <c r="BY92" s="17">
        <v>78919.645975771899</v>
      </c>
      <c r="BZ92" s="17">
        <v>86268.581658907002</v>
      </c>
      <c r="CA92" s="17">
        <f t="shared" si="51"/>
        <v>-7348.9356831351033</v>
      </c>
      <c r="CB92" s="17">
        <f t="shared" si="52"/>
        <v>-38865.514621364513</v>
      </c>
      <c r="CD92" s="139"/>
      <c r="CE92" s="139"/>
    </row>
    <row r="93" spans="1:83" x14ac:dyDescent="0.2">
      <c r="A93" s="18">
        <v>33603</v>
      </c>
      <c r="B93" s="17">
        <v>2332095</v>
      </c>
      <c r="C93" s="17">
        <v>392198</v>
      </c>
      <c r="D93" s="35">
        <f>Data!P93</f>
        <v>17</v>
      </c>
      <c r="E93" s="73">
        <v>16.263870967741902</v>
      </c>
      <c r="F93" s="35" t="e">
        <v>#N/A</v>
      </c>
      <c r="G93" s="35" t="e">
        <v>#N/A</v>
      </c>
      <c r="H93" s="35" t="e">
        <v>#N/A</v>
      </c>
      <c r="I93" s="35">
        <v>16.899999999999999</v>
      </c>
      <c r="J93" s="35">
        <f>'Historical PPI'!H92</f>
        <v>17.558686949559629</v>
      </c>
      <c r="K93" s="35" t="e">
        <f>'4.Globalgrowthcalcs_rebased'!Q90</f>
        <v>#N/A</v>
      </c>
      <c r="L93" s="35">
        <f>'4.Globalgrowthcalcs_rebased'!B90</f>
        <v>60.247048936194737</v>
      </c>
      <c r="M93" s="35">
        <v>4</v>
      </c>
      <c r="N93" s="35">
        <f>'3.IMFq'!Q90</f>
        <v>0</v>
      </c>
      <c r="O93" s="35">
        <f>'3.IMFq'!R90</f>
        <v>132.91246875000002</v>
      </c>
      <c r="P93" s="35">
        <f>'3.IMFq'!S90</f>
        <v>35.570562499999987</v>
      </c>
      <c r="Q93" s="35">
        <f>'3.IMFq'!T90</f>
        <v>57.349687499999995</v>
      </c>
      <c r="R93" s="35">
        <f>'3.IMFq'!U90</f>
        <v>90.678781250000029</v>
      </c>
      <c r="S93" s="35">
        <f>'3.IMFq'!V90</f>
        <v>21.436500000000009</v>
      </c>
      <c r="T93" s="35">
        <f t="shared" si="48"/>
        <v>38.487636593750004</v>
      </c>
      <c r="U93" s="17">
        <v>1294330</v>
      </c>
      <c r="V93" s="17">
        <v>250131</v>
      </c>
      <c r="W93" s="17">
        <v>487279</v>
      </c>
      <c r="X93" s="17">
        <v>69238</v>
      </c>
      <c r="Y93" s="17">
        <v>176814</v>
      </c>
      <c r="Z93" s="17">
        <v>40208</v>
      </c>
      <c r="AA93" s="17">
        <v>81644</v>
      </c>
      <c r="AB93" s="17">
        <v>18587</v>
      </c>
      <c r="AC93" s="17">
        <v>34686</v>
      </c>
      <c r="AD93" s="17">
        <v>8155</v>
      </c>
      <c r="AE93" s="17">
        <v>274237</v>
      </c>
      <c r="AF93" s="17">
        <v>66950</v>
      </c>
      <c r="AG93" s="75">
        <f>Tax_data!Q93</f>
        <v>0.30258772713501064</v>
      </c>
      <c r="AH93" s="75">
        <f>Tax_data!S93</f>
        <v>7.9098139516324215</v>
      </c>
      <c r="AI93" s="74">
        <f>Tax_data!U93</f>
        <v>11.444118652700766</v>
      </c>
      <c r="AJ93" s="74">
        <f>Tax_data!V93</f>
        <v>13.084966258315834</v>
      </c>
      <c r="AK93" s="81">
        <f>Data!F93</f>
        <v>11.838756630000001</v>
      </c>
      <c r="AL93" s="17">
        <v>202075</v>
      </c>
      <c r="AM93" s="74">
        <f t="shared" si="42"/>
        <v>1045659.0136768334</v>
      </c>
      <c r="AN93" s="81">
        <f>Data!H93</f>
        <v>95933.929077245426</v>
      </c>
      <c r="AO93" s="74">
        <f>(Data!K93/(AP93/100))</f>
        <v>633482.47267764842</v>
      </c>
      <c r="AP93" s="74">
        <f t="shared" si="43"/>
        <v>19.325133466735686</v>
      </c>
      <c r="AQ93" s="17">
        <f>'Embargoed data'!G93</f>
        <v>205</v>
      </c>
      <c r="AR93" s="17">
        <f>'Embargoed data'!H93</f>
        <v>30</v>
      </c>
      <c r="AS93" s="17">
        <f>'Embargoed data'!I93</f>
        <v>4</v>
      </c>
      <c r="AT93" s="17">
        <f>'Embargoed data'!J93</f>
        <v>265</v>
      </c>
      <c r="AU93" s="17">
        <f>'Embargoed data'!K93</f>
        <v>9826</v>
      </c>
      <c r="AV93" s="17">
        <f t="shared" si="44"/>
        <v>9792</v>
      </c>
      <c r="AW93" s="17">
        <v>930</v>
      </c>
      <c r="AX93" s="17">
        <v>1984</v>
      </c>
      <c r="AY93" s="17">
        <f t="shared" si="53"/>
        <v>2914</v>
      </c>
      <c r="AZ93" s="74">
        <f>'Historical CPI'!I48</f>
        <v>17.792388905564646</v>
      </c>
      <c r="BA93" s="17">
        <v>540361</v>
      </c>
      <c r="BB93" s="17">
        <v>79453</v>
      </c>
      <c r="BC93" s="17">
        <v>321725</v>
      </c>
      <c r="BD93" s="17">
        <v>56999</v>
      </c>
      <c r="BE93" s="74">
        <f t="shared" si="37"/>
        <v>22.740280746999673</v>
      </c>
      <c r="BF93" s="74">
        <f t="shared" si="38"/>
        <v>22.765910538435158</v>
      </c>
      <c r="BG93" s="74">
        <f t="shared" si="39"/>
        <v>23.510926598627687</v>
      </c>
      <c r="BH93" s="74">
        <f t="shared" si="40"/>
        <v>24.413190050941338</v>
      </c>
      <c r="BI93" s="74">
        <v>419.51</v>
      </c>
      <c r="BJ93" s="74">
        <v>136.162490166667</v>
      </c>
      <c r="BK93" s="74">
        <f t="shared" si="41"/>
        <v>16.817410954528011</v>
      </c>
      <c r="BL93" s="74">
        <f t="shared" si="45"/>
        <v>17.716683502991685</v>
      </c>
      <c r="BM93" s="74">
        <f t="shared" si="46"/>
        <v>14.703688830244966</v>
      </c>
      <c r="BN93" s="17">
        <f>Data!G93</f>
        <v>17068.937753812072</v>
      </c>
      <c r="BO93" s="17">
        <f>Data!H93</f>
        <v>95933.929077245426</v>
      </c>
      <c r="BP93" s="17">
        <v>10512.436513068</v>
      </c>
      <c r="BQ93" s="17">
        <f t="shared" si="47"/>
        <v>54397.743390300697</v>
      </c>
      <c r="BR93" s="17">
        <v>3315.7882171259598</v>
      </c>
      <c r="BS93" s="17">
        <f t="shared" si="54"/>
        <v>17157.905909593948</v>
      </c>
      <c r="BT93" s="17">
        <v>6440.3333333333303</v>
      </c>
      <c r="BU93" s="17">
        <f t="shared" si="50"/>
        <v>77283.999999999971</v>
      </c>
      <c r="BV93" s="17">
        <v>7063</v>
      </c>
      <c r="BW93" s="17">
        <f t="shared" si="50"/>
        <v>84756</v>
      </c>
      <c r="BX93" s="17">
        <f t="shared" si="49"/>
        <v>-622.6666666666697</v>
      </c>
      <c r="BY93" s="17">
        <v>77927.470277118904</v>
      </c>
      <c r="BZ93" s="17">
        <v>95079.3934113703</v>
      </c>
      <c r="CA93" s="17">
        <f t="shared" si="51"/>
        <v>-17151.923134251396</v>
      </c>
      <c r="CB93" s="17">
        <f t="shared" si="52"/>
        <v>-88754.487330061485</v>
      </c>
      <c r="CD93" s="139"/>
      <c r="CE93" s="139"/>
    </row>
    <row r="94" spans="1:83" x14ac:dyDescent="0.2">
      <c r="A94" s="18">
        <v>33694</v>
      </c>
      <c r="B94" s="17">
        <v>2315753</v>
      </c>
      <c r="C94" s="17">
        <v>403287</v>
      </c>
      <c r="D94" s="35">
        <f>Data!P94</f>
        <v>16.66667</v>
      </c>
      <c r="E94" s="73">
        <v>15.798125000000001</v>
      </c>
      <c r="F94" s="35" t="e">
        <v>#N/A</v>
      </c>
      <c r="G94" s="35" t="e">
        <v>#N/A</v>
      </c>
      <c r="H94" s="35" t="e">
        <v>#N/A</v>
      </c>
      <c r="I94" s="35">
        <v>16.64</v>
      </c>
      <c r="J94" s="35">
        <f>'Historical PPI'!H93</f>
        <v>17.367846027846031</v>
      </c>
      <c r="K94" s="35" t="e">
        <f>'4.Globalgrowthcalcs_rebased'!Q91</f>
        <v>#N/A</v>
      </c>
      <c r="L94" s="35">
        <f>'4.Globalgrowthcalcs_rebased'!B91</f>
        <v>60.96835804677383</v>
      </c>
      <c r="M94" s="35">
        <v>4</v>
      </c>
      <c r="N94" s="35">
        <f>'3.IMFq'!Q91</f>
        <v>67.208938619673617</v>
      </c>
      <c r="O94" s="35">
        <f>'3.IMFq'!R91</f>
        <v>134.31487499999997</v>
      </c>
      <c r="P94" s="35">
        <f>'3.IMFq'!S91</f>
        <v>35.714312500000005</v>
      </c>
      <c r="Q94" s="35">
        <f>'3.IMFq'!T91</f>
        <v>58.744062500000027</v>
      </c>
      <c r="R94" s="35">
        <f>'3.IMFq'!U91</f>
        <v>91.661718750000034</v>
      </c>
      <c r="S94" s="35">
        <f>'3.IMFq'!V91</f>
        <v>22.31040625000001</v>
      </c>
      <c r="T94" s="35">
        <f t="shared" si="48"/>
        <v>64.779236524824341</v>
      </c>
      <c r="U94" s="17">
        <v>1291022</v>
      </c>
      <c r="V94" s="17">
        <v>260632</v>
      </c>
      <c r="W94" s="17">
        <v>492455</v>
      </c>
      <c r="X94" s="17">
        <v>72768</v>
      </c>
      <c r="Y94" s="17">
        <v>175880</v>
      </c>
      <c r="Z94" s="17">
        <v>41378</v>
      </c>
      <c r="AA94" s="17">
        <v>76195</v>
      </c>
      <c r="AB94" s="17">
        <v>17061</v>
      </c>
      <c r="AC94" s="17">
        <v>35964</v>
      </c>
      <c r="AD94" s="17">
        <v>8740</v>
      </c>
      <c r="AE94" s="17">
        <v>269993</v>
      </c>
      <c r="AF94" s="17">
        <v>67179</v>
      </c>
      <c r="AG94" s="75">
        <f>Tax_data!Q94</f>
        <v>0.29449591954178345</v>
      </c>
      <c r="AH94" s="75">
        <f>Tax_data!S94</f>
        <v>7.9124409478016773</v>
      </c>
      <c r="AI94" s="74">
        <f>Tax_data!U94</f>
        <v>11.666566545949687</v>
      </c>
      <c r="AJ94" s="74">
        <f>Tax_data!V94</f>
        <v>10.476851249651945</v>
      </c>
      <c r="AK94" s="81">
        <f>Data!F94</f>
        <v>11.8484551197777</v>
      </c>
      <c r="AL94" s="17">
        <v>208222</v>
      </c>
      <c r="AM94" s="74">
        <f t="shared" si="42"/>
        <v>1031412.8076521686</v>
      </c>
      <c r="AN94" s="81">
        <f>Data!H94</f>
        <v>95018.013850964518</v>
      </c>
      <c r="AO94" s="74">
        <f>(Data!K94/(AP94/100))</f>
        <v>628855.92194102716</v>
      </c>
      <c r="AP94" s="74">
        <f t="shared" si="43"/>
        <v>20.188037074503765</v>
      </c>
      <c r="AQ94" s="17">
        <f>'Embargoed data'!G94</f>
        <v>244</v>
      </c>
      <c r="AR94" s="17">
        <f>'Embargoed data'!H94</f>
        <v>60</v>
      </c>
      <c r="AS94" s="17">
        <f>'Embargoed data'!I94</f>
        <v>24</v>
      </c>
      <c r="AT94" s="17">
        <f>'Embargoed data'!J94</f>
        <v>252</v>
      </c>
      <c r="AU94" s="17">
        <f>'Embargoed data'!K94</f>
        <v>13537</v>
      </c>
      <c r="AV94" s="17">
        <f t="shared" si="44"/>
        <v>13565</v>
      </c>
      <c r="AW94" s="17">
        <v>526</v>
      </c>
      <c r="AX94" s="17">
        <v>2178</v>
      </c>
      <c r="AY94" s="17">
        <f t="shared" si="53"/>
        <v>2704</v>
      </c>
      <c r="AZ94" s="74">
        <f>'Historical CPI'!I49</f>
        <v>18.495195981035582</v>
      </c>
      <c r="BA94" s="17">
        <v>557463</v>
      </c>
      <c r="BB94" s="17">
        <v>80964</v>
      </c>
      <c r="BC94" s="17">
        <v>342665</v>
      </c>
      <c r="BD94" s="17">
        <v>61380</v>
      </c>
      <c r="BE94" s="74">
        <f t="shared" si="37"/>
        <v>23.526267909938596</v>
      </c>
      <c r="BF94" s="74">
        <f t="shared" si="38"/>
        <v>22.391233020539406</v>
      </c>
      <c r="BG94" s="74">
        <f t="shared" si="39"/>
        <v>24.302079857635412</v>
      </c>
      <c r="BH94" s="74">
        <f t="shared" si="40"/>
        <v>24.881756193679095</v>
      </c>
      <c r="BI94" s="74">
        <v>415.43666666666701</v>
      </c>
      <c r="BJ94" s="74">
        <v>135.85311150000001</v>
      </c>
      <c r="BK94" s="74">
        <f t="shared" si="41"/>
        <v>17.414940194398969</v>
      </c>
      <c r="BL94" s="74">
        <f t="shared" si="45"/>
        <v>17.912538485109366</v>
      </c>
      <c r="BM94" s="74">
        <f t="shared" si="46"/>
        <v>14.523654484692258</v>
      </c>
      <c r="BN94" s="17">
        <f>Data!G94</f>
        <v>17573.767879023424</v>
      </c>
      <c r="BO94" s="17">
        <f>Data!H94</f>
        <v>95018.013850964518</v>
      </c>
      <c r="BP94" s="17">
        <v>14170.1839230928</v>
      </c>
      <c r="BQ94" s="17">
        <f t="shared" si="47"/>
        <v>70190.994155587628</v>
      </c>
      <c r="BR94" s="17">
        <v>3045.2238647336599</v>
      </c>
      <c r="BS94" s="17">
        <f t="shared" si="54"/>
        <v>15084.29895138041</v>
      </c>
      <c r="BT94" s="17">
        <v>6936</v>
      </c>
      <c r="BU94" s="17">
        <f t="shared" si="50"/>
        <v>83232</v>
      </c>
      <c r="BV94" s="17">
        <v>8505.3333333333303</v>
      </c>
      <c r="BW94" s="17">
        <f t="shared" si="50"/>
        <v>102063.99999999997</v>
      </c>
      <c r="BX94" s="17">
        <f t="shared" si="49"/>
        <v>-1569.3333333333303</v>
      </c>
      <c r="BY94" s="17">
        <v>81430.563208628693</v>
      </c>
      <c r="BZ94" s="17">
        <v>92652.256740178695</v>
      </c>
      <c r="CA94" s="17">
        <f t="shared" si="51"/>
        <v>-11221.693531550001</v>
      </c>
      <c r="CB94" s="17">
        <f t="shared" si="52"/>
        <v>-55585.857555821029</v>
      </c>
      <c r="CD94" s="139"/>
      <c r="CE94" s="139"/>
    </row>
    <row r="95" spans="1:83" x14ac:dyDescent="0.2">
      <c r="A95" s="18">
        <v>33785</v>
      </c>
      <c r="B95" s="17">
        <v>2301549</v>
      </c>
      <c r="C95" s="17">
        <v>412666</v>
      </c>
      <c r="D95" s="35">
        <f>Data!P95</f>
        <v>15.66667</v>
      </c>
      <c r="E95" s="73">
        <v>14.4606666666667</v>
      </c>
      <c r="F95" s="35" t="e">
        <v>#N/A</v>
      </c>
      <c r="G95" s="35" t="e">
        <v>#N/A</v>
      </c>
      <c r="H95" s="35" t="e">
        <v>#N/A</v>
      </c>
      <c r="I95" s="35">
        <v>16.07</v>
      </c>
      <c r="J95" s="35">
        <f>'Historical PPI'!H94</f>
        <v>17.952732017615379</v>
      </c>
      <c r="K95" s="35" t="e">
        <f>'4.Globalgrowthcalcs_rebased'!Q92</f>
        <v>#N/A</v>
      </c>
      <c r="L95" s="35">
        <f>'4.Globalgrowthcalcs_rebased'!B92</f>
        <v>61.62943993718072</v>
      </c>
      <c r="M95" s="35">
        <v>3.75</v>
      </c>
      <c r="N95" s="35">
        <f>'3.IMFq'!Q92</f>
        <v>67.863200842499367</v>
      </c>
      <c r="O95" s="35">
        <f>'3.IMFq'!R92</f>
        <v>135.60662500000001</v>
      </c>
      <c r="P95" s="35">
        <f>'3.IMFq'!S92</f>
        <v>36.083687500000011</v>
      </c>
      <c r="Q95" s="35">
        <f>'3.IMFq'!T92</f>
        <v>59.69043750000003</v>
      </c>
      <c r="R95" s="35">
        <f>'3.IMFq'!U92</f>
        <v>92.31153125000003</v>
      </c>
      <c r="S95" s="35">
        <f>'3.IMFq'!V92</f>
        <v>22.972343750000011</v>
      </c>
      <c r="T95" s="35">
        <f t="shared" si="48"/>
        <v>65.445629418112276</v>
      </c>
      <c r="U95" s="17">
        <v>1289482</v>
      </c>
      <c r="V95" s="17">
        <v>269779</v>
      </c>
      <c r="W95" s="17">
        <v>495913</v>
      </c>
      <c r="X95" s="17">
        <v>74046</v>
      </c>
      <c r="Y95" s="17">
        <v>175735</v>
      </c>
      <c r="Z95" s="17">
        <v>41661</v>
      </c>
      <c r="AA95" s="17">
        <v>80356</v>
      </c>
      <c r="AB95" s="17">
        <v>19293</v>
      </c>
      <c r="AC95" s="17">
        <v>34720</v>
      </c>
      <c r="AD95" s="17">
        <v>8358</v>
      </c>
      <c r="AE95" s="17">
        <v>269044</v>
      </c>
      <c r="AF95" s="17">
        <v>69312</v>
      </c>
      <c r="AG95" s="75">
        <f>Tax_data!Q95</f>
        <v>0.32790922546408424</v>
      </c>
      <c r="AH95" s="75">
        <f>Tax_data!S95</f>
        <v>5.7371201096024684</v>
      </c>
      <c r="AI95" s="74">
        <f>Tax_data!U95</f>
        <v>11.710527736099568</v>
      </c>
      <c r="AJ95" s="74">
        <f>Tax_data!V95</f>
        <v>9.1357380761186118</v>
      </c>
      <c r="AK95" s="81">
        <f>Data!F95</f>
        <v>11.8593982386107</v>
      </c>
      <c r="AL95" s="17">
        <v>214519</v>
      </c>
      <c r="AM95" s="74">
        <f t="shared" si="42"/>
        <v>1025351.8218912517</v>
      </c>
      <c r="AN95" s="81">
        <f>Data!H95</f>
        <v>95400.978863099212</v>
      </c>
      <c r="AO95" s="74">
        <f>(Data!K95/(AP95/100))</f>
        <v>658352.99286205706</v>
      </c>
      <c r="AP95" s="74">
        <f t="shared" si="43"/>
        <v>20.921501812355658</v>
      </c>
      <c r="AQ95" s="17">
        <f>'Embargoed data'!G95</f>
        <v>216</v>
      </c>
      <c r="AR95" s="17">
        <f>'Embargoed data'!H95</f>
        <v>88</v>
      </c>
      <c r="AS95" s="17">
        <f>'Embargoed data'!I95</f>
        <v>32</v>
      </c>
      <c r="AT95" s="17">
        <f>'Embargoed data'!J95</f>
        <v>254</v>
      </c>
      <c r="AU95" s="17">
        <f>'Embargoed data'!K95</f>
        <v>14391</v>
      </c>
      <c r="AV95" s="17">
        <f t="shared" si="44"/>
        <v>14409</v>
      </c>
      <c r="AW95" s="17">
        <v>332</v>
      </c>
      <c r="AX95" s="17">
        <v>1233</v>
      </c>
      <c r="AY95" s="17">
        <f t="shared" si="53"/>
        <v>1565</v>
      </c>
      <c r="AZ95" s="74">
        <f>'Historical CPI'!I50</f>
        <v>18.960521580202741</v>
      </c>
      <c r="BA95" s="17">
        <v>518936</v>
      </c>
      <c r="BB95" s="17">
        <v>76030</v>
      </c>
      <c r="BC95" s="17">
        <v>340261</v>
      </c>
      <c r="BD95" s="17">
        <v>61328</v>
      </c>
      <c r="BE95" s="74">
        <f t="shared" si="37"/>
        <v>23.706717500782428</v>
      </c>
      <c r="BF95" s="74">
        <f t="shared" si="38"/>
        <v>24.00940813380457</v>
      </c>
      <c r="BG95" s="74">
        <f t="shared" si="39"/>
        <v>24.072580645161288</v>
      </c>
      <c r="BH95" s="74">
        <f t="shared" si="40"/>
        <v>25.762328838405612</v>
      </c>
      <c r="BI95" s="74">
        <v>412.58666666666699</v>
      </c>
      <c r="BJ95" s="74">
        <v>137.39299826666701</v>
      </c>
      <c r="BK95" s="74">
        <f t="shared" si="41"/>
        <v>17.929924585572586</v>
      </c>
      <c r="BL95" s="74">
        <f t="shared" si="45"/>
        <v>18.023811133218324</v>
      </c>
      <c r="BM95" s="74">
        <f t="shared" si="46"/>
        <v>14.65113231689457</v>
      </c>
      <c r="BN95" s="17">
        <f>Data!G95</f>
        <v>18088.523185062582</v>
      </c>
      <c r="BO95" s="17">
        <f>Data!H95</f>
        <v>95400.978863099212</v>
      </c>
      <c r="BP95" s="17">
        <v>13217.250651280699</v>
      </c>
      <c r="BQ95" s="17">
        <f t="shared" si="47"/>
        <v>63175.439171747021</v>
      </c>
      <c r="BR95" s="17">
        <v>1233.1612998739699</v>
      </c>
      <c r="BS95" s="17">
        <f t="shared" si="54"/>
        <v>5894.2293480370472</v>
      </c>
      <c r="BT95" s="17">
        <v>5878.3333333333303</v>
      </c>
      <c r="BU95" s="17">
        <f t="shared" si="50"/>
        <v>70539.999999999971</v>
      </c>
      <c r="BV95" s="17">
        <v>8752.6666666666697</v>
      </c>
      <c r="BW95" s="17">
        <f t="shared" si="50"/>
        <v>105032.00000000003</v>
      </c>
      <c r="BX95" s="17">
        <f t="shared" si="49"/>
        <v>-2874.3333333333394</v>
      </c>
      <c r="BY95" s="17">
        <v>80501.248527174495</v>
      </c>
      <c r="BZ95" s="17">
        <v>104693.588039011</v>
      </c>
      <c r="CA95" s="17">
        <f t="shared" si="51"/>
        <v>-24192.339511836501</v>
      </c>
      <c r="CB95" s="17">
        <f t="shared" si="52"/>
        <v>-115633.85711416365</v>
      </c>
      <c r="CD95" s="139"/>
      <c r="CE95" s="139"/>
    </row>
    <row r="96" spans="1:83" x14ac:dyDescent="0.2">
      <c r="A96" s="18">
        <v>33877</v>
      </c>
      <c r="B96" s="17">
        <v>2274903</v>
      </c>
      <c r="C96" s="17">
        <v>422427</v>
      </c>
      <c r="D96" s="35">
        <f>Data!P96</f>
        <v>15</v>
      </c>
      <c r="E96" s="35">
        <v>12.765000000000001</v>
      </c>
      <c r="F96" s="35" t="e">
        <v>#N/A</v>
      </c>
      <c r="G96" s="35" t="e">
        <v>#N/A</v>
      </c>
      <c r="H96" s="35" t="e">
        <v>#N/A</v>
      </c>
      <c r="I96" s="35">
        <v>14.616666666666699</v>
      </c>
      <c r="J96" s="35">
        <f>'Historical PPI'!H95</f>
        <v>18.307930587090521</v>
      </c>
      <c r="K96" s="35" t="e">
        <f>'4.Globalgrowthcalcs_rebased'!Q93</f>
        <v>#N/A</v>
      </c>
      <c r="L96" s="35">
        <f>'4.Globalgrowthcalcs_rebased'!B93</f>
        <v>62.238406699372931</v>
      </c>
      <c r="M96" s="35">
        <v>3</v>
      </c>
      <c r="N96" s="35">
        <f>'3.IMFq'!Q93</f>
        <v>68.505729548987603</v>
      </c>
      <c r="O96" s="35">
        <f>'3.IMFq'!R93</f>
        <v>136.81287500000002</v>
      </c>
      <c r="P96" s="35">
        <f>'3.IMFq'!S93</f>
        <v>36.523687500000015</v>
      </c>
      <c r="Q96" s="35">
        <f>'3.IMFq'!T93</f>
        <v>60.533187500000032</v>
      </c>
      <c r="R96" s="35">
        <f>'3.IMFq'!U93</f>
        <v>92.877906250000038</v>
      </c>
      <c r="S96" s="35">
        <f>'3.IMFq'!V93</f>
        <v>23.604968750000012</v>
      </c>
      <c r="T96" s="35">
        <f t="shared" si="48"/>
        <v>66.105639845110247</v>
      </c>
      <c r="U96" s="17">
        <v>1281846</v>
      </c>
      <c r="V96" s="17">
        <v>278248</v>
      </c>
      <c r="W96" s="17">
        <v>490903</v>
      </c>
      <c r="X96" s="17">
        <v>74372</v>
      </c>
      <c r="Y96" s="17">
        <v>175467</v>
      </c>
      <c r="Z96" s="17">
        <v>42163</v>
      </c>
      <c r="AA96" s="17">
        <v>79840</v>
      </c>
      <c r="AB96" s="17">
        <v>20745</v>
      </c>
      <c r="AC96" s="17">
        <v>31802</v>
      </c>
      <c r="AD96" s="17">
        <v>7785</v>
      </c>
      <c r="AE96" s="17">
        <v>262586</v>
      </c>
      <c r="AF96" s="17">
        <v>70692</v>
      </c>
      <c r="AG96" s="75">
        <f>Tax_data!Q96</f>
        <v>0.35613945629243049</v>
      </c>
      <c r="AH96" s="75">
        <f>Tax_data!S96</f>
        <v>6.7867503419484665</v>
      </c>
      <c r="AI96" s="74">
        <f>Tax_data!U96</f>
        <v>11.910330152532705</v>
      </c>
      <c r="AJ96" s="74">
        <f>Tax_data!V96</f>
        <v>6.2967245237459402</v>
      </c>
      <c r="AK96" s="81">
        <f>Data!F96</f>
        <v>11.870659553138401</v>
      </c>
      <c r="AL96" s="17">
        <v>221332</v>
      </c>
      <c r="AM96" s="74">
        <f t="shared" si="42"/>
        <v>1019642.6887956068</v>
      </c>
      <c r="AN96" s="81">
        <f>Data!H96</f>
        <v>96114.802266728526</v>
      </c>
      <c r="AO96" s="74">
        <f>(Data!K96/(AP96/100))</f>
        <v>668551.79784939904</v>
      </c>
      <c r="AP96" s="74">
        <f t="shared" si="43"/>
        <v>21.706819695969717</v>
      </c>
      <c r="AQ96" s="17">
        <f>'Embargoed data'!G96</f>
        <v>244</v>
      </c>
      <c r="AR96" s="17">
        <f>'Embargoed data'!H96</f>
        <v>68</v>
      </c>
      <c r="AS96" s="17">
        <f>'Embargoed data'!I96</f>
        <v>4</v>
      </c>
      <c r="AT96" s="17">
        <f>'Embargoed data'!J96</f>
        <v>257</v>
      </c>
      <c r="AU96" s="17">
        <f>'Embargoed data'!K96</f>
        <v>16113</v>
      </c>
      <c r="AV96" s="17">
        <f t="shared" si="44"/>
        <v>16164</v>
      </c>
      <c r="AW96" s="17">
        <v>4386</v>
      </c>
      <c r="AX96" s="17">
        <v>4301</v>
      </c>
      <c r="AY96" s="17">
        <f t="shared" si="53"/>
        <v>8687</v>
      </c>
      <c r="AZ96" s="74">
        <f>'Historical CPI'!I51</f>
        <v>19.398988333384036</v>
      </c>
      <c r="BA96" s="17">
        <v>565331</v>
      </c>
      <c r="BB96" s="17">
        <v>82395</v>
      </c>
      <c r="BC96" s="17">
        <v>361556</v>
      </c>
      <c r="BD96" s="17">
        <v>68075</v>
      </c>
      <c r="BE96" s="74">
        <f t="shared" si="37"/>
        <v>24.029019701710293</v>
      </c>
      <c r="BF96" s="74">
        <f t="shared" si="38"/>
        <v>25.983216432865731</v>
      </c>
      <c r="BG96" s="74">
        <f t="shared" si="39"/>
        <v>24.479592478460475</v>
      </c>
      <c r="BH96" s="74">
        <f t="shared" si="40"/>
        <v>26.921465729322964</v>
      </c>
      <c r="BI96" s="74">
        <v>400.98666666666702</v>
      </c>
      <c r="BJ96" s="74">
        <v>136.8864221</v>
      </c>
      <c r="BK96" s="74">
        <f t="shared" si="41"/>
        <v>18.569011513897514</v>
      </c>
      <c r="BL96" s="74">
        <f t="shared" si="45"/>
        <v>18.82834194426313</v>
      </c>
      <c r="BM96" s="74">
        <f t="shared" si="46"/>
        <v>14.574647418945716</v>
      </c>
      <c r="BN96" s="17">
        <f>Data!G96</f>
        <v>18645.299278377803</v>
      </c>
      <c r="BO96" s="17">
        <f>Data!H96</f>
        <v>96114.802266728526</v>
      </c>
      <c r="BP96" s="17">
        <v>15921.815916647</v>
      </c>
      <c r="BQ96" s="17">
        <f t="shared" si="47"/>
        <v>73349.371946933286</v>
      </c>
      <c r="BR96" s="17">
        <v>9074.2176703404202</v>
      </c>
      <c r="BS96" s="17">
        <f t="shared" si="54"/>
        <v>41803.533624159696</v>
      </c>
      <c r="BT96" s="17">
        <v>7405.3333333333303</v>
      </c>
      <c r="BU96" s="17">
        <f t="shared" si="50"/>
        <v>88863.999999999971</v>
      </c>
      <c r="BV96" s="17">
        <v>8641.6666666666697</v>
      </c>
      <c r="BW96" s="17">
        <f t="shared" si="50"/>
        <v>103700.00000000003</v>
      </c>
      <c r="BX96" s="17">
        <f t="shared" si="49"/>
        <v>-1236.3333333333394</v>
      </c>
      <c r="BY96" s="17">
        <v>79853.5826462533</v>
      </c>
      <c r="BZ96" s="17">
        <v>103255.74379000701</v>
      </c>
      <c r="CA96" s="17">
        <f t="shared" si="51"/>
        <v>-23402.161143753707</v>
      </c>
      <c r="CB96" s="17">
        <f t="shared" si="52"/>
        <v>-107810.17888170306</v>
      </c>
      <c r="CD96" s="139"/>
      <c r="CE96" s="139"/>
    </row>
    <row r="97" spans="1:83" x14ac:dyDescent="0.2">
      <c r="A97" s="18">
        <v>33969</v>
      </c>
      <c r="B97" s="17">
        <v>2255573</v>
      </c>
      <c r="C97" s="17">
        <v>438103</v>
      </c>
      <c r="D97" s="35">
        <f>Data!P97</f>
        <v>14.33333</v>
      </c>
      <c r="E97" s="73">
        <v>12.053906250000001</v>
      </c>
      <c r="F97" s="35" t="e">
        <v>#N/A</v>
      </c>
      <c r="G97" s="35" t="e">
        <v>#N/A</v>
      </c>
      <c r="H97" s="35" t="e">
        <v>#N/A</v>
      </c>
      <c r="I97" s="35">
        <v>14.4333333333333</v>
      </c>
      <c r="J97" s="35">
        <f>'Historical PPI'!H96</f>
        <v>18.686309047237771</v>
      </c>
      <c r="K97" s="35" t="e">
        <f>'4.Globalgrowthcalcs_rebased'!Q94</f>
        <v>#N/A</v>
      </c>
      <c r="L97" s="35">
        <f>'4.Globalgrowthcalcs_rebased'!B94</f>
        <v>62.887462204992261</v>
      </c>
      <c r="M97" s="35">
        <v>3</v>
      </c>
      <c r="N97" s="35">
        <f>'3.IMFq'!Q94</f>
        <v>69.136524739138324</v>
      </c>
      <c r="O97" s="35">
        <f>'3.IMFq'!R94</f>
        <v>137.93362500000001</v>
      </c>
      <c r="P97" s="35">
        <f>'3.IMFq'!S94</f>
        <v>37.03431250000002</v>
      </c>
      <c r="Q97" s="35">
        <f>'3.IMFq'!T94</f>
        <v>61.272312500000034</v>
      </c>
      <c r="R97" s="35">
        <f>'3.IMFq'!U94</f>
        <v>93.360843750000043</v>
      </c>
      <c r="S97" s="35">
        <f>'3.IMFq'!V94</f>
        <v>24.208281250000013</v>
      </c>
      <c r="T97" s="35">
        <f t="shared" si="48"/>
        <v>66.759267805818268</v>
      </c>
      <c r="U97" s="17">
        <v>1280298</v>
      </c>
      <c r="V97" s="17">
        <v>282417</v>
      </c>
      <c r="W97" s="17">
        <v>492129</v>
      </c>
      <c r="X97" s="17">
        <v>78914</v>
      </c>
      <c r="Y97" s="17">
        <v>175150</v>
      </c>
      <c r="Z97" s="17">
        <v>42607</v>
      </c>
      <c r="AA97" s="17">
        <v>71280</v>
      </c>
      <c r="AB97" s="17">
        <v>16926</v>
      </c>
      <c r="AC97" s="17">
        <v>30648</v>
      </c>
      <c r="AD97" s="17">
        <v>7704</v>
      </c>
      <c r="AE97" s="17">
        <v>259294</v>
      </c>
      <c r="AF97" s="17">
        <v>67237</v>
      </c>
      <c r="AG97" s="75">
        <f>Tax_data!Q97</f>
        <v>0.36792568809558962</v>
      </c>
      <c r="AH97" s="75">
        <f>Tax_data!S97</f>
        <v>7.2736168566594399</v>
      </c>
      <c r="AI97" s="74">
        <f>Tax_data!U97</f>
        <v>12.028673689988947</v>
      </c>
      <c r="AJ97" s="74">
        <f>Tax_data!V97</f>
        <v>7.1092300589997217</v>
      </c>
      <c r="AK97" s="81">
        <f>Data!F97</f>
        <v>11.88131263</v>
      </c>
      <c r="AL97" s="17">
        <v>225955</v>
      </c>
      <c r="AM97" s="74">
        <f t="shared" si="42"/>
        <v>1024335.4139092193</v>
      </c>
      <c r="AN97" s="81">
        <f>Data!H97</f>
        <v>96365.048575130655</v>
      </c>
      <c r="AO97" s="74">
        <f>(Data!K97/(AP97/100))</f>
        <v>669900.68772063847</v>
      </c>
      <c r="AP97" s="74">
        <f t="shared" si="43"/>
        <v>22.058692585632407</v>
      </c>
      <c r="AQ97" s="17">
        <f>'Embargoed data'!G97</f>
        <v>252</v>
      </c>
      <c r="AR97" s="17">
        <f>'Embargoed data'!H97</f>
        <v>60</v>
      </c>
      <c r="AS97" s="17">
        <f>'Embargoed data'!I97</f>
        <v>4</v>
      </c>
      <c r="AT97" s="17">
        <f>'Embargoed data'!J97</f>
        <v>253</v>
      </c>
      <c r="AU97" s="17">
        <f>'Embargoed data'!K97</f>
        <v>16815</v>
      </c>
      <c r="AV97" s="17">
        <f t="shared" si="44"/>
        <v>16870</v>
      </c>
      <c r="AW97" s="17">
        <v>420</v>
      </c>
      <c r="AX97" s="17">
        <v>1972</v>
      </c>
      <c r="AY97" s="17">
        <f t="shared" si="53"/>
        <v>2392</v>
      </c>
      <c r="AZ97" s="74">
        <f>'Historical CPI'!I52</f>
        <v>19.73503894663466</v>
      </c>
      <c r="BA97" s="17">
        <v>535992</v>
      </c>
      <c r="BB97" s="17">
        <v>78391</v>
      </c>
      <c r="BC97" s="17">
        <v>357272</v>
      </c>
      <c r="BD97" s="17">
        <v>66829</v>
      </c>
      <c r="BE97" s="74">
        <f t="shared" si="37"/>
        <v>24.326006280331143</v>
      </c>
      <c r="BF97" s="74">
        <f t="shared" si="38"/>
        <v>23.745791245791246</v>
      </c>
      <c r="BG97" s="74">
        <f t="shared" si="39"/>
        <v>25.137039937353173</v>
      </c>
      <c r="BH97" s="74">
        <f t="shared" si="40"/>
        <v>25.930796701813385</v>
      </c>
      <c r="BI97" s="74">
        <v>401.04666666666702</v>
      </c>
      <c r="BJ97" s="74">
        <v>138.61330839999999</v>
      </c>
      <c r="BK97" s="74">
        <f t="shared" si="41"/>
        <v>19.42313549594715</v>
      </c>
      <c r="BL97" s="74">
        <f t="shared" si="45"/>
        <v>18.705356143218612</v>
      </c>
      <c r="BM97" s="74">
        <f t="shared" si="46"/>
        <v>14.625404856788906</v>
      </c>
      <c r="BN97" s="17">
        <f>Data!G97</f>
        <v>19017.679867245442</v>
      </c>
      <c r="BO97" s="17">
        <f>Data!H97</f>
        <v>96365.048575130655</v>
      </c>
      <c r="BP97" s="17">
        <v>17905.2276268354</v>
      </c>
      <c r="BQ97" s="17">
        <f t="shared" si="47"/>
        <v>81170.847081380038</v>
      </c>
      <c r="BR97" s="17">
        <v>2680.4803266980798</v>
      </c>
      <c r="BS97" s="17">
        <f t="shared" si="54"/>
        <v>12151.582947594861</v>
      </c>
      <c r="BT97" s="17">
        <v>6859.3333333333303</v>
      </c>
      <c r="BU97" s="17">
        <f t="shared" si="50"/>
        <v>82311.999999999971</v>
      </c>
      <c r="BV97" s="17">
        <v>8184.3333333333303</v>
      </c>
      <c r="BW97" s="17">
        <f t="shared" si="50"/>
        <v>98211.999999999971</v>
      </c>
      <c r="BX97" s="17">
        <f t="shared" si="49"/>
        <v>-1325</v>
      </c>
      <c r="BY97" s="17">
        <v>82134.902706519497</v>
      </c>
      <c r="BZ97" s="17">
        <v>109044.976202916</v>
      </c>
      <c r="CA97" s="17">
        <f t="shared" si="51"/>
        <v>-26910.073496396508</v>
      </c>
      <c r="CB97" s="17">
        <f t="shared" si="52"/>
        <v>-121993.05734884748</v>
      </c>
      <c r="CD97" s="139"/>
      <c r="CE97" s="139"/>
    </row>
    <row r="98" spans="1:83" x14ac:dyDescent="0.2">
      <c r="A98" s="18">
        <v>34059</v>
      </c>
      <c r="B98" s="17">
        <v>2283749</v>
      </c>
      <c r="C98" s="17">
        <v>456139</v>
      </c>
      <c r="D98" s="35">
        <f>Data!P98</f>
        <v>13.33333</v>
      </c>
      <c r="E98" s="73">
        <v>11.5260317460317</v>
      </c>
      <c r="F98" s="35" t="e">
        <v>#N/A</v>
      </c>
      <c r="G98" s="35" t="e">
        <v>#N/A</v>
      </c>
      <c r="H98" s="35" t="e">
        <v>#N/A</v>
      </c>
      <c r="I98" s="35">
        <v>14.5766666666667</v>
      </c>
      <c r="J98" s="35">
        <f>'Historical PPI'!H97</f>
        <v>18.74758394758393</v>
      </c>
      <c r="K98" s="35" t="e">
        <f>'4.Globalgrowthcalcs_rebased'!Q95</f>
        <v>#N/A</v>
      </c>
      <c r="L98" s="35">
        <f>'4.Globalgrowthcalcs_rebased'!B95</f>
        <v>62.992450066485503</v>
      </c>
      <c r="M98" s="35">
        <v>3</v>
      </c>
      <c r="N98" s="35">
        <f>'3.IMFq'!Q95</f>
        <v>69.755586412951487</v>
      </c>
      <c r="O98" s="35">
        <f>'3.IMFq'!R95</f>
        <v>138.75106250000005</v>
      </c>
      <c r="P98" s="35">
        <f>'3.IMFq'!S95</f>
        <v>37.26353125</v>
      </c>
      <c r="Q98" s="35">
        <f>'3.IMFq'!T95</f>
        <v>61.798124999999985</v>
      </c>
      <c r="R98" s="35">
        <f>'3.IMFq'!U95</f>
        <v>93.616906249999985</v>
      </c>
      <c r="S98" s="35">
        <f>'3.IMFq'!V95</f>
        <v>24.776968750000009</v>
      </c>
      <c r="T98" s="35">
        <f t="shared" si="48"/>
        <v>67.254307362736327</v>
      </c>
      <c r="U98" s="17">
        <v>1284576</v>
      </c>
      <c r="V98" s="17">
        <v>289924</v>
      </c>
      <c r="W98" s="17">
        <v>493909</v>
      </c>
      <c r="X98" s="17">
        <v>82033</v>
      </c>
      <c r="Y98" s="17">
        <v>179536</v>
      </c>
      <c r="Z98" s="17">
        <v>45257</v>
      </c>
      <c r="AA98" s="17">
        <v>67613</v>
      </c>
      <c r="AB98" s="17">
        <v>15544</v>
      </c>
      <c r="AC98" s="17">
        <v>28806</v>
      </c>
      <c r="AD98" s="17">
        <v>7583</v>
      </c>
      <c r="AE98" s="17">
        <v>257885</v>
      </c>
      <c r="AF98" s="17">
        <v>68384</v>
      </c>
      <c r="AG98" s="75">
        <f>Tax_data!Q98</f>
        <v>0.34307529474851423</v>
      </c>
      <c r="AH98" s="75">
        <f>Tax_data!S98</f>
        <v>6.6140419863399078</v>
      </c>
      <c r="AI98" s="74">
        <f>Tax_data!U98</f>
        <v>11.527648186987921</v>
      </c>
      <c r="AJ98" s="74">
        <f>Tax_data!V98</f>
        <v>8.4260424059854468</v>
      </c>
      <c r="AK98" s="81">
        <f>Data!F98</f>
        <v>11.8935291230093</v>
      </c>
      <c r="AL98" s="17">
        <v>233471</v>
      </c>
      <c r="AM98" s="74">
        <f t="shared" si="42"/>
        <v>1034447.7976849105</v>
      </c>
      <c r="AN98" s="81">
        <f>Data!H98</f>
        <v>97030.136385317659</v>
      </c>
      <c r="AO98" s="74">
        <f>(Data!K98/(AP98/100))</f>
        <v>672356.43492777564</v>
      </c>
      <c r="AP98" s="74">
        <f t="shared" si="43"/>
        <v>22.569626086739905</v>
      </c>
      <c r="AQ98" s="17">
        <f>'Embargoed data'!G98</f>
        <v>257</v>
      </c>
      <c r="AR98" s="17">
        <f>'Embargoed data'!H98</f>
        <v>93</v>
      </c>
      <c r="AS98" s="17">
        <f>'Embargoed data'!I98</f>
        <v>24</v>
      </c>
      <c r="AT98" s="17">
        <f>'Embargoed data'!J98</f>
        <v>269</v>
      </c>
      <c r="AU98" s="17">
        <f>'Embargoed data'!K98</f>
        <v>15075</v>
      </c>
      <c r="AV98" s="17">
        <f t="shared" si="44"/>
        <v>15132</v>
      </c>
      <c r="AW98" s="17">
        <v>3589</v>
      </c>
      <c r="AX98" s="17">
        <v>1395</v>
      </c>
      <c r="AY98" s="17">
        <f t="shared" si="53"/>
        <v>4984</v>
      </c>
      <c r="AZ98" s="74">
        <f>'Historical CPI'!I53</f>
        <v>20.230916672854359</v>
      </c>
      <c r="BA98" s="17">
        <v>592111</v>
      </c>
      <c r="BB98" s="17">
        <v>90596</v>
      </c>
      <c r="BC98" s="17">
        <v>364468</v>
      </c>
      <c r="BD98" s="17">
        <v>70687</v>
      </c>
      <c r="BE98" s="74">
        <f t="shared" si="37"/>
        <v>25.207757775599323</v>
      </c>
      <c r="BF98" s="74">
        <f t="shared" si="38"/>
        <v>22.989661751438334</v>
      </c>
      <c r="BG98" s="74">
        <f t="shared" si="39"/>
        <v>26.324376865930709</v>
      </c>
      <c r="BH98" s="74">
        <f t="shared" si="40"/>
        <v>26.517246059289995</v>
      </c>
      <c r="BI98" s="74">
        <v>398.2</v>
      </c>
      <c r="BJ98" s="74">
        <v>139.01636740000001</v>
      </c>
      <c r="BK98" s="74">
        <f t="shared" si="41"/>
        <v>19.973254503888125</v>
      </c>
      <c r="BL98" s="74">
        <f t="shared" si="45"/>
        <v>19.394569619280706</v>
      </c>
      <c r="BM98" s="74">
        <f t="shared" si="46"/>
        <v>15.300509532840969</v>
      </c>
      <c r="BN98" s="17">
        <f>Data!G98</f>
        <v>19630.086039670554</v>
      </c>
      <c r="BO98" s="17">
        <f>Data!H98</f>
        <v>97030.136385317659</v>
      </c>
      <c r="BP98" s="17">
        <v>15607.140865817</v>
      </c>
      <c r="BQ98" s="17">
        <f t="shared" si="47"/>
        <v>69151.082990189621</v>
      </c>
      <c r="BR98" s="17">
        <v>5546.9777767464402</v>
      </c>
      <c r="BS98" s="17">
        <f t="shared" si="54"/>
        <v>24577.180656109307</v>
      </c>
      <c r="BT98" s="17">
        <v>7485</v>
      </c>
      <c r="BU98" s="17">
        <f t="shared" si="50"/>
        <v>89820</v>
      </c>
      <c r="BV98" s="17">
        <v>11323</v>
      </c>
      <c r="BW98" s="17">
        <f t="shared" si="50"/>
        <v>135876</v>
      </c>
      <c r="BX98" s="17">
        <f t="shared" si="49"/>
        <v>-3838</v>
      </c>
      <c r="BY98" s="17">
        <v>86985.383925892194</v>
      </c>
      <c r="BZ98" s="17">
        <v>123246.130229241</v>
      </c>
      <c r="CA98" s="17">
        <f t="shared" si="51"/>
        <v>-36260.746303348802</v>
      </c>
      <c r="CB98" s="17">
        <f t="shared" si="52"/>
        <v>-160661.70597594747</v>
      </c>
      <c r="CD98" s="139"/>
      <c r="CE98" s="139"/>
    </row>
    <row r="99" spans="1:83" x14ac:dyDescent="0.2">
      <c r="A99" s="18">
        <v>34150</v>
      </c>
      <c r="B99" s="17">
        <v>2299342</v>
      </c>
      <c r="C99" s="17">
        <v>471729</v>
      </c>
      <c r="D99" s="35">
        <f>Data!P99</f>
        <v>13</v>
      </c>
      <c r="E99" s="73">
        <v>11.513833333333301</v>
      </c>
      <c r="F99" s="35" t="e">
        <v>#N/A</v>
      </c>
      <c r="G99" s="35" t="e">
        <v>#N/A</v>
      </c>
      <c r="H99" s="35" t="e">
        <v>#N/A</v>
      </c>
      <c r="I99" s="35">
        <v>14.956666666666701</v>
      </c>
      <c r="J99" s="35">
        <f>'Historical PPI'!H98</f>
        <v>19.499461751753355</v>
      </c>
      <c r="K99" s="35" t="e">
        <f>'4.Globalgrowthcalcs_rebased'!Q96</f>
        <v>#N/A</v>
      </c>
      <c r="L99" s="35">
        <f>'4.Globalgrowthcalcs_rebased'!B96</f>
        <v>63.359173800706571</v>
      </c>
      <c r="M99" s="35">
        <v>3</v>
      </c>
      <c r="N99" s="35">
        <f>'3.IMFq'!Q96</f>
        <v>70.362914570427137</v>
      </c>
      <c r="O99" s="35">
        <f>'3.IMFq'!R96</f>
        <v>139.78793750000006</v>
      </c>
      <c r="P99" s="35">
        <f>'3.IMFq'!S96</f>
        <v>38.056218749999999</v>
      </c>
      <c r="Q99" s="35">
        <f>'3.IMFq'!T96</f>
        <v>62.373874999999984</v>
      </c>
      <c r="R99" s="35">
        <f>'3.IMFq'!U96</f>
        <v>93.99034374999998</v>
      </c>
      <c r="S99" s="35">
        <f>'3.IMFq'!V96</f>
        <v>25.323781250000007</v>
      </c>
      <c r="T99" s="35">
        <f t="shared" si="48"/>
        <v>67.956052765864456</v>
      </c>
      <c r="U99" s="17">
        <v>1319058</v>
      </c>
      <c r="V99" s="17">
        <v>305839</v>
      </c>
      <c r="W99" s="17">
        <v>497422</v>
      </c>
      <c r="X99" s="17">
        <v>85646</v>
      </c>
      <c r="Y99" s="17">
        <v>181582</v>
      </c>
      <c r="Z99" s="17">
        <v>46723</v>
      </c>
      <c r="AA99" s="17">
        <v>71363</v>
      </c>
      <c r="AB99" s="17">
        <v>16021</v>
      </c>
      <c r="AC99" s="17">
        <v>27072</v>
      </c>
      <c r="AD99" s="17">
        <v>7201</v>
      </c>
      <c r="AE99" s="17">
        <v>260519</v>
      </c>
      <c r="AF99" s="17">
        <v>69945</v>
      </c>
      <c r="AG99" s="75">
        <f>Tax_data!Q99</f>
        <v>0.36255944915727678</v>
      </c>
      <c r="AH99" s="75">
        <f>Tax_data!S99</f>
        <v>7.452491297986727</v>
      </c>
      <c r="AI99" s="74">
        <f>Tax_data!U99</f>
        <v>11.076858008241173</v>
      </c>
      <c r="AJ99" s="74">
        <f>Tax_data!V99</f>
        <v>7.233519797819592</v>
      </c>
      <c r="AK99" s="81">
        <f>Data!F99</f>
        <v>11.9077798504042</v>
      </c>
      <c r="AL99" s="17">
        <v>239543</v>
      </c>
      <c r="AM99" s="74">
        <f t="shared" si="42"/>
        <v>1033128.9027691039</v>
      </c>
      <c r="AN99" s="81">
        <f>Data!H99</f>
        <v>95945.410895548659</v>
      </c>
      <c r="AO99" s="74">
        <f>(Data!K99/(AP99/100))</f>
        <v>717437.80797739828</v>
      </c>
      <c r="AP99" s="74">
        <f t="shared" si="43"/>
        <v>23.186167704528536</v>
      </c>
      <c r="AQ99" s="17">
        <f>'Embargoed data'!G99</f>
        <v>252</v>
      </c>
      <c r="AR99" s="17">
        <f>'Embargoed data'!H99</f>
        <v>61</v>
      </c>
      <c r="AS99" s="17">
        <f>'Embargoed data'!I99</f>
        <v>24</v>
      </c>
      <c r="AT99" s="17">
        <f>'Embargoed data'!J99</f>
        <v>271</v>
      </c>
      <c r="AU99" s="17">
        <f>'Embargoed data'!K99</f>
        <v>14618</v>
      </c>
      <c r="AV99" s="17">
        <f t="shared" si="44"/>
        <v>14636</v>
      </c>
      <c r="AW99" s="17">
        <v>10379</v>
      </c>
      <c r="AX99" s="17">
        <v>1466</v>
      </c>
      <c r="AY99" s="17">
        <f t="shared" si="53"/>
        <v>11845</v>
      </c>
      <c r="AZ99" s="74">
        <f>'Historical CPI'!I54</f>
        <v>20.966622714746585</v>
      </c>
      <c r="BA99" s="17">
        <v>575100</v>
      </c>
      <c r="BB99" s="17">
        <v>90872</v>
      </c>
      <c r="BC99" s="17">
        <v>358082</v>
      </c>
      <c r="BD99" s="17">
        <v>71383</v>
      </c>
      <c r="BE99" s="74">
        <f t="shared" si="37"/>
        <v>25.731074665991123</v>
      </c>
      <c r="BF99" s="74">
        <f t="shared" si="38"/>
        <v>22.450009108361478</v>
      </c>
      <c r="BG99" s="74">
        <f t="shared" si="39"/>
        <v>26.599438534278956</v>
      </c>
      <c r="BH99" s="74">
        <f t="shared" si="40"/>
        <v>26.848329680368803</v>
      </c>
      <c r="BI99" s="74">
        <v>381.06333333333299</v>
      </c>
      <c r="BJ99" s="74">
        <v>134.94568443333301</v>
      </c>
      <c r="BK99" s="74">
        <f t="shared" si="41"/>
        <v>20.515825831911911</v>
      </c>
      <c r="BL99" s="74">
        <f t="shared" si="45"/>
        <v>19.93481939890863</v>
      </c>
      <c r="BM99" s="74">
        <f t="shared" si="46"/>
        <v>15.801078073378545</v>
      </c>
      <c r="BN99" s="17">
        <f>Data!G99</f>
        <v>20116.512314583051</v>
      </c>
      <c r="BO99" s="17">
        <f>Data!H99</f>
        <v>95945.410895548659</v>
      </c>
      <c r="BP99" s="17">
        <v>13855.1861835086</v>
      </c>
      <c r="BQ99" s="17">
        <f t="shared" si="47"/>
        <v>59756.257955481429</v>
      </c>
      <c r="BR99" s="17">
        <v>9616.0535395824609</v>
      </c>
      <c r="BS99" s="17">
        <f t="shared" si="54"/>
        <v>41473.233792337014</v>
      </c>
      <c r="BT99" s="17">
        <v>6661.6666666666697</v>
      </c>
      <c r="BU99" s="17">
        <f t="shared" si="50"/>
        <v>79940.000000000029</v>
      </c>
      <c r="BV99" s="17">
        <v>9688.6666666666697</v>
      </c>
      <c r="BW99" s="17">
        <f t="shared" si="50"/>
        <v>116264.00000000003</v>
      </c>
      <c r="BX99" s="17">
        <f t="shared" si="49"/>
        <v>-3027</v>
      </c>
      <c r="BY99" s="17">
        <v>89763.564136922098</v>
      </c>
      <c r="BZ99" s="17">
        <v>115973.994808558</v>
      </c>
      <c r="CA99" s="17">
        <f t="shared" si="51"/>
        <v>-26210.430671635899</v>
      </c>
      <c r="CB99" s="17">
        <f t="shared" si="52"/>
        <v>-113043.39296449017</v>
      </c>
      <c r="CD99" s="139"/>
      <c r="CE99" s="139"/>
    </row>
    <row r="100" spans="1:83" x14ac:dyDescent="0.2">
      <c r="A100" s="18">
        <v>34242</v>
      </c>
      <c r="B100" s="17">
        <v>2328828</v>
      </c>
      <c r="C100" s="17">
        <v>490135</v>
      </c>
      <c r="D100" s="35">
        <f>Data!P100</f>
        <v>13</v>
      </c>
      <c r="E100" s="35">
        <v>11.6904545454545</v>
      </c>
      <c r="F100" s="35" t="e">
        <v>#N/A</v>
      </c>
      <c r="G100" s="35" t="e">
        <v>#N/A</v>
      </c>
      <c r="H100" s="35" t="e">
        <v>#N/A</v>
      </c>
      <c r="I100" s="35">
        <v>13.98</v>
      </c>
      <c r="J100" s="35">
        <f>'Historical PPI'!H99</f>
        <v>19.836263379824885</v>
      </c>
      <c r="K100" s="35" t="e">
        <f>'4.Globalgrowthcalcs_rebased'!Q97</f>
        <v>#N/A</v>
      </c>
      <c r="L100" s="35">
        <f>'4.Globalgrowthcalcs_rebased'!B97</f>
        <v>63.661493957280669</v>
      </c>
      <c r="M100" s="35">
        <v>3</v>
      </c>
      <c r="N100" s="35">
        <f>'3.IMFq'!Q97</f>
        <v>70.958509211565257</v>
      </c>
      <c r="O100" s="35">
        <f>'3.IMFq'!R97</f>
        <v>140.82643750000008</v>
      </c>
      <c r="P100" s="35">
        <f>'3.IMFq'!S97</f>
        <v>39.060343750000001</v>
      </c>
      <c r="Q100" s="35">
        <f>'3.IMFq'!T97</f>
        <v>62.889874999999975</v>
      </c>
      <c r="R100" s="35">
        <f>'3.IMFq'!U97</f>
        <v>94.337718749999979</v>
      </c>
      <c r="S100" s="35">
        <f>'3.IMFq'!V97</f>
        <v>25.843406250000005</v>
      </c>
      <c r="T100" s="35">
        <f t="shared" si="48"/>
        <v>68.712298077702627</v>
      </c>
      <c r="U100" s="17">
        <v>1312836</v>
      </c>
      <c r="V100" s="17">
        <v>310324</v>
      </c>
      <c r="W100" s="17">
        <v>500255</v>
      </c>
      <c r="X100" s="17">
        <v>89054</v>
      </c>
      <c r="Y100" s="17">
        <v>183454</v>
      </c>
      <c r="Z100" s="17">
        <v>47933</v>
      </c>
      <c r="AA100" s="17">
        <v>72621</v>
      </c>
      <c r="AB100" s="17">
        <v>16055</v>
      </c>
      <c r="AC100" s="17">
        <v>28475</v>
      </c>
      <c r="AD100" s="17">
        <v>7659</v>
      </c>
      <c r="AE100" s="17">
        <v>264912</v>
      </c>
      <c r="AF100" s="17">
        <v>71648</v>
      </c>
      <c r="AG100" s="75">
        <f>Tax_data!Q100</f>
        <v>0.38160715023427716</v>
      </c>
      <c r="AH100" s="75">
        <f>Tax_data!S100</f>
        <v>9.1191156937916418</v>
      </c>
      <c r="AI100" s="74">
        <f>Tax_data!U100</f>
        <v>10.974283985106553</v>
      </c>
      <c r="AJ100" s="74">
        <f>Tax_data!V100</f>
        <v>6.6063893627454169</v>
      </c>
      <c r="AK100" s="81">
        <f>Data!F100</f>
        <v>11.927633717596901</v>
      </c>
      <c r="AL100" s="17">
        <v>245359</v>
      </c>
      <c r="AM100" s="74">
        <f t="shared" si="42"/>
        <v>1037999.4074709013</v>
      </c>
      <c r="AN100" s="81">
        <f>Data!H100</f>
        <v>96970.168145324555</v>
      </c>
      <c r="AO100" s="74">
        <f>(Data!K100/(AP100/100))</f>
        <v>754522.65586935077</v>
      </c>
      <c r="AP100" s="74">
        <f t="shared" si="43"/>
        <v>23.637682086719135</v>
      </c>
      <c r="AQ100" s="17">
        <f>'Embargoed data'!G100</f>
        <v>266</v>
      </c>
      <c r="AR100" s="17">
        <f>'Embargoed data'!H100</f>
        <v>78</v>
      </c>
      <c r="AS100" s="17">
        <f>'Embargoed data'!I100</f>
        <v>48</v>
      </c>
      <c r="AT100" s="17">
        <f>'Embargoed data'!J100</f>
        <v>282</v>
      </c>
      <c r="AU100" s="17">
        <f>'Embargoed data'!K100</f>
        <v>14654</v>
      </c>
      <c r="AV100" s="17">
        <f t="shared" si="44"/>
        <v>14668</v>
      </c>
      <c r="AW100" s="17">
        <v>10487</v>
      </c>
      <c r="AX100" s="17">
        <v>2291</v>
      </c>
      <c r="AY100" s="17">
        <f t="shared" si="53"/>
        <v>12778</v>
      </c>
      <c r="AZ100" s="74">
        <f>'Historical CPI'!I55</f>
        <v>21.213364301035835</v>
      </c>
      <c r="BA100" s="17">
        <v>574047</v>
      </c>
      <c r="BB100" s="17">
        <v>94140</v>
      </c>
      <c r="BC100" s="17">
        <v>377268</v>
      </c>
      <c r="BD100" s="17">
        <v>78487</v>
      </c>
      <c r="BE100" s="74">
        <f t="shared" si="37"/>
        <v>26.128075702901</v>
      </c>
      <c r="BF100" s="74">
        <f t="shared" si="38"/>
        <v>22.107930213023781</v>
      </c>
      <c r="BG100" s="74">
        <f t="shared" si="39"/>
        <v>26.897278314310796</v>
      </c>
      <c r="BH100" s="74">
        <f t="shared" si="40"/>
        <v>27.045962432807872</v>
      </c>
      <c r="BI100" s="74">
        <v>368.993333333333</v>
      </c>
      <c r="BJ100" s="74">
        <v>132.58867763333299</v>
      </c>
      <c r="BK100" s="74">
        <f t="shared" si="41"/>
        <v>21.04642335114487</v>
      </c>
      <c r="BL100" s="74">
        <f t="shared" si="45"/>
        <v>20.804043809705565</v>
      </c>
      <c r="BM100" s="74">
        <f t="shared" si="46"/>
        <v>16.39935405985921</v>
      </c>
      <c r="BN100" s="17">
        <f>Data!G100</f>
        <v>20570.635031994701</v>
      </c>
      <c r="BO100" s="17">
        <f>Data!H100</f>
        <v>96970.168145324555</v>
      </c>
      <c r="BP100" s="17">
        <v>14301.8925233708</v>
      </c>
      <c r="BQ100" s="17">
        <f t="shared" si="47"/>
        <v>60504.631845464828</v>
      </c>
      <c r="BR100" s="17">
        <v>13141.214933698</v>
      </c>
      <c r="BS100" s="17">
        <f t="shared" si="54"/>
        <v>55594.346710845261</v>
      </c>
      <c r="BT100" s="17">
        <v>8603.6666666666697</v>
      </c>
      <c r="BU100" s="17">
        <f t="shared" si="50"/>
        <v>103244.00000000003</v>
      </c>
      <c r="BV100" s="17">
        <v>10251.333333333299</v>
      </c>
      <c r="BW100" s="17">
        <f t="shared" si="50"/>
        <v>123015.99999999959</v>
      </c>
      <c r="BX100" s="17">
        <f t="shared" si="49"/>
        <v>-1647.6666666666297</v>
      </c>
      <c r="BY100" s="17">
        <v>94881.865978461195</v>
      </c>
      <c r="BZ100" s="17">
        <v>123011.915906954</v>
      </c>
      <c r="CA100" s="17">
        <f t="shared" si="51"/>
        <v>-28130.049928492808</v>
      </c>
      <c r="CB100" s="17">
        <f t="shared" si="52"/>
        <v>-119005.11152190222</v>
      </c>
      <c r="CD100" s="139"/>
      <c r="CE100" s="139"/>
    </row>
    <row r="101" spans="1:83" x14ac:dyDescent="0.2">
      <c r="A101" s="18">
        <v>34334</v>
      </c>
      <c r="B101" s="17">
        <v>2348704</v>
      </c>
      <c r="C101" s="17">
        <v>505974</v>
      </c>
      <c r="D101" s="35">
        <f>Data!P101</f>
        <v>12</v>
      </c>
      <c r="E101" s="73">
        <v>10.567384615384601</v>
      </c>
      <c r="F101" s="35" t="e">
        <v>#N/A</v>
      </c>
      <c r="G101" s="35" t="e">
        <v>#N/A</v>
      </c>
      <c r="H101" s="35" t="e">
        <v>#N/A</v>
      </c>
      <c r="I101" s="35">
        <v>12.76</v>
      </c>
      <c r="J101" s="35">
        <f>'Historical PPI'!H100</f>
        <v>20.211283693621528</v>
      </c>
      <c r="K101" s="35" t="e">
        <f>'4.Globalgrowthcalcs_rebased'!Q98</f>
        <v>#N/A</v>
      </c>
      <c r="L101" s="35">
        <f>'4.Globalgrowthcalcs_rebased'!B98</f>
        <v>64.527386514766846</v>
      </c>
      <c r="M101" s="35">
        <v>3</v>
      </c>
      <c r="N101" s="35">
        <f>'3.IMFq'!Q98</f>
        <v>71.542370336365863</v>
      </c>
      <c r="O101" s="35">
        <f>'3.IMFq'!R98</f>
        <v>141.86656250000007</v>
      </c>
      <c r="P101" s="35">
        <f>'3.IMFq'!S98</f>
        <v>40.275906249999991</v>
      </c>
      <c r="Q101" s="35">
        <f>'3.IMFq'!T98</f>
        <v>63.346124999999979</v>
      </c>
      <c r="R101" s="35">
        <f>'3.IMFq'!U98</f>
        <v>94.65903124999997</v>
      </c>
      <c r="S101" s="35">
        <f>'3.IMFq'!V98</f>
        <v>26.335843750000006</v>
      </c>
      <c r="T101" s="35">
        <f t="shared" si="48"/>
        <v>69.523043298250869</v>
      </c>
      <c r="U101" s="17">
        <v>1323413</v>
      </c>
      <c r="V101" s="17">
        <v>321721</v>
      </c>
      <c r="W101" s="17">
        <v>502923</v>
      </c>
      <c r="X101" s="17">
        <v>91902</v>
      </c>
      <c r="Y101" s="17">
        <v>187531</v>
      </c>
      <c r="Z101" s="17">
        <v>49387</v>
      </c>
      <c r="AA101" s="17">
        <v>75747</v>
      </c>
      <c r="AB101" s="17">
        <v>16552</v>
      </c>
      <c r="AC101" s="17">
        <v>28788</v>
      </c>
      <c r="AD101" s="17">
        <v>7834</v>
      </c>
      <c r="AE101" s="17">
        <v>271716</v>
      </c>
      <c r="AF101" s="17">
        <v>73773</v>
      </c>
      <c r="AG101" s="75">
        <f>Tax_data!Q101</f>
        <v>0.39949764004459343</v>
      </c>
      <c r="AH101" s="75">
        <f>Tax_data!S101</f>
        <v>8.5580847178580548</v>
      </c>
      <c r="AI101" s="74">
        <f>Tax_data!U101</f>
        <v>11.118399468570418</v>
      </c>
      <c r="AJ101" s="74">
        <f>Tax_data!V101</f>
        <v>8.3942270818265747</v>
      </c>
      <c r="AK101" s="81">
        <f>Data!F101</f>
        <v>11.956659630000001</v>
      </c>
      <c r="AL101" s="17">
        <v>252328</v>
      </c>
      <c r="AM101" s="74">
        <f t="shared" si="42"/>
        <v>1037961.9467302414</v>
      </c>
      <c r="AN101" s="81">
        <f>Data!H101</f>
        <v>97712.049943334729</v>
      </c>
      <c r="AO101" s="74">
        <f>(Data!K101/(AP101/100))</f>
        <v>753381.59328528063</v>
      </c>
      <c r="AP101" s="74">
        <f t="shared" si="43"/>
        <v>24.309947083790171</v>
      </c>
      <c r="AQ101" s="17">
        <f>'Embargoed data'!G101</f>
        <v>289</v>
      </c>
      <c r="AR101" s="17">
        <f>'Embargoed data'!H101</f>
        <v>112</v>
      </c>
      <c r="AS101" s="17">
        <f>'Embargoed data'!I101</f>
        <v>8</v>
      </c>
      <c r="AT101" s="17">
        <f>'Embargoed data'!J101</f>
        <v>290</v>
      </c>
      <c r="AU101" s="17">
        <f>'Embargoed data'!K101</f>
        <v>14293</v>
      </c>
      <c r="AV101" s="17">
        <f t="shared" si="44"/>
        <v>14396</v>
      </c>
      <c r="AW101" s="17">
        <v>10151</v>
      </c>
      <c r="AX101" s="17">
        <v>1673</v>
      </c>
      <c r="AY101" s="17">
        <f t="shared" si="53"/>
        <v>11824</v>
      </c>
      <c r="AZ101" s="74">
        <f>'Historical CPI'!I56</f>
        <v>21.597697515425295</v>
      </c>
      <c r="BA101" s="17">
        <v>662493</v>
      </c>
      <c r="BB101" s="17">
        <v>107540</v>
      </c>
      <c r="BC101" s="17">
        <v>400301</v>
      </c>
      <c r="BD101" s="17">
        <v>83119</v>
      </c>
      <c r="BE101" s="74">
        <f t="shared" si="37"/>
        <v>26.335379217302741</v>
      </c>
      <c r="BF101" s="74">
        <f t="shared" si="38"/>
        <v>21.851690495993239</v>
      </c>
      <c r="BG101" s="74">
        <f t="shared" si="39"/>
        <v>27.212727525357788</v>
      </c>
      <c r="BH101" s="74">
        <f t="shared" si="40"/>
        <v>27.150775073974298</v>
      </c>
      <c r="BI101" s="74">
        <v>371.72333333333302</v>
      </c>
      <c r="BJ101" s="74">
        <v>135.14557943333301</v>
      </c>
      <c r="BK101" s="74">
        <f t="shared" si="41"/>
        <v>21.542689074485331</v>
      </c>
      <c r="BL101" s="74">
        <f t="shared" si="45"/>
        <v>20.764124995940556</v>
      </c>
      <c r="BM101" s="74">
        <f t="shared" si="46"/>
        <v>16.232624344710057</v>
      </c>
      <c r="BN101" s="17">
        <f>Data!G101</f>
        <v>21103.552982882728</v>
      </c>
      <c r="BO101" s="17">
        <f>Data!H101</f>
        <v>97712.049943334729</v>
      </c>
      <c r="BP101" s="17">
        <v>15020.4020440719</v>
      </c>
      <c r="BQ101" s="17">
        <f t="shared" si="47"/>
        <v>61787.061865253818</v>
      </c>
      <c r="BR101" s="17">
        <v>13186.0066535018</v>
      </c>
      <c r="BS101" s="17">
        <f t="shared" si="54"/>
        <v>54241.198502213956</v>
      </c>
      <c r="BT101" s="17">
        <v>8040.3333333333303</v>
      </c>
      <c r="BU101" s="17">
        <f t="shared" si="50"/>
        <v>96483.999999999971</v>
      </c>
      <c r="BV101" s="17">
        <v>9170.6666666666697</v>
      </c>
      <c r="BW101" s="17">
        <f t="shared" si="50"/>
        <v>110048.00000000003</v>
      </c>
      <c r="BX101" s="17">
        <f t="shared" si="49"/>
        <v>-1130.3333333333394</v>
      </c>
      <c r="BY101" s="17">
        <v>96947.394406887295</v>
      </c>
      <c r="BZ101" s="17">
        <v>122941.899399583</v>
      </c>
      <c r="CA101" s="17">
        <f t="shared" si="51"/>
        <v>-25994.5049926957</v>
      </c>
      <c r="CB101" s="17">
        <f t="shared" si="52"/>
        <v>-106929.50051721334</v>
      </c>
      <c r="CD101" s="139"/>
      <c r="CE101" s="139"/>
    </row>
    <row r="102" spans="1:83" x14ac:dyDescent="0.2">
      <c r="A102" s="18">
        <v>34424</v>
      </c>
      <c r="B102" s="17">
        <v>2347597</v>
      </c>
      <c r="C102" s="17">
        <v>526746</v>
      </c>
      <c r="D102" s="35">
        <f>Data!P102</f>
        <v>12</v>
      </c>
      <c r="E102" s="35">
        <v>10.147812500000001</v>
      </c>
      <c r="F102" s="35" t="e">
        <v>#N/A</v>
      </c>
      <c r="G102" s="35" t="e">
        <v>#N/A</v>
      </c>
      <c r="H102" s="35" t="e">
        <v>#N/A</v>
      </c>
      <c r="I102" s="35">
        <v>12.6666666666667</v>
      </c>
      <c r="J102" s="35">
        <f>'Historical PPI'!H101</f>
        <v>20.327436527436511</v>
      </c>
      <c r="K102" s="35" t="e">
        <f>'4.Globalgrowthcalcs_rebased'!Q99</f>
        <v>#N/A</v>
      </c>
      <c r="L102" s="35">
        <f>'4.Globalgrowthcalcs_rebased'!B99</f>
        <v>65.153535188030347</v>
      </c>
      <c r="M102" s="35">
        <v>3.5</v>
      </c>
      <c r="N102" s="35">
        <f>'3.IMFq'!Q99</f>
        <v>72.132734648116156</v>
      </c>
      <c r="O102" s="35">
        <f>'3.IMFq'!R99</f>
        <v>142.97753125000008</v>
      </c>
      <c r="P102" s="35">
        <f>'3.IMFq'!S99</f>
        <v>41.441031250000009</v>
      </c>
      <c r="Q102" s="35">
        <f>'3.IMFq'!T99</f>
        <v>63.64121875</v>
      </c>
      <c r="R102" s="35">
        <f>'3.IMFq'!U99</f>
        <v>94.97084375</v>
      </c>
      <c r="S102" s="35">
        <f>'3.IMFq'!V99</f>
        <v>26.583593750000009</v>
      </c>
      <c r="T102" s="35">
        <f t="shared" si="48"/>
        <v>70.306445808274731</v>
      </c>
      <c r="U102" s="17">
        <v>1341416</v>
      </c>
      <c r="V102" s="17">
        <v>334510</v>
      </c>
      <c r="W102" s="17">
        <v>505201</v>
      </c>
      <c r="X102" s="17">
        <v>95418</v>
      </c>
      <c r="Y102" s="17">
        <v>192892</v>
      </c>
      <c r="Z102" s="17">
        <v>52655</v>
      </c>
      <c r="AA102" s="17">
        <v>72886</v>
      </c>
      <c r="AB102" s="17">
        <v>16645</v>
      </c>
      <c r="AC102" s="17">
        <v>27347</v>
      </c>
      <c r="AD102" s="17">
        <v>7753</v>
      </c>
      <c r="AE102" s="17">
        <v>274432</v>
      </c>
      <c r="AF102" s="17">
        <v>77054</v>
      </c>
      <c r="AG102" s="75">
        <f>Tax_data!Q102</f>
        <v>0.37288622499307955</v>
      </c>
      <c r="AH102" s="75">
        <f>Tax_data!S102</f>
        <v>8.48540085934739</v>
      </c>
      <c r="AI102" s="74">
        <f>Tax_data!U102</f>
        <v>12.623432349005229</v>
      </c>
      <c r="AJ102" s="74">
        <f>Tax_data!V102</f>
        <v>5.7171900501278152</v>
      </c>
      <c r="AK102" s="81">
        <f>Data!F102</f>
        <v>11.996137488114201</v>
      </c>
      <c r="AL102" s="17">
        <v>258681</v>
      </c>
      <c r="AM102" s="74">
        <f t="shared" si="42"/>
        <v>1037334.7053780156</v>
      </c>
      <c r="AN102" s="81">
        <f>Data!H102</f>
        <v>97199.245567650782</v>
      </c>
      <c r="AO102" s="74">
        <f>(Data!K102/(AP102/100))</f>
        <v>756096.23361533647</v>
      </c>
      <c r="AP102" s="74">
        <f t="shared" si="43"/>
        <v>24.937081412477561</v>
      </c>
      <c r="AQ102" s="17">
        <f>'Embargoed data'!G102</f>
        <v>302</v>
      </c>
      <c r="AR102" s="17">
        <f>'Embargoed data'!H102</f>
        <v>100</v>
      </c>
      <c r="AS102" s="17">
        <f>'Embargoed data'!I102</f>
        <v>28</v>
      </c>
      <c r="AT102" s="17">
        <f>'Embargoed data'!J102</f>
        <v>254</v>
      </c>
      <c r="AU102" s="17">
        <f>'Embargoed data'!K102</f>
        <v>15934</v>
      </c>
      <c r="AV102" s="17">
        <f t="shared" si="44"/>
        <v>16054</v>
      </c>
      <c r="AW102" s="17">
        <v>9707</v>
      </c>
      <c r="AX102" s="17">
        <v>7589</v>
      </c>
      <c r="AY102" s="17">
        <f t="shared" si="53"/>
        <v>17296</v>
      </c>
      <c r="AZ102" s="74">
        <f>'Historical CPI'!I57</f>
        <v>22.185039306027768</v>
      </c>
      <c r="BA102" s="17">
        <v>645872</v>
      </c>
      <c r="BB102" s="17">
        <v>102226</v>
      </c>
      <c r="BC102" s="17">
        <v>414393</v>
      </c>
      <c r="BD102" s="17">
        <v>86372</v>
      </c>
      <c r="BE102" s="74">
        <f t="shared" si="37"/>
        <v>27.297658793521762</v>
      </c>
      <c r="BF102" s="74">
        <f t="shared" si="38"/>
        <v>22.837033175095353</v>
      </c>
      <c r="BG102" s="74">
        <f t="shared" si="39"/>
        <v>28.350458916883021</v>
      </c>
      <c r="BH102" s="74">
        <f t="shared" si="40"/>
        <v>28.077629430970148</v>
      </c>
      <c r="BI102" s="74">
        <v>372.71</v>
      </c>
      <c r="BJ102" s="74">
        <v>137.586289133333</v>
      </c>
      <c r="BK102" s="74">
        <f t="shared" si="41"/>
        <v>22.437667112370647</v>
      </c>
      <c r="BL102" s="74">
        <f t="shared" si="45"/>
        <v>20.843016170639945</v>
      </c>
      <c r="BM102" s="74">
        <f t="shared" si="46"/>
        <v>15.827594322094779</v>
      </c>
      <c r="BN102" s="17">
        <f>Data!G102</f>
        <v>21563.69083434578</v>
      </c>
      <c r="BO102" s="17">
        <f>Data!H102</f>
        <v>97199.245567650782</v>
      </c>
      <c r="BP102" s="17">
        <v>16641.8619538524</v>
      </c>
      <c r="BQ102" s="17">
        <f t="shared" si="47"/>
        <v>66735.403708973929</v>
      </c>
      <c r="BR102" s="17">
        <v>18743.079762280999</v>
      </c>
      <c r="BS102" s="17">
        <f t="shared" si="54"/>
        <v>75161.481218498491</v>
      </c>
      <c r="BT102" s="17">
        <v>8990.3333333333303</v>
      </c>
      <c r="BU102" s="17">
        <f t="shared" si="50"/>
        <v>107883.99999999997</v>
      </c>
      <c r="BV102" s="17">
        <v>11411</v>
      </c>
      <c r="BW102" s="17">
        <f t="shared" si="50"/>
        <v>136932</v>
      </c>
      <c r="BX102" s="17">
        <f t="shared" si="49"/>
        <v>-2420.6666666666697</v>
      </c>
      <c r="BY102" s="17">
        <v>103740.697673945</v>
      </c>
      <c r="BZ102" s="17">
        <v>124172.757569851</v>
      </c>
      <c r="CA102" s="17">
        <f t="shared" si="51"/>
        <v>-20432.059895906001</v>
      </c>
      <c r="CB102" s="17">
        <f t="shared" si="52"/>
        <v>-81934.447572050587</v>
      </c>
      <c r="CD102" s="139"/>
      <c r="CE102" s="139"/>
    </row>
    <row r="103" spans="1:83" x14ac:dyDescent="0.2">
      <c r="A103" s="18">
        <v>34515</v>
      </c>
      <c r="B103" s="17">
        <v>2370502</v>
      </c>
      <c r="C103" s="17">
        <v>535589</v>
      </c>
      <c r="D103" s="35">
        <f>Data!P103</f>
        <v>12</v>
      </c>
      <c r="E103" s="73">
        <v>10.6417543859649</v>
      </c>
      <c r="F103" s="35" t="e">
        <v>#N/A</v>
      </c>
      <c r="G103" s="35" t="e">
        <v>#N/A</v>
      </c>
      <c r="H103" s="35" t="e">
        <v>#N/A</v>
      </c>
      <c r="I103" s="35">
        <v>13.82</v>
      </c>
      <c r="J103" s="35">
        <f>'Historical PPI'!H102</f>
        <v>21.067525689120831</v>
      </c>
      <c r="K103" s="35" t="e">
        <f>'4.Globalgrowthcalcs_rebased'!Q100</f>
        <v>#N/A</v>
      </c>
      <c r="L103" s="35">
        <f>'4.Globalgrowthcalcs_rebased'!B100</f>
        <v>66.036485771483029</v>
      </c>
      <c r="M103" s="35">
        <v>4.25</v>
      </c>
      <c r="N103" s="35">
        <f>'3.IMFq'!Q100</f>
        <v>72.685834058926815</v>
      </c>
      <c r="O103" s="35">
        <f>'3.IMFq'!R100</f>
        <v>143.99321875000007</v>
      </c>
      <c r="P103" s="35">
        <f>'3.IMFq'!S100</f>
        <v>43.184218750000014</v>
      </c>
      <c r="Q103" s="35">
        <f>'3.IMFq'!T100</f>
        <v>64.018531249999995</v>
      </c>
      <c r="R103" s="35">
        <f>'3.IMFq'!U100</f>
        <v>95.233406250000002</v>
      </c>
      <c r="S103" s="35">
        <f>'3.IMFq'!V100</f>
        <v>27.10865625000001</v>
      </c>
      <c r="T103" s="35">
        <f t="shared" si="48"/>
        <v>71.258927893936843</v>
      </c>
      <c r="U103" s="17">
        <v>1354509</v>
      </c>
      <c r="V103" s="17">
        <v>345811</v>
      </c>
      <c r="W103" s="17">
        <v>505206</v>
      </c>
      <c r="X103" s="17">
        <v>98295</v>
      </c>
      <c r="Y103" s="17">
        <v>199562</v>
      </c>
      <c r="Z103" s="17">
        <v>55422</v>
      </c>
      <c r="AA103" s="17">
        <v>71968</v>
      </c>
      <c r="AB103" s="17">
        <v>16734</v>
      </c>
      <c r="AC103" s="17">
        <v>27142</v>
      </c>
      <c r="AD103" s="17">
        <v>7717</v>
      </c>
      <c r="AE103" s="17">
        <v>280433</v>
      </c>
      <c r="AF103" s="17">
        <v>79873</v>
      </c>
      <c r="AG103" s="75">
        <f>Tax_data!Q103</f>
        <v>0.3033015854147782</v>
      </c>
      <c r="AH103" s="75">
        <f>Tax_data!S103</f>
        <v>7.9887792195407741</v>
      </c>
      <c r="AI103" s="74">
        <f>Tax_data!U103</f>
        <v>12.297484526914628</v>
      </c>
      <c r="AJ103" s="74">
        <f>Tax_data!V103</f>
        <v>8.1213618916913077</v>
      </c>
      <c r="AK103" s="81">
        <f>Data!F103</f>
        <v>12.0437458832319</v>
      </c>
      <c r="AL103" s="17">
        <v>265242</v>
      </c>
      <c r="AM103" s="74">
        <f t="shared" si="42"/>
        <v>1038927.8426018837</v>
      </c>
      <c r="AN103" s="81">
        <f>Data!H103</f>
        <v>97968.92483573631</v>
      </c>
      <c r="AO103" s="74">
        <f>(Data!K103/(AP103/100))</f>
        <v>845436.62893025379</v>
      </c>
      <c r="AP103" s="74">
        <f t="shared" si="43"/>
        <v>25.530358233130972</v>
      </c>
      <c r="AQ103" s="17">
        <f>'Embargoed data'!G103</f>
        <v>299</v>
      </c>
      <c r="AR103" s="17">
        <f>'Embargoed data'!H103</f>
        <v>80</v>
      </c>
      <c r="AS103" s="17">
        <f>'Embargoed data'!I103</f>
        <v>48</v>
      </c>
      <c r="AT103" s="17">
        <f>'Embargoed data'!J103</f>
        <v>225</v>
      </c>
      <c r="AU103" s="17">
        <f>'Embargoed data'!K103</f>
        <v>17018</v>
      </c>
      <c r="AV103" s="17">
        <f t="shared" si="44"/>
        <v>17124</v>
      </c>
      <c r="AW103" s="17">
        <v>13655</v>
      </c>
      <c r="AX103" s="17">
        <v>1667</v>
      </c>
      <c r="AY103" s="17">
        <f t="shared" si="53"/>
        <v>15322</v>
      </c>
      <c r="AZ103" s="74">
        <f>'Historical CPI'!I58</f>
        <v>22.479796141945354</v>
      </c>
      <c r="BA103" s="17">
        <v>558762</v>
      </c>
      <c r="BB103" s="17">
        <v>100529</v>
      </c>
      <c r="BC103" s="17">
        <v>409039</v>
      </c>
      <c r="BD103" s="17">
        <v>88848</v>
      </c>
      <c r="BE103" s="74">
        <f t="shared" si="37"/>
        <v>27.771820286427275</v>
      </c>
      <c r="BF103" s="74">
        <f t="shared" si="38"/>
        <v>23.252000889284126</v>
      </c>
      <c r="BG103" s="74">
        <f t="shared" si="39"/>
        <v>28.431950482646823</v>
      </c>
      <c r="BH103" s="74">
        <f t="shared" si="40"/>
        <v>28.482026009777741</v>
      </c>
      <c r="BI103" s="74">
        <v>347.04666666666702</v>
      </c>
      <c r="BJ103" s="74">
        <v>130.79716186666701</v>
      </c>
      <c r="BK103" s="74">
        <f t="shared" si="41"/>
        <v>22.593906269642464</v>
      </c>
      <c r="BL103" s="74">
        <f t="shared" si="45"/>
        <v>21.721156173372222</v>
      </c>
      <c r="BM103" s="74">
        <f t="shared" si="46"/>
        <v>17.991380945733603</v>
      </c>
      <c r="BN103" s="17">
        <f>Data!G103</f>
        <v>22023.214585529196</v>
      </c>
      <c r="BO103" s="17">
        <f>Data!H103</f>
        <v>97968.92483573631</v>
      </c>
      <c r="BP103" s="17">
        <v>16457.275503012199</v>
      </c>
      <c r="BQ103" s="17">
        <f t="shared" si="47"/>
        <v>64461.592558679607</v>
      </c>
      <c r="BR103" s="17">
        <v>12823.240597382501</v>
      </c>
      <c r="BS103" s="17">
        <f t="shared" si="54"/>
        <v>50227.421332230537</v>
      </c>
      <c r="BT103" s="17">
        <v>7829</v>
      </c>
      <c r="BU103" s="17">
        <f t="shared" si="50"/>
        <v>93948</v>
      </c>
      <c r="BV103" s="17">
        <v>11055</v>
      </c>
      <c r="BW103" s="17">
        <f t="shared" si="50"/>
        <v>132660</v>
      </c>
      <c r="BX103" s="17">
        <f t="shared" si="49"/>
        <v>-3226</v>
      </c>
      <c r="BY103" s="17">
        <v>105436.89611481001</v>
      </c>
      <c r="BZ103" s="17">
        <v>132723.84623805599</v>
      </c>
      <c r="CA103" s="17">
        <f t="shared" si="51"/>
        <v>-27286.950123245988</v>
      </c>
      <c r="CB103" s="17">
        <f t="shared" si="52"/>
        <v>-106880.40439571846</v>
      </c>
      <c r="CD103" s="139"/>
      <c r="CE103" s="139"/>
    </row>
    <row r="104" spans="1:83" x14ac:dyDescent="0.2">
      <c r="A104" s="18">
        <v>34607</v>
      </c>
      <c r="B104" s="17">
        <v>2397159</v>
      </c>
      <c r="C104" s="17">
        <v>545107</v>
      </c>
      <c r="D104" s="35">
        <f>Data!P104</f>
        <v>12.33333</v>
      </c>
      <c r="E104" s="35">
        <v>10.7793939393939</v>
      </c>
      <c r="F104" s="35" t="e">
        <v>#N/A</v>
      </c>
      <c r="G104" s="35" t="e">
        <v>#N/A</v>
      </c>
      <c r="H104" s="35" t="e">
        <v>#N/A</v>
      </c>
      <c r="I104" s="35">
        <v>15.956666666666701</v>
      </c>
      <c r="J104" s="35">
        <f>'Historical PPI'!H103</f>
        <v>21.78141420694131</v>
      </c>
      <c r="K104" s="35" t="e">
        <f>'4.Globalgrowthcalcs_rebased'!Q101</f>
        <v>#N/A</v>
      </c>
      <c r="L104" s="35">
        <f>'4.Globalgrowthcalcs_rebased'!B101</f>
        <v>66.422523670021178</v>
      </c>
      <c r="M104" s="35">
        <v>4.75</v>
      </c>
      <c r="N104" s="35">
        <f>'3.IMFq'!Q101</f>
        <v>73.219905272085072</v>
      </c>
      <c r="O104" s="35">
        <f>'3.IMFq'!R101</f>
        <v>144.98284375000011</v>
      </c>
      <c r="P104" s="35">
        <f>'3.IMFq'!S101</f>
        <v>45.243593750000016</v>
      </c>
      <c r="Q104" s="35">
        <f>'3.IMFq'!T101</f>
        <v>64.376656249999996</v>
      </c>
      <c r="R104" s="35">
        <f>'3.IMFq'!U101</f>
        <v>95.46328124999998</v>
      </c>
      <c r="S104" s="35">
        <f>'3.IMFq'!V101</f>
        <v>27.69353125000001</v>
      </c>
      <c r="T104" s="35">
        <f t="shared" si="48"/>
        <v>72.298646936002783</v>
      </c>
      <c r="U104" s="17">
        <v>1368367</v>
      </c>
      <c r="V104" s="17">
        <v>356031</v>
      </c>
      <c r="W104" s="17">
        <v>502942</v>
      </c>
      <c r="X104" s="17">
        <v>100865</v>
      </c>
      <c r="Y104" s="17">
        <v>211835</v>
      </c>
      <c r="Z104" s="17">
        <v>59744</v>
      </c>
      <c r="AA104" s="17">
        <v>64184</v>
      </c>
      <c r="AB104" s="17">
        <v>15571</v>
      </c>
      <c r="AC104" s="17">
        <v>27391</v>
      </c>
      <c r="AD104" s="17">
        <v>8016</v>
      </c>
      <c r="AE104" s="17">
        <v>288152</v>
      </c>
      <c r="AF104" s="17">
        <v>83331</v>
      </c>
      <c r="AG104" s="75">
        <f>Tax_data!Q104</f>
        <v>0.27964475031162034</v>
      </c>
      <c r="AH104" s="75">
        <f>Tax_data!S104</f>
        <v>8.4635830158653924</v>
      </c>
      <c r="AI104" s="74">
        <f>Tax_data!U104</f>
        <v>12.175492719323104</v>
      </c>
      <c r="AJ104" s="74">
        <f>Tax_data!V104</f>
        <v>7.7514651768818315</v>
      </c>
      <c r="AK104" s="81">
        <f>Data!F104</f>
        <v>12.0948744017336</v>
      </c>
      <c r="AL104" s="17">
        <v>274185</v>
      </c>
      <c r="AM104" s="74">
        <f t="shared" si="42"/>
        <v>1053800.6687479462</v>
      </c>
      <c r="AN104" s="81">
        <f>Data!H104</f>
        <v>97958.971781303233</v>
      </c>
      <c r="AO104" s="74">
        <f>(Data!K104/(AP104/100))</f>
        <v>861937.21651391918</v>
      </c>
      <c r="AP104" s="74">
        <f t="shared" si="43"/>
        <v>26.018677737770641</v>
      </c>
      <c r="AQ104" s="17">
        <f>'Embargoed data'!G104</f>
        <v>305</v>
      </c>
      <c r="AR104" s="17">
        <f>'Embargoed data'!H104</f>
        <v>92</v>
      </c>
      <c r="AS104" s="17">
        <f>'Embargoed data'!I104</f>
        <v>8</v>
      </c>
      <c r="AT104" s="17">
        <f>'Embargoed data'!J104</f>
        <v>239</v>
      </c>
      <c r="AU104" s="17">
        <f>'Embargoed data'!K104</f>
        <v>18051</v>
      </c>
      <c r="AV104" s="17">
        <f t="shared" si="44"/>
        <v>18201</v>
      </c>
      <c r="AW104" s="17">
        <v>12040</v>
      </c>
      <c r="AX104" s="17">
        <v>1844</v>
      </c>
      <c r="AY104" s="17">
        <f t="shared" si="53"/>
        <v>13884</v>
      </c>
      <c r="AZ104" s="74">
        <f>'Historical CPI'!I59</f>
        <v>23.141851964766353</v>
      </c>
      <c r="BA104" s="17">
        <v>595967</v>
      </c>
      <c r="BB104" s="17">
        <v>108364</v>
      </c>
      <c r="BC104" s="17">
        <v>450337</v>
      </c>
      <c r="BD104" s="17">
        <v>102070</v>
      </c>
      <c r="BE104" s="74">
        <f t="shared" si="37"/>
        <v>28.203082587863193</v>
      </c>
      <c r="BF104" s="74">
        <f t="shared" si="38"/>
        <v>24.259940172005486</v>
      </c>
      <c r="BG104" s="74">
        <f t="shared" si="39"/>
        <v>29.265087072396039</v>
      </c>
      <c r="BH104" s="74">
        <f t="shared" si="40"/>
        <v>28.919112135261944</v>
      </c>
      <c r="BI104" s="74">
        <v>335.28</v>
      </c>
      <c r="BJ104" s="74">
        <v>130.4231341</v>
      </c>
      <c r="BK104" s="74">
        <f t="shared" si="41"/>
        <v>22.739709798140215</v>
      </c>
      <c r="BL104" s="74">
        <f t="shared" si="45"/>
        <v>22.665248469479522</v>
      </c>
      <c r="BM104" s="74">
        <f t="shared" si="46"/>
        <v>18.182885965162502</v>
      </c>
      <c r="BN104" s="17">
        <f>Data!G104</f>
        <v>22669.52023583644</v>
      </c>
      <c r="BO104" s="17">
        <f>Data!H104</f>
        <v>97958.971781303233</v>
      </c>
      <c r="BP104" s="17">
        <v>17509.285803663799</v>
      </c>
      <c r="BQ104" s="17">
        <f t="shared" si="47"/>
        <v>67295.063877308494</v>
      </c>
      <c r="BR104" s="17">
        <v>14267.1749650889</v>
      </c>
      <c r="BS104" s="17">
        <f t="shared" si="54"/>
        <v>54834.358259403823</v>
      </c>
      <c r="BT104" s="17">
        <v>9946.3333333333303</v>
      </c>
      <c r="BU104" s="17">
        <f t="shared" si="50"/>
        <v>119355.99999999997</v>
      </c>
      <c r="BV104" s="17">
        <v>11242</v>
      </c>
      <c r="BW104" s="17">
        <f t="shared" si="50"/>
        <v>134904</v>
      </c>
      <c r="BX104" s="17">
        <f t="shared" si="49"/>
        <v>-1295.6666666666697</v>
      </c>
      <c r="BY104" s="17">
        <v>112166.82588574701</v>
      </c>
      <c r="BZ104" s="17">
        <v>134129.05310165</v>
      </c>
      <c r="CA104" s="17">
        <f t="shared" si="51"/>
        <v>-21962.227215902996</v>
      </c>
      <c r="CB104" s="17">
        <f t="shared" si="52"/>
        <v>-84409.467065349745</v>
      </c>
      <c r="CD104" s="139"/>
      <c r="CE104" s="139"/>
    </row>
    <row r="105" spans="1:83" x14ac:dyDescent="0.2">
      <c r="A105" s="18">
        <v>34699</v>
      </c>
      <c r="B105" s="17">
        <v>2441705</v>
      </c>
      <c r="C105" s="17">
        <v>572928</v>
      </c>
      <c r="D105" s="35">
        <f>Data!P105</f>
        <v>13</v>
      </c>
      <c r="E105" s="73">
        <v>12.1379032258065</v>
      </c>
      <c r="F105" s="35" t="e">
        <v>#N/A</v>
      </c>
      <c r="G105" s="35" t="e">
        <v>#N/A</v>
      </c>
      <c r="H105" s="35" t="e">
        <v>#N/A</v>
      </c>
      <c r="I105" s="35">
        <v>16.883333333333301</v>
      </c>
      <c r="J105" s="35">
        <f>'Historical PPI'!H104</f>
        <v>22.18730717907658</v>
      </c>
      <c r="K105" s="35" t="e">
        <f>'4.Globalgrowthcalcs_rebased'!Q102</f>
        <v>#N/A</v>
      </c>
      <c r="L105" s="35">
        <f>'4.Globalgrowthcalcs_rebased'!B102</f>
        <v>67.183440278043435</v>
      </c>
      <c r="M105" s="35">
        <v>5.5</v>
      </c>
      <c r="N105" s="35">
        <f>'3.IMFq'!Q102</f>
        <v>73.734948287590896</v>
      </c>
      <c r="O105" s="35">
        <f>'3.IMFq'!R102</f>
        <v>145.94640625000011</v>
      </c>
      <c r="P105" s="35">
        <f>'3.IMFq'!S102</f>
        <v>47.619156250000017</v>
      </c>
      <c r="Q105" s="35">
        <f>'3.IMFq'!T102</f>
        <v>64.715593749999996</v>
      </c>
      <c r="R105" s="35">
        <f>'3.IMFq'!U102</f>
        <v>95.660468749999978</v>
      </c>
      <c r="S105" s="35">
        <f>'3.IMFq'!V102</f>
        <v>28.33821875000001</v>
      </c>
      <c r="T105" s="35">
        <f t="shared" si="48"/>
        <v>73.425602934472508</v>
      </c>
      <c r="U105" s="17">
        <v>1385567</v>
      </c>
      <c r="V105" s="17">
        <v>369236</v>
      </c>
      <c r="W105" s="17">
        <v>497292</v>
      </c>
      <c r="X105" s="17">
        <v>102006</v>
      </c>
      <c r="Y105" s="17">
        <v>220853</v>
      </c>
      <c r="Z105" s="17">
        <v>62485</v>
      </c>
      <c r="AA105" s="17">
        <v>66497</v>
      </c>
      <c r="AB105" s="17">
        <v>15900</v>
      </c>
      <c r="AC105" s="17">
        <v>27953</v>
      </c>
      <c r="AD105" s="17">
        <v>8171</v>
      </c>
      <c r="AE105" s="17">
        <v>299025</v>
      </c>
      <c r="AF105" s="17">
        <v>86557</v>
      </c>
      <c r="AG105" s="75">
        <f>Tax_data!Q105</f>
        <v>0.54334670715758027</v>
      </c>
      <c r="AH105" s="75">
        <f>Tax_data!S105</f>
        <v>8.9557204552461371</v>
      </c>
      <c r="AI105" s="74">
        <f>Tax_data!U105</f>
        <v>12.026244895244213</v>
      </c>
      <c r="AJ105" s="74">
        <f>Tax_data!V105</f>
        <v>8.3135759098161497</v>
      </c>
      <c r="AK105" s="81">
        <f>Data!F105</f>
        <v>12.14491263</v>
      </c>
      <c r="AL105" s="17">
        <v>282419</v>
      </c>
      <c r="AM105" s="74">
        <f t="shared" si="42"/>
        <v>1059784.1125269474</v>
      </c>
      <c r="AN105" s="81">
        <f>Data!H105</f>
        <v>97975.473109442202</v>
      </c>
      <c r="AO105" s="74">
        <f>(Data!K105/(AP105/100))</f>
        <v>883454.25445694942</v>
      </c>
      <c r="AP105" s="74">
        <f t="shared" si="43"/>
        <v>26.648729364945904</v>
      </c>
      <c r="AQ105" s="17">
        <f>'Embargoed data'!G105</f>
        <v>314</v>
      </c>
      <c r="AR105" s="17">
        <f>'Embargoed data'!H105</f>
        <v>60</v>
      </c>
      <c r="AS105" s="17">
        <f>'Embargoed data'!I105</f>
        <v>28</v>
      </c>
      <c r="AT105" s="17">
        <f>'Embargoed data'!J105</f>
        <v>314</v>
      </c>
      <c r="AU105" s="17">
        <f>'Embargoed data'!K105</f>
        <v>18425</v>
      </c>
      <c r="AV105" s="17">
        <f t="shared" si="44"/>
        <v>18457</v>
      </c>
      <c r="AW105" s="17">
        <v>12486</v>
      </c>
      <c r="AX105" s="17">
        <v>1956</v>
      </c>
      <c r="AY105" s="17">
        <f t="shared" si="53"/>
        <v>14442</v>
      </c>
      <c r="AZ105" s="74">
        <f>'Historical CPI'!I60</f>
        <v>23.734612560602287</v>
      </c>
      <c r="BA105" s="17">
        <v>662903</v>
      </c>
      <c r="BB105" s="17">
        <v>115129</v>
      </c>
      <c r="BC105" s="17">
        <v>467762</v>
      </c>
      <c r="BD105" s="17">
        <v>105698</v>
      </c>
      <c r="BE105" s="74">
        <f t="shared" si="37"/>
        <v>28.29257469900794</v>
      </c>
      <c r="BF105" s="74">
        <f t="shared" si="38"/>
        <v>23.910853121193437</v>
      </c>
      <c r="BG105" s="74">
        <f t="shared" si="39"/>
        <v>29.231209530282975</v>
      </c>
      <c r="BH105" s="74">
        <f t="shared" si="40"/>
        <v>28.946409163113451</v>
      </c>
      <c r="BI105" s="74">
        <v>338.28666666666697</v>
      </c>
      <c r="BJ105" s="74">
        <v>132.10135080000001</v>
      </c>
      <c r="BK105" s="74">
        <f t="shared" si="41"/>
        <v>23.464259605480599</v>
      </c>
      <c r="BL105" s="74">
        <f t="shared" si="45"/>
        <v>22.596534134880557</v>
      </c>
      <c r="BM105" s="74">
        <f t="shared" si="46"/>
        <v>17.36739764339579</v>
      </c>
      <c r="BN105" s="17">
        <f>Data!G105</f>
        <v>23254.098946943184</v>
      </c>
      <c r="BO105" s="17">
        <f>Data!H105</f>
        <v>97975.473109442202</v>
      </c>
      <c r="BP105" s="17">
        <v>19247.488998127701</v>
      </c>
      <c r="BQ105" s="17">
        <f t="shared" si="47"/>
        <v>72226.666924863239</v>
      </c>
      <c r="BR105" s="17">
        <v>15907.014507531399</v>
      </c>
      <c r="BS105" s="17">
        <f t="shared" si="54"/>
        <v>59691.455790217529</v>
      </c>
      <c r="BT105" s="17">
        <v>9276.6666666666697</v>
      </c>
      <c r="BU105" s="17">
        <f t="shared" si="50"/>
        <v>111320.00000000003</v>
      </c>
      <c r="BV105" s="17">
        <v>9993.3333333333303</v>
      </c>
      <c r="BW105" s="17">
        <f t="shared" si="50"/>
        <v>119919.99999999997</v>
      </c>
      <c r="BX105" s="17">
        <f t="shared" si="49"/>
        <v>-716.6666666666606</v>
      </c>
      <c r="BY105" s="17">
        <v>111211.230335001</v>
      </c>
      <c r="BZ105" s="17">
        <v>133951.364348273</v>
      </c>
      <c r="CA105" s="17">
        <f t="shared" si="51"/>
        <v>-22740.134013271992</v>
      </c>
      <c r="CB105" s="17">
        <f t="shared" si="52"/>
        <v>-85332.90162488824</v>
      </c>
      <c r="CD105" s="139"/>
      <c r="CE105" s="139"/>
    </row>
    <row r="106" spans="1:83" x14ac:dyDescent="0.2">
      <c r="A106" s="18">
        <v>34789</v>
      </c>
      <c r="B106" s="17">
        <v>2447808</v>
      </c>
      <c r="C106" s="17">
        <v>594253</v>
      </c>
      <c r="D106" s="35">
        <f>Data!P106</f>
        <v>13.66667</v>
      </c>
      <c r="E106" s="73">
        <v>12.864920634920599</v>
      </c>
      <c r="F106" s="35" t="e">
        <v>#N/A</v>
      </c>
      <c r="G106" s="35" t="e">
        <v>#N/A</v>
      </c>
      <c r="H106" s="35" t="e">
        <v>#N/A</v>
      </c>
      <c r="I106" s="35">
        <v>16.8533333333333</v>
      </c>
      <c r="J106" s="35">
        <f>'Historical PPI'!H105</f>
        <v>22.476036036036017</v>
      </c>
      <c r="K106" s="35" t="e">
        <f>'4.Globalgrowthcalcs_rebased'!Q103</f>
        <v>#N/A</v>
      </c>
      <c r="L106" s="35">
        <f>'4.Globalgrowthcalcs_rebased'!B103</f>
        <v>67.421795219649042</v>
      </c>
      <c r="M106" s="35">
        <v>6</v>
      </c>
      <c r="N106" s="35">
        <f>'3.IMFq'!Q103</f>
        <v>74.207038658887342</v>
      </c>
      <c r="O106" s="35">
        <f>'3.IMFq'!R103</f>
        <v>146.75500000000002</v>
      </c>
      <c r="P106" s="35">
        <f>'3.IMFq'!S103</f>
        <v>51.339968750000018</v>
      </c>
      <c r="Q106" s="35">
        <f>'3.IMFq'!T103</f>
        <v>64.91815625000001</v>
      </c>
      <c r="R106" s="35">
        <f>'3.IMFq'!U103</f>
        <v>95.859343750000022</v>
      </c>
      <c r="S106" s="35">
        <f>'3.IMFq'!V103</f>
        <v>29.161625000000001</v>
      </c>
      <c r="T106" s="35">
        <f t="shared" si="48"/>
        <v>74.933799664921622</v>
      </c>
      <c r="U106" s="17">
        <v>1415147</v>
      </c>
      <c r="V106" s="17">
        <v>384653</v>
      </c>
      <c r="W106" s="17">
        <v>484801</v>
      </c>
      <c r="X106" s="17">
        <v>101730</v>
      </c>
      <c r="Y106" s="17">
        <v>224923</v>
      </c>
      <c r="Z106" s="17">
        <v>66667</v>
      </c>
      <c r="AA106" s="17">
        <v>68773</v>
      </c>
      <c r="AB106" s="17">
        <v>17123</v>
      </c>
      <c r="AC106" s="17">
        <v>29441</v>
      </c>
      <c r="AD106" s="17">
        <v>8998</v>
      </c>
      <c r="AE106" s="17">
        <v>305911</v>
      </c>
      <c r="AF106" s="17">
        <v>92787</v>
      </c>
      <c r="AG106" s="75">
        <f>Tax_data!Q106</f>
        <v>0.38382666171716479</v>
      </c>
      <c r="AH106" s="75">
        <f>Tax_data!S106</f>
        <v>8.6125295459848665</v>
      </c>
      <c r="AI106" s="74">
        <f>Tax_data!U106</f>
        <v>12.874890041717816</v>
      </c>
      <c r="AJ106" s="74">
        <f>Tax_data!V106</f>
        <v>7.2682811264754248</v>
      </c>
      <c r="AK106" s="81">
        <f>Data!F106</f>
        <v>12.1893905161837</v>
      </c>
      <c r="AL106" s="17">
        <v>292974</v>
      </c>
      <c r="AM106" s="74">
        <f t="shared" si="42"/>
        <v>1077857.9061595774</v>
      </c>
      <c r="AN106" s="81">
        <f>Data!H106</f>
        <v>98583.339925722845</v>
      </c>
      <c r="AO106" s="74">
        <f>(Data!K106/(AP106/100))</f>
        <v>895337.9262894101</v>
      </c>
      <c r="AP106" s="74">
        <f t="shared" si="43"/>
        <v>27.18113383273964</v>
      </c>
      <c r="AQ106" s="17">
        <f>'Embargoed data'!G106</f>
        <v>392</v>
      </c>
      <c r="AR106" s="17">
        <f>'Embargoed data'!H106</f>
        <v>100</v>
      </c>
      <c r="AS106" s="17">
        <f>'Embargoed data'!I106</f>
        <v>69</v>
      </c>
      <c r="AT106" s="17">
        <f>'Embargoed data'!J106</f>
        <v>1158</v>
      </c>
      <c r="AU106" s="17">
        <f>'Embargoed data'!K106</f>
        <v>18092</v>
      </c>
      <c r="AV106" s="17">
        <f t="shared" si="44"/>
        <v>17357</v>
      </c>
      <c r="AW106" s="17">
        <v>12200</v>
      </c>
      <c r="AX106" s="17">
        <v>1272</v>
      </c>
      <c r="AY106" s="17">
        <f t="shared" si="53"/>
        <v>13472</v>
      </c>
      <c r="AZ106" s="74">
        <f>'Historical CPI'!I61</f>
        <v>24.380553558593228</v>
      </c>
      <c r="BA106" s="17">
        <v>699032</v>
      </c>
      <c r="BB106" s="17">
        <v>120106</v>
      </c>
      <c r="BC106" s="17">
        <v>499468</v>
      </c>
      <c r="BD106" s="17">
        <v>115907</v>
      </c>
      <c r="BE106" s="74">
        <f t="shared" si="37"/>
        <v>29.639921217483316</v>
      </c>
      <c r="BF106" s="74">
        <f t="shared" si="38"/>
        <v>24.89785235484856</v>
      </c>
      <c r="BG106" s="74">
        <f t="shared" si="39"/>
        <v>30.562820556366972</v>
      </c>
      <c r="BH106" s="74">
        <f t="shared" si="40"/>
        <v>30.331370888918674</v>
      </c>
      <c r="BI106" s="74">
        <v>330.96333333333303</v>
      </c>
      <c r="BJ106" s="74">
        <v>131.24307153333299</v>
      </c>
      <c r="BK106" s="74">
        <f t="shared" si="41"/>
        <v>24.276944923784871</v>
      </c>
      <c r="BL106" s="74">
        <f t="shared" si="45"/>
        <v>23.206091281123115</v>
      </c>
      <c r="BM106" s="74">
        <f t="shared" si="46"/>
        <v>17.181759919431443</v>
      </c>
      <c r="BN106" s="17">
        <f>Data!G106</f>
        <v>24035.163990440877</v>
      </c>
      <c r="BO106" s="17">
        <f>Data!H106</f>
        <v>98583.339925722845</v>
      </c>
      <c r="BP106" s="17">
        <v>18144.560202963301</v>
      </c>
      <c r="BQ106" s="17">
        <f t="shared" si="47"/>
        <v>66754.243272619482</v>
      </c>
      <c r="BR106" s="17">
        <v>14112.337160061399</v>
      </c>
      <c r="BS106" s="17">
        <f t="shared" si="54"/>
        <v>51919.604409817177</v>
      </c>
      <c r="BT106" s="17">
        <v>10211.333333333299</v>
      </c>
      <c r="BU106" s="17">
        <f t="shared" si="50"/>
        <v>122535.99999999959</v>
      </c>
      <c r="BV106" s="17">
        <v>12654</v>
      </c>
      <c r="BW106" s="17">
        <f t="shared" si="50"/>
        <v>151848</v>
      </c>
      <c r="BX106" s="17">
        <f t="shared" si="49"/>
        <v>-2442.6666666667006</v>
      </c>
      <c r="BY106" s="17">
        <v>117437.680993716</v>
      </c>
      <c r="BZ106" s="17">
        <v>135531.13683787701</v>
      </c>
      <c r="CA106" s="17">
        <f t="shared" si="51"/>
        <v>-18093.455844161013</v>
      </c>
      <c r="CB106" s="17">
        <f t="shared" si="52"/>
        <v>-66566.229192276995</v>
      </c>
      <c r="CD106" s="139"/>
      <c r="CE106" s="139"/>
    </row>
    <row r="107" spans="1:83" x14ac:dyDescent="0.2">
      <c r="A107" s="18">
        <v>34880</v>
      </c>
      <c r="B107" s="17">
        <v>2454845</v>
      </c>
      <c r="C107" s="17">
        <v>609886</v>
      </c>
      <c r="D107" s="35">
        <f>Data!P107</f>
        <v>14.33333</v>
      </c>
      <c r="E107" s="73">
        <v>13.529500000000001</v>
      </c>
      <c r="F107" s="35" t="e">
        <v>#N/A</v>
      </c>
      <c r="G107" s="35" t="e">
        <v>#N/A</v>
      </c>
      <c r="H107" s="35" t="e">
        <v>#N/A</v>
      </c>
      <c r="I107" s="35">
        <v>16.850000000000001</v>
      </c>
      <c r="J107" s="35">
        <f>'Historical PPI'!H106</f>
        <v>23.392953841135192</v>
      </c>
      <c r="K107" s="35" t="e">
        <f>'4.Globalgrowthcalcs_rebased'!Q104</f>
        <v>#N/A</v>
      </c>
      <c r="L107" s="35">
        <f>'4.Globalgrowthcalcs_rebased'!B104</f>
        <v>67.622929834484438</v>
      </c>
      <c r="M107" s="35">
        <v>6</v>
      </c>
      <c r="N107" s="35">
        <f>'3.IMFq'!Q104</f>
        <v>74.693595057711136</v>
      </c>
      <c r="O107" s="35">
        <f>'3.IMFq'!R104</f>
        <v>147.71800000000005</v>
      </c>
      <c r="P107" s="35">
        <f>'3.IMFq'!S104</f>
        <v>53.936281250000022</v>
      </c>
      <c r="Q107" s="35">
        <f>'3.IMFq'!T104</f>
        <v>65.265593749999994</v>
      </c>
      <c r="R107" s="35">
        <f>'3.IMFq'!U104</f>
        <v>95.97740625000003</v>
      </c>
      <c r="S107" s="35">
        <f>'3.IMFq'!V104</f>
        <v>29.878374999999998</v>
      </c>
      <c r="T107" s="35">
        <f t="shared" si="48"/>
        <v>76.117628065968816</v>
      </c>
      <c r="U107" s="17">
        <v>1433385</v>
      </c>
      <c r="V107" s="17">
        <v>399393</v>
      </c>
      <c r="W107" s="17">
        <v>474173</v>
      </c>
      <c r="X107" s="17">
        <v>102210</v>
      </c>
      <c r="Y107" s="17">
        <v>228657</v>
      </c>
      <c r="Z107" s="17">
        <v>69314</v>
      </c>
      <c r="AA107" s="17">
        <v>77601</v>
      </c>
      <c r="AB107" s="17">
        <v>19455</v>
      </c>
      <c r="AC107" s="17">
        <v>31155</v>
      </c>
      <c r="AD107" s="17">
        <v>9436</v>
      </c>
      <c r="AE107" s="17">
        <v>317932</v>
      </c>
      <c r="AF107" s="17">
        <v>98206</v>
      </c>
      <c r="AG107" s="75">
        <f>Tax_data!Q107</f>
        <v>0.37762122439404905</v>
      </c>
      <c r="AH107" s="75">
        <f>Tax_data!S107</f>
        <v>8.1063817490319234</v>
      </c>
      <c r="AI107" s="74">
        <f>Tax_data!U107</f>
        <v>10.246783529810481</v>
      </c>
      <c r="AJ107" s="74">
        <f>Tax_data!V107</f>
        <v>4.6404874833250442</v>
      </c>
      <c r="AK107" s="81">
        <f>Data!F107</f>
        <v>12.231455166352101</v>
      </c>
      <c r="AL107" s="17">
        <v>303739</v>
      </c>
      <c r="AM107" s="74">
        <f t="shared" si="42"/>
        <v>1090091.5301845551</v>
      </c>
      <c r="AN107" s="81">
        <f>Data!H107</f>
        <v>99826.977570078147</v>
      </c>
      <c r="AO107" s="74">
        <f>(Data!K107/(AP107/100))</f>
        <v>920874.48644568131</v>
      </c>
      <c r="AP107" s="74">
        <f t="shared" si="43"/>
        <v>27.863623520547513</v>
      </c>
      <c r="AQ107" s="17">
        <f>'Embargoed data'!G107</f>
        <v>397</v>
      </c>
      <c r="AR107" s="17">
        <f>'Embargoed data'!H107</f>
        <v>120</v>
      </c>
      <c r="AS107" s="17">
        <f>'Embargoed data'!I107</f>
        <v>88</v>
      </c>
      <c r="AT107" s="17">
        <f>'Embargoed data'!J107</f>
        <v>1233</v>
      </c>
      <c r="AU107" s="17">
        <f>'Embargoed data'!K107</f>
        <v>17660</v>
      </c>
      <c r="AV107" s="17">
        <f t="shared" si="44"/>
        <v>16856</v>
      </c>
      <c r="AW107" s="17">
        <v>21961</v>
      </c>
      <c r="AX107" s="17">
        <v>859</v>
      </c>
      <c r="AY107" s="17">
        <f t="shared" si="53"/>
        <v>22820</v>
      </c>
      <c r="AZ107" s="74">
        <f>'Historical CPI'!I62</f>
        <v>24.87565406834338</v>
      </c>
      <c r="BA107" s="17">
        <v>606987</v>
      </c>
      <c r="BB107" s="17">
        <v>115098</v>
      </c>
      <c r="BC107" s="17">
        <v>497522</v>
      </c>
      <c r="BD107" s="17">
        <v>119658</v>
      </c>
      <c r="BE107" s="74">
        <f t="shared" si="37"/>
        <v>30.313526373563899</v>
      </c>
      <c r="BF107" s="74">
        <f t="shared" si="38"/>
        <v>25.07055321452043</v>
      </c>
      <c r="BG107" s="74">
        <f t="shared" si="39"/>
        <v>30.287273310865032</v>
      </c>
      <c r="BH107" s="74">
        <f t="shared" si="40"/>
        <v>30.888995131034306</v>
      </c>
      <c r="BI107" s="74">
        <v>312.2</v>
      </c>
      <c r="BJ107" s="74">
        <v>126.44333133333301</v>
      </c>
      <c r="BK107" s="74">
        <f t="shared" si="41"/>
        <v>24.844175497842024</v>
      </c>
      <c r="BL107" s="74">
        <f t="shared" si="45"/>
        <v>24.050795743705805</v>
      </c>
      <c r="BM107" s="74">
        <f t="shared" si="46"/>
        <v>18.962185351580839</v>
      </c>
      <c r="BN107" s="17">
        <f>Data!G107</f>
        <v>24832.613607215379</v>
      </c>
      <c r="BO107" s="17">
        <f>Data!H107</f>
        <v>99826.977570078147</v>
      </c>
      <c r="BP107" s="17">
        <v>16146.7859118415</v>
      </c>
      <c r="BQ107" s="17">
        <f t="shared" si="47"/>
        <v>57949.33993396211</v>
      </c>
      <c r="BR107" s="17">
        <v>19832.614331311699</v>
      </c>
      <c r="BS107" s="17">
        <f t="shared" si="54"/>
        <v>71177.441500695364</v>
      </c>
      <c r="BT107" s="17">
        <v>9204.3333333333303</v>
      </c>
      <c r="BU107" s="17">
        <f t="shared" si="50"/>
        <v>110451.99999999997</v>
      </c>
      <c r="BV107" s="17">
        <v>12905</v>
      </c>
      <c r="BW107" s="17">
        <f t="shared" si="50"/>
        <v>154860</v>
      </c>
      <c r="BX107" s="17">
        <f t="shared" si="49"/>
        <v>-3700.6666666666697</v>
      </c>
      <c r="BY107" s="17">
        <v>124308.579530852</v>
      </c>
      <c r="BZ107" s="17">
        <v>155312.62220783599</v>
      </c>
      <c r="CA107" s="17">
        <f t="shared" si="51"/>
        <v>-31004.042676983983</v>
      </c>
      <c r="CB107" s="17">
        <f t="shared" si="52"/>
        <v>-111270.67753453036</v>
      </c>
      <c r="CD107" s="139"/>
      <c r="CE107" s="139"/>
    </row>
    <row r="108" spans="1:83" x14ac:dyDescent="0.2">
      <c r="A108" s="18">
        <v>34972</v>
      </c>
      <c r="B108" s="17">
        <v>2471132</v>
      </c>
      <c r="C108" s="17">
        <v>632936</v>
      </c>
      <c r="D108" s="35">
        <f>Data!P108</f>
        <v>15</v>
      </c>
      <c r="E108" s="73">
        <v>13.9455555555556</v>
      </c>
      <c r="F108" s="35" t="e">
        <v>#N/A</v>
      </c>
      <c r="G108" s="35" t="e">
        <v>#N/A</v>
      </c>
      <c r="H108" s="35" t="e">
        <v>#N/A</v>
      </c>
      <c r="I108" s="35">
        <v>16.023333333333301</v>
      </c>
      <c r="J108" s="35">
        <f>'Historical PPI'!H107</f>
        <v>23.747940317872249</v>
      </c>
      <c r="K108" s="35" t="e">
        <f>'4.Globalgrowthcalcs_rebased'!Q105</f>
        <v>#N/A</v>
      </c>
      <c r="L108" s="35">
        <f>'4.Globalgrowthcalcs_rebased'!B105</f>
        <v>68.198214142610396</v>
      </c>
      <c r="M108" s="35">
        <v>5.75</v>
      </c>
      <c r="N108" s="35">
        <f>'3.IMFq'!Q105</f>
        <v>75.170693037505316</v>
      </c>
      <c r="O108" s="35">
        <f>'3.IMFq'!R105</f>
        <v>148.70650000000001</v>
      </c>
      <c r="P108" s="35">
        <f>'3.IMFq'!S105</f>
        <v>56.437156250000022</v>
      </c>
      <c r="Q108" s="35">
        <f>'3.IMFq'!T105</f>
        <v>65.640718749999991</v>
      </c>
      <c r="R108" s="35">
        <f>'3.IMFq'!U105</f>
        <v>96.049031250000041</v>
      </c>
      <c r="S108" s="35">
        <f>'3.IMFq'!V105</f>
        <v>30.607375000000001</v>
      </c>
      <c r="T108" s="35">
        <f t="shared" si="48"/>
        <v>77.271091913189579</v>
      </c>
      <c r="U108" s="17">
        <v>1453491</v>
      </c>
      <c r="V108" s="17">
        <v>408269</v>
      </c>
      <c r="W108" s="17">
        <v>465912</v>
      </c>
      <c r="X108" s="17">
        <v>102943</v>
      </c>
      <c r="Y108" s="17">
        <v>230703</v>
      </c>
      <c r="Z108" s="17">
        <v>70454</v>
      </c>
      <c r="AA108" s="17">
        <v>72941</v>
      </c>
      <c r="AB108" s="17">
        <v>19045</v>
      </c>
      <c r="AC108" s="17">
        <v>32844</v>
      </c>
      <c r="AD108" s="17">
        <v>10088</v>
      </c>
      <c r="AE108" s="17">
        <v>319480</v>
      </c>
      <c r="AF108" s="17">
        <v>99586</v>
      </c>
      <c r="AG108" s="75">
        <f>Tax_data!Q108</f>
        <v>0.39746685106272805</v>
      </c>
      <c r="AH108" s="75">
        <f>Tax_data!S108</f>
        <v>8.5047160840605649</v>
      </c>
      <c r="AI108" s="74">
        <f>Tax_data!U108</f>
        <v>12.694927664532916</v>
      </c>
      <c r="AJ108" s="74">
        <f>Tax_data!V108</f>
        <v>6.4557796058425581</v>
      </c>
      <c r="AK108" s="81">
        <f>Data!F108</f>
        <v>12.2743940483444</v>
      </c>
      <c r="AL108" s="17">
        <v>313302</v>
      </c>
      <c r="AM108" s="74">
        <f t="shared" si="42"/>
        <v>1115396.0679894872</v>
      </c>
      <c r="AN108" s="81">
        <f>Data!H108</f>
        <v>102418.9481538306</v>
      </c>
      <c r="AO108" s="74">
        <f>(Data!K108/(AP108/100))</f>
        <v>957244.3819858965</v>
      </c>
      <c r="AP108" s="74">
        <f t="shared" si="43"/>
        <v>28.088856415347603</v>
      </c>
      <c r="AQ108" s="17">
        <f>'Embargoed data'!G108</f>
        <v>401</v>
      </c>
      <c r="AR108" s="17">
        <f>'Embargoed data'!H108</f>
        <v>100</v>
      </c>
      <c r="AS108" s="17">
        <f>'Embargoed data'!I108</f>
        <v>108</v>
      </c>
      <c r="AT108" s="17">
        <f>'Embargoed data'!J108</f>
        <v>1529</v>
      </c>
      <c r="AU108" s="17">
        <f>'Embargoed data'!K108</f>
        <v>19560</v>
      </c>
      <c r="AV108" s="17">
        <f t="shared" si="44"/>
        <v>18424</v>
      </c>
      <c r="AW108" s="17">
        <v>17987</v>
      </c>
      <c r="AX108" s="17">
        <v>463</v>
      </c>
      <c r="AY108" s="17">
        <f t="shared" si="53"/>
        <v>18450</v>
      </c>
      <c r="AZ108" s="74">
        <f>'Historical CPI'!I63</f>
        <v>24.921994423594533</v>
      </c>
      <c r="BA108" s="17">
        <v>718779</v>
      </c>
      <c r="BB108" s="17">
        <v>131305</v>
      </c>
      <c r="BC108" s="17">
        <v>516045</v>
      </c>
      <c r="BD108" s="17">
        <v>123769</v>
      </c>
      <c r="BE108" s="74">
        <f t="shared" si="37"/>
        <v>30.538831311252995</v>
      </c>
      <c r="BF108" s="74">
        <f t="shared" si="38"/>
        <v>26.110143814864067</v>
      </c>
      <c r="BG108" s="74">
        <f t="shared" si="39"/>
        <v>30.714894653513582</v>
      </c>
      <c r="BH108" s="74">
        <f t="shared" si="40"/>
        <v>31.171278327281833</v>
      </c>
      <c r="BI108" s="74">
        <v>322.23</v>
      </c>
      <c r="BJ108" s="74">
        <v>131.47993919999999</v>
      </c>
      <c r="BK108" s="74">
        <f t="shared" si="41"/>
        <v>25.613200751720267</v>
      </c>
      <c r="BL108" s="74">
        <f t="shared" si="45"/>
        <v>23.984148669205204</v>
      </c>
      <c r="BM108" s="74">
        <f t="shared" si="46"/>
        <v>18.267784673731423</v>
      </c>
      <c r="BN108" s="17">
        <f>Data!G108</f>
        <v>25524.844547601839</v>
      </c>
      <c r="BO108" s="17">
        <f>Data!H108</f>
        <v>102418.9481538306</v>
      </c>
      <c r="BP108" s="17">
        <v>17629.398008452299</v>
      </c>
      <c r="BQ108" s="17">
        <f t="shared" si="47"/>
        <v>62762.961039665854</v>
      </c>
      <c r="BR108" s="17">
        <v>19025.758098912</v>
      </c>
      <c r="BS108" s="17">
        <f t="shared" si="54"/>
        <v>67734.185463372676</v>
      </c>
      <c r="BT108" s="17">
        <v>10287.333333333299</v>
      </c>
      <c r="BU108" s="17">
        <f t="shared" si="50"/>
        <v>123447.99999999959</v>
      </c>
      <c r="BV108" s="17">
        <v>12312.333333333299</v>
      </c>
      <c r="BW108" s="17">
        <f t="shared" si="50"/>
        <v>147747.99999999959</v>
      </c>
      <c r="BX108" s="17">
        <f t="shared" si="49"/>
        <v>-2025</v>
      </c>
      <c r="BY108" s="17">
        <v>118795.889346683</v>
      </c>
      <c r="BZ108" s="17">
        <v>146210.067699056</v>
      </c>
      <c r="CA108" s="17">
        <f t="shared" si="51"/>
        <v>-27414.178352372997</v>
      </c>
      <c r="CB108" s="17">
        <f t="shared" si="52"/>
        <v>-97598.057916640682</v>
      </c>
      <c r="CD108" s="139"/>
      <c r="CE108" s="139"/>
    </row>
    <row r="109" spans="1:83" x14ac:dyDescent="0.2">
      <c r="A109" s="18">
        <v>35064</v>
      </c>
      <c r="B109" s="17">
        <v>2479444</v>
      </c>
      <c r="C109" s="17">
        <v>654529</v>
      </c>
      <c r="D109" s="35">
        <f>Data!P109</f>
        <v>15</v>
      </c>
      <c r="E109" s="73">
        <v>13.7930158730159</v>
      </c>
      <c r="F109" s="35" t="e">
        <v>#N/A</v>
      </c>
      <c r="G109" s="35" t="e">
        <v>#N/A</v>
      </c>
      <c r="H109" s="35" t="e">
        <v>#N/A</v>
      </c>
      <c r="I109" s="35">
        <v>14.7</v>
      </c>
      <c r="J109" s="35">
        <f>'Historical PPI'!H108</f>
        <v>24.270723245262836</v>
      </c>
      <c r="K109" s="35" t="e">
        <f>'4.Globalgrowthcalcs_rebased'!Q106</f>
        <v>#N/A</v>
      </c>
      <c r="L109" s="35">
        <f>'4.Globalgrowthcalcs_rebased'!B106</f>
        <v>68.661337165194922</v>
      </c>
      <c r="M109" s="35">
        <v>5.5</v>
      </c>
      <c r="N109" s="35">
        <f>'3.IMFq'!Q106</f>
        <v>75.638332598269884</v>
      </c>
      <c r="O109" s="35">
        <f>'3.IMFq'!R106</f>
        <v>149.72050000000004</v>
      </c>
      <c r="P109" s="35">
        <f>'3.IMFq'!S106</f>
        <v>58.84259375000002</v>
      </c>
      <c r="Q109" s="35">
        <f>'3.IMFq'!T106</f>
        <v>66.043531249999987</v>
      </c>
      <c r="R109" s="35">
        <f>'3.IMFq'!U106</f>
        <v>96.074218750000028</v>
      </c>
      <c r="S109" s="35">
        <f>'3.IMFq'!V106</f>
        <v>31.348625000000002</v>
      </c>
      <c r="T109" s="35">
        <f t="shared" si="48"/>
        <v>78.394191206583912</v>
      </c>
      <c r="U109" s="17">
        <v>1470829</v>
      </c>
      <c r="V109" s="17">
        <v>419762</v>
      </c>
      <c r="W109" s="17">
        <v>464938</v>
      </c>
      <c r="X109" s="17">
        <v>104903</v>
      </c>
      <c r="Y109" s="17">
        <v>230923</v>
      </c>
      <c r="Z109" s="17">
        <v>70995</v>
      </c>
      <c r="AA109" s="17">
        <v>71580</v>
      </c>
      <c r="AB109" s="17">
        <v>19414</v>
      </c>
      <c r="AC109" s="17">
        <v>33327</v>
      </c>
      <c r="AD109" s="17">
        <v>10254</v>
      </c>
      <c r="AE109" s="17">
        <v>320818</v>
      </c>
      <c r="AF109" s="17">
        <v>100663</v>
      </c>
      <c r="AG109" s="75">
        <f>Tax_data!Q109</f>
        <v>0.38287809428763575</v>
      </c>
      <c r="AH109" s="75">
        <f>Tax_data!S109</f>
        <v>8.6498114299324342</v>
      </c>
      <c r="AI109" s="74">
        <f>Tax_data!U109</f>
        <v>11.832416076174841</v>
      </c>
      <c r="AJ109" s="74">
        <f>Tax_data!V109</f>
        <v>6.6075604788402682</v>
      </c>
      <c r="AK109" s="81">
        <f>Data!F109</f>
        <v>12.32149463</v>
      </c>
      <c r="AL109" s="17">
        <v>323201</v>
      </c>
      <c r="AM109" s="74">
        <f t="shared" si="42"/>
        <v>1132483.1776792563</v>
      </c>
      <c r="AN109" s="81">
        <f>Data!H109</f>
        <v>103771.60428275398</v>
      </c>
      <c r="AO109" s="74">
        <f>(Data!K109/(AP109/100))</f>
        <v>964216.04002029717</v>
      </c>
      <c r="AP109" s="74">
        <f t="shared" si="43"/>
        <v>28.539143571414488</v>
      </c>
      <c r="AQ109" s="17">
        <f>'Embargoed data'!G109</f>
        <v>410</v>
      </c>
      <c r="AR109" s="17">
        <f>'Embargoed data'!H109</f>
        <v>120</v>
      </c>
      <c r="AS109" s="17">
        <f>'Embargoed data'!I109</f>
        <v>91</v>
      </c>
      <c r="AT109" s="17">
        <f>'Embargoed data'!J109</f>
        <v>1524</v>
      </c>
      <c r="AU109" s="17">
        <f>'Embargoed data'!K109</f>
        <v>18496</v>
      </c>
      <c r="AV109" s="17">
        <f t="shared" si="44"/>
        <v>17411</v>
      </c>
      <c r="AW109" s="17">
        <v>19033</v>
      </c>
      <c r="AX109" s="17">
        <v>812</v>
      </c>
      <c r="AY109" s="17">
        <f t="shared" si="53"/>
        <v>19845</v>
      </c>
      <c r="AZ109" s="74">
        <f>'Historical CPI'!I64</f>
        <v>25.277305240275521</v>
      </c>
      <c r="BA109" s="17">
        <v>708149</v>
      </c>
      <c r="BB109" s="17">
        <v>132755</v>
      </c>
      <c r="BC109" s="17">
        <v>520912</v>
      </c>
      <c r="BD109" s="17">
        <v>125038</v>
      </c>
      <c r="BE109" s="74">
        <f t="shared" si="37"/>
        <v>30.744014238512406</v>
      </c>
      <c r="BF109" s="74">
        <f t="shared" si="38"/>
        <v>27.122101145571385</v>
      </c>
      <c r="BG109" s="74">
        <f t="shared" si="39"/>
        <v>30.767845890719236</v>
      </c>
      <c r="BH109" s="74">
        <f t="shared" si="40"/>
        <v>31.376980094633094</v>
      </c>
      <c r="BI109" s="74">
        <v>324.51333333333298</v>
      </c>
      <c r="BJ109" s="74">
        <v>133.88145486666701</v>
      </c>
      <c r="BK109" s="74">
        <f t="shared" si="41"/>
        <v>26.398216696969158</v>
      </c>
      <c r="BL109" s="74">
        <f t="shared" si="45"/>
        <v>24.003670485609856</v>
      </c>
      <c r="BM109" s="74">
        <f t="shared" si="46"/>
        <v>18.746760921783409</v>
      </c>
      <c r="BN109" s="17">
        <f>Data!G109</f>
        <v>26230.66516728255</v>
      </c>
      <c r="BO109" s="17">
        <f>Data!H109</f>
        <v>103771.60428275398</v>
      </c>
      <c r="BP109" s="17">
        <v>18190.121131121501</v>
      </c>
      <c r="BQ109" s="17">
        <f t="shared" si="47"/>
        <v>63737.445679137956</v>
      </c>
      <c r="BR109" s="17">
        <v>21378.720009849101</v>
      </c>
      <c r="BS109" s="17">
        <f t="shared" si="54"/>
        <v>74910.166650069179</v>
      </c>
      <c r="BT109" s="17">
        <v>10921.666666666701</v>
      </c>
      <c r="BU109" s="17">
        <f t="shared" si="50"/>
        <v>131060.00000000041</v>
      </c>
      <c r="BV109" s="17">
        <v>11650</v>
      </c>
      <c r="BW109" s="17">
        <f t="shared" si="50"/>
        <v>139800</v>
      </c>
      <c r="BX109" s="17">
        <f t="shared" si="49"/>
        <v>-728.33333333329938</v>
      </c>
      <c r="BY109" s="17">
        <v>128709.62113018001</v>
      </c>
      <c r="BZ109" s="17">
        <v>155302.121745685</v>
      </c>
      <c r="CA109" s="17">
        <f t="shared" si="51"/>
        <v>-26592.500615504992</v>
      </c>
      <c r="CB109" s="17">
        <f t="shared" si="52"/>
        <v>-93179.042142458333</v>
      </c>
      <c r="CD109" s="139"/>
      <c r="CE109" s="139"/>
    </row>
    <row r="110" spans="1:83" x14ac:dyDescent="0.2">
      <c r="A110" s="18">
        <v>35155</v>
      </c>
      <c r="B110" s="17">
        <v>2525376</v>
      </c>
      <c r="C110" s="17">
        <v>668712</v>
      </c>
      <c r="D110" s="35">
        <f>Data!P110</f>
        <v>15</v>
      </c>
      <c r="E110" s="73">
        <v>14.0279365079365</v>
      </c>
      <c r="F110" s="35" t="e">
        <v>#N/A</v>
      </c>
      <c r="G110" s="35" t="e">
        <v>#N/A</v>
      </c>
      <c r="H110" s="35" t="e">
        <v>#N/A</v>
      </c>
      <c r="I110" s="35">
        <v>14.303333333333301</v>
      </c>
      <c r="J110" s="35">
        <f>'Historical PPI'!H109</f>
        <v>24.192809172809181</v>
      </c>
      <c r="K110" s="35" t="e">
        <f>'4.Globalgrowthcalcs_rebased'!Q107</f>
        <v>#N/A</v>
      </c>
      <c r="L110" s="35">
        <f>'4.Globalgrowthcalcs_rebased'!B107</f>
        <v>69.175643795302378</v>
      </c>
      <c r="M110" s="35">
        <v>5.25</v>
      </c>
      <c r="N110" s="35">
        <f>'3.IMFq'!Q107</f>
        <v>76.121994100166432</v>
      </c>
      <c r="O110" s="35">
        <f>'3.IMFq'!R107</f>
        <v>150.77421875000005</v>
      </c>
      <c r="P110" s="35">
        <f>'3.IMFq'!S107</f>
        <v>61.522906250000034</v>
      </c>
      <c r="Q110" s="35">
        <f>'3.IMFq'!T107</f>
        <v>66.557625000000002</v>
      </c>
      <c r="R110" s="35">
        <f>'3.IMFq'!U107</f>
        <v>95.90281250000001</v>
      </c>
      <c r="S110" s="35">
        <f>'3.IMFq'!V107</f>
        <v>32.113531249999994</v>
      </c>
      <c r="T110" s="35">
        <f t="shared" si="48"/>
        <v>79.608332603564108</v>
      </c>
      <c r="U110" s="17">
        <v>1485789</v>
      </c>
      <c r="V110" s="17">
        <v>428113</v>
      </c>
      <c r="W110" s="17">
        <v>476574</v>
      </c>
      <c r="X110" s="17">
        <v>112042</v>
      </c>
      <c r="Y110" s="17">
        <v>238798</v>
      </c>
      <c r="Z110" s="17">
        <v>75619</v>
      </c>
      <c r="AA110" s="17">
        <v>74581</v>
      </c>
      <c r="AB110" s="17">
        <v>19065</v>
      </c>
      <c r="AC110" s="17">
        <v>33896</v>
      </c>
      <c r="AD110" s="17">
        <v>10770</v>
      </c>
      <c r="AE110" s="17">
        <v>332590</v>
      </c>
      <c r="AF110" s="17">
        <v>105454</v>
      </c>
      <c r="AG110" s="75">
        <f>Tax_data!Q110</f>
        <v>0.40155720349534946</v>
      </c>
      <c r="AH110" s="75">
        <f>Tax_data!S110</f>
        <v>8.8694058579949377</v>
      </c>
      <c r="AI110" s="74">
        <f>Tax_data!U110</f>
        <v>12.612000465168224</v>
      </c>
      <c r="AJ110" s="74">
        <f>Tax_data!V110</f>
        <v>9.3209380159467994</v>
      </c>
      <c r="AK110" s="81">
        <f>Data!F110</f>
        <v>12.374640694735401</v>
      </c>
      <c r="AL110" s="17">
        <v>331076</v>
      </c>
      <c r="AM110" s="74">
        <f t="shared" si="42"/>
        <v>1149016.9160104925</v>
      </c>
      <c r="AN110" s="81">
        <f>Data!H110</f>
        <v>103078.54285418031</v>
      </c>
      <c r="AO110" s="74">
        <f>(Data!K110/(AP110/100))</f>
        <v>970898.86403823399</v>
      </c>
      <c r="AP110" s="74">
        <f t="shared" si="43"/>
        <v>28.813849072782205</v>
      </c>
      <c r="AQ110" s="17">
        <f>'Embargoed data'!G110</f>
        <v>438</v>
      </c>
      <c r="AR110" s="17">
        <f>'Embargoed data'!H110</f>
        <v>76</v>
      </c>
      <c r="AS110" s="17">
        <f>'Embargoed data'!I110</f>
        <v>86</v>
      </c>
      <c r="AT110" s="17">
        <f>'Embargoed data'!J110</f>
        <v>1302</v>
      </c>
      <c r="AU110" s="17">
        <f>'Embargoed data'!K110</f>
        <v>20038</v>
      </c>
      <c r="AV110" s="17">
        <f t="shared" si="44"/>
        <v>19164</v>
      </c>
      <c r="AW110" s="17">
        <v>18716</v>
      </c>
      <c r="AX110" s="17">
        <v>1285</v>
      </c>
      <c r="AY110" s="17">
        <f t="shared" si="53"/>
        <v>20001</v>
      </c>
      <c r="AZ110" s="74">
        <f>'Historical CPI'!I65</f>
        <v>25.955346504150651</v>
      </c>
      <c r="BA110" s="17">
        <v>694458</v>
      </c>
      <c r="BB110" s="17">
        <v>135597</v>
      </c>
      <c r="BC110" s="17">
        <v>530465</v>
      </c>
      <c r="BD110" s="17">
        <v>128657</v>
      </c>
      <c r="BE110" s="74">
        <f t="shared" si="37"/>
        <v>31.666513119875379</v>
      </c>
      <c r="BF110" s="74">
        <f t="shared" si="38"/>
        <v>25.56281090358134</v>
      </c>
      <c r="BG110" s="74">
        <f t="shared" si="39"/>
        <v>31.773660608921407</v>
      </c>
      <c r="BH110" s="74">
        <f t="shared" si="40"/>
        <v>31.706906401274843</v>
      </c>
      <c r="BI110" s="74">
        <v>320.90333333333302</v>
      </c>
      <c r="BJ110" s="74">
        <v>133.62261003333299</v>
      </c>
      <c r="BK110" s="74">
        <f t="shared" si="41"/>
        <v>26.479700448566867</v>
      </c>
      <c r="BL110" s="74">
        <f t="shared" si="45"/>
        <v>24.253626535209673</v>
      </c>
      <c r="BM110" s="74">
        <f t="shared" si="46"/>
        <v>19.525586860544482</v>
      </c>
      <c r="BN110" s="17">
        <f>Data!G110</f>
        <v>26754.392969231918</v>
      </c>
      <c r="BO110" s="17">
        <f>Data!H110</f>
        <v>103078.54285418031</v>
      </c>
      <c r="BP110" s="17">
        <v>20355.800555195201</v>
      </c>
      <c r="BQ110" s="17">
        <f t="shared" si="47"/>
        <v>70645.891507856388</v>
      </c>
      <c r="BR110" s="17">
        <v>20667.621079105</v>
      </c>
      <c r="BS110" s="17">
        <f t="shared" si="54"/>
        <v>71728.081267100832</v>
      </c>
      <c r="BT110" s="17">
        <v>11956</v>
      </c>
      <c r="BU110" s="17">
        <f t="shared" si="50"/>
        <v>143472</v>
      </c>
      <c r="BV110" s="17">
        <v>15169</v>
      </c>
      <c r="BW110" s="17">
        <f t="shared" si="50"/>
        <v>182028</v>
      </c>
      <c r="BX110" s="17">
        <f t="shared" si="49"/>
        <v>-3213</v>
      </c>
      <c r="BY110" s="17">
        <v>135868.04301378899</v>
      </c>
      <c r="BZ110" s="17">
        <v>164377.576639173</v>
      </c>
      <c r="CA110" s="17">
        <f t="shared" si="51"/>
        <v>-28509.533625384007</v>
      </c>
      <c r="CB110" s="17">
        <f t="shared" si="52"/>
        <v>-98943.857009073967</v>
      </c>
      <c r="CD110" s="139"/>
      <c r="CE110" s="139"/>
    </row>
    <row r="111" spans="1:83" x14ac:dyDescent="0.2">
      <c r="A111" s="18">
        <v>35246</v>
      </c>
      <c r="B111" s="17">
        <v>2555462</v>
      </c>
      <c r="C111" s="17">
        <v>695273</v>
      </c>
      <c r="D111" s="35">
        <f>Data!P111</f>
        <v>16</v>
      </c>
      <c r="E111" s="73">
        <v>15.3431147540984</v>
      </c>
      <c r="F111" s="35" t="e">
        <v>#N/A</v>
      </c>
      <c r="G111" s="35" t="e">
        <v>#N/A</v>
      </c>
      <c r="H111" s="35" t="e">
        <v>#N/A</v>
      </c>
      <c r="I111" s="35">
        <v>16.03</v>
      </c>
      <c r="J111" s="35">
        <f>'Historical PPI'!H110</f>
        <v>25.025020388191137</v>
      </c>
      <c r="K111" s="35" t="e">
        <f>'4.Globalgrowthcalcs_rebased'!Q108</f>
        <v>#N/A</v>
      </c>
      <c r="L111" s="35">
        <f>'4.Globalgrowthcalcs_rebased'!B108</f>
        <v>70.329454865931453</v>
      </c>
      <c r="M111" s="35">
        <v>5.25</v>
      </c>
      <c r="N111" s="35">
        <f>'3.IMFq'!Q108</f>
        <v>76.560524678807113</v>
      </c>
      <c r="O111" s="35">
        <f>'3.IMFq'!R108</f>
        <v>151.83353125000002</v>
      </c>
      <c r="P111" s="35">
        <f>'3.IMFq'!S108</f>
        <v>63.58934375000004</v>
      </c>
      <c r="Q111" s="35">
        <f>'3.IMFq'!T108</f>
        <v>66.982375000000005</v>
      </c>
      <c r="R111" s="35">
        <f>'3.IMFq'!U108</f>
        <v>95.895187500000006</v>
      </c>
      <c r="S111" s="35">
        <f>'3.IMFq'!V108</f>
        <v>32.87471875</v>
      </c>
      <c r="T111" s="35">
        <f t="shared" si="48"/>
        <v>80.622140126340767</v>
      </c>
      <c r="U111" s="17">
        <v>1501611</v>
      </c>
      <c r="V111" s="17">
        <v>444383</v>
      </c>
      <c r="W111" s="17">
        <v>486270</v>
      </c>
      <c r="X111" s="17">
        <v>121115</v>
      </c>
      <c r="Y111" s="17">
        <v>245287</v>
      </c>
      <c r="Z111" s="17">
        <v>78969</v>
      </c>
      <c r="AA111" s="17">
        <v>76683</v>
      </c>
      <c r="AB111" s="17">
        <v>19941</v>
      </c>
      <c r="AC111" s="17">
        <v>34626</v>
      </c>
      <c r="AD111" s="17">
        <v>10908</v>
      </c>
      <c r="AE111" s="17">
        <v>343133</v>
      </c>
      <c r="AF111" s="17">
        <v>109819</v>
      </c>
      <c r="AG111" s="75">
        <f>Tax_data!Q111</f>
        <v>0.42595430879405494</v>
      </c>
      <c r="AH111" s="75">
        <f>Tax_data!S111</f>
        <v>7.9602991693392315</v>
      </c>
      <c r="AI111" s="74">
        <f>Tax_data!U111</f>
        <v>12.358449089253352</v>
      </c>
      <c r="AJ111" s="74">
        <f>Tax_data!V111</f>
        <v>3.4998131524987506</v>
      </c>
      <c r="AK111" s="81">
        <f>Data!F111</f>
        <v>12.431656800577601</v>
      </c>
      <c r="AL111" s="17">
        <v>340694</v>
      </c>
      <c r="AM111" s="74">
        <f t="shared" si="42"/>
        <v>1151236.3390003666</v>
      </c>
      <c r="AN111" s="81">
        <f>Data!H111</f>
        <v>103716.9575340844</v>
      </c>
      <c r="AO111" s="74">
        <f>(Data!K111/(AP111/100))</f>
        <v>970850.27559785137</v>
      </c>
      <c r="AP111" s="74">
        <f t="shared" si="43"/>
        <v>29.593749646213301</v>
      </c>
      <c r="AQ111" s="17">
        <f>'Embargoed data'!G111</f>
        <v>446</v>
      </c>
      <c r="AR111" s="17">
        <f>'Embargoed data'!H111</f>
        <v>116</v>
      </c>
      <c r="AS111" s="17">
        <f>'Embargoed data'!I111</f>
        <v>84</v>
      </c>
      <c r="AT111" s="17">
        <f>'Embargoed data'!J111</f>
        <v>1440</v>
      </c>
      <c r="AU111" s="17">
        <f>'Embargoed data'!K111</f>
        <v>25968</v>
      </c>
      <c r="AV111" s="17">
        <f t="shared" si="44"/>
        <v>25006</v>
      </c>
      <c r="AW111" s="17">
        <v>22240</v>
      </c>
      <c r="AX111" s="17">
        <v>1501</v>
      </c>
      <c r="AY111" s="17">
        <f t="shared" si="53"/>
        <v>23741</v>
      </c>
      <c r="AZ111" s="74">
        <f>'Historical CPI'!I66</f>
        <v>26.423217800705757</v>
      </c>
      <c r="BA111" s="17">
        <v>693609</v>
      </c>
      <c r="BB111" s="17">
        <v>144626</v>
      </c>
      <c r="BC111" s="17">
        <v>548380</v>
      </c>
      <c r="BD111" s="17">
        <v>139362</v>
      </c>
      <c r="BE111" s="74">
        <f t="shared" si="37"/>
        <v>32.194531304145755</v>
      </c>
      <c r="BF111" s="74">
        <f t="shared" si="38"/>
        <v>26.004459919408475</v>
      </c>
      <c r="BG111" s="74">
        <f t="shared" si="39"/>
        <v>31.502339282619996</v>
      </c>
      <c r="BH111" s="74">
        <f t="shared" si="40"/>
        <v>32.004791145124486</v>
      </c>
      <c r="BI111" s="74">
        <v>284.85666666666702</v>
      </c>
      <c r="BJ111" s="74">
        <v>120.8437559</v>
      </c>
      <c r="BK111" s="74">
        <f t="shared" si="41"/>
        <v>27.207330807501734</v>
      </c>
      <c r="BL111" s="74">
        <f t="shared" si="45"/>
        <v>25.413399467522517</v>
      </c>
      <c r="BM111" s="74">
        <f t="shared" si="46"/>
        <v>20.851228862370586</v>
      </c>
      <c r="BN111" s="17">
        <f>Data!G111</f>
        <v>27405.357585496618</v>
      </c>
      <c r="BO111" s="17">
        <f>Data!H111</f>
        <v>103716.9575340844</v>
      </c>
      <c r="BP111" s="17">
        <v>23506.892133199999</v>
      </c>
      <c r="BQ111" s="17">
        <f t="shared" si="47"/>
        <v>79431.949023762339</v>
      </c>
      <c r="BR111" s="17">
        <v>20909.1095638197</v>
      </c>
      <c r="BS111" s="17">
        <f t="shared" si="54"/>
        <v>70653.802961042311</v>
      </c>
      <c r="BT111" s="17">
        <v>9963.6666666666697</v>
      </c>
      <c r="BU111" s="17">
        <f t="shared" si="50"/>
        <v>119564.00000000003</v>
      </c>
      <c r="BV111" s="17">
        <v>13576.333333333299</v>
      </c>
      <c r="BW111" s="17">
        <f t="shared" si="50"/>
        <v>162915.99999999959</v>
      </c>
      <c r="BX111" s="17">
        <f t="shared" si="49"/>
        <v>-3612.6666666666297</v>
      </c>
      <c r="BY111" s="17">
        <v>136198.11589207701</v>
      </c>
      <c r="BZ111" s="17">
        <v>162989.50256341801</v>
      </c>
      <c r="CA111" s="17">
        <f t="shared" si="51"/>
        <v>-26791.386671340995</v>
      </c>
      <c r="CB111" s="17">
        <f t="shared" si="52"/>
        <v>-90530.557944248591</v>
      </c>
      <c r="CD111" s="139"/>
      <c r="CE111" s="139"/>
    </row>
    <row r="112" spans="1:83" x14ac:dyDescent="0.2">
      <c r="A112" s="18">
        <v>35338</v>
      </c>
      <c r="B112" s="17">
        <v>2585910</v>
      </c>
      <c r="C112" s="17">
        <v>712354</v>
      </c>
      <c r="D112" s="35">
        <f>Data!P112</f>
        <v>16</v>
      </c>
      <c r="E112" s="73">
        <v>15.391562499999999</v>
      </c>
      <c r="F112" s="35" t="e">
        <v>#N/A</v>
      </c>
      <c r="G112" s="35" t="e">
        <v>#N/A</v>
      </c>
      <c r="H112" s="35" t="e">
        <v>#N/A</v>
      </c>
      <c r="I112" s="35">
        <v>15.543333333333299</v>
      </c>
      <c r="J112" s="35">
        <f>'Historical PPI'!H111</f>
        <v>25.725154070710374</v>
      </c>
      <c r="K112" s="35" t="e">
        <f>'4.Globalgrowthcalcs_rebased'!Q109</f>
        <v>#N/A</v>
      </c>
      <c r="L112" s="35">
        <f>'4.Globalgrowthcalcs_rebased'!B109</f>
        <v>70.960334997235364</v>
      </c>
      <c r="M112" s="35">
        <v>5.25</v>
      </c>
      <c r="N112" s="35">
        <f>'3.IMFq'!Q109</f>
        <v>76.979404694353548</v>
      </c>
      <c r="O112" s="35">
        <f>'3.IMFq'!R109</f>
        <v>152.91265625000003</v>
      </c>
      <c r="P112" s="35">
        <f>'3.IMFq'!S109</f>
        <v>65.412218750000036</v>
      </c>
      <c r="Q112" s="35">
        <f>'3.IMFq'!T109</f>
        <v>67.401375000000016</v>
      </c>
      <c r="R112" s="35">
        <f>'3.IMFq'!U109</f>
        <v>95.901187500000006</v>
      </c>
      <c r="S112" s="35">
        <f>'3.IMFq'!V109</f>
        <v>33.643593749999994</v>
      </c>
      <c r="T112" s="35">
        <f t="shared" si="48"/>
        <v>81.557020432326141</v>
      </c>
      <c r="U112" s="17">
        <v>1516081</v>
      </c>
      <c r="V112" s="17">
        <v>459052</v>
      </c>
      <c r="W112" s="17">
        <v>494635</v>
      </c>
      <c r="X112" s="17">
        <v>125219</v>
      </c>
      <c r="Y112" s="17">
        <v>248682</v>
      </c>
      <c r="Z112" s="17">
        <v>81074</v>
      </c>
      <c r="AA112" s="17">
        <v>80950</v>
      </c>
      <c r="AB112" s="17">
        <v>20836</v>
      </c>
      <c r="AC112" s="17">
        <v>34584</v>
      </c>
      <c r="AD112" s="17">
        <v>11069</v>
      </c>
      <c r="AE112" s="17">
        <v>349397</v>
      </c>
      <c r="AF112" s="17">
        <v>112979</v>
      </c>
      <c r="AG112" s="75">
        <f>Tax_data!Q112</f>
        <v>0.35690695888070856</v>
      </c>
      <c r="AH112" s="75">
        <f>Tax_data!S112</f>
        <v>8.5189002718863183</v>
      </c>
      <c r="AI112" s="74">
        <f>Tax_data!U112</f>
        <v>12.107543143881403</v>
      </c>
      <c r="AJ112" s="74">
        <f>Tax_data!V112</f>
        <v>10.506868210417405</v>
      </c>
      <c r="AK112" s="81">
        <f>Data!F112</f>
        <v>12.488963821131</v>
      </c>
      <c r="AL112" s="17">
        <v>350597</v>
      </c>
      <c r="AM112" s="74">
        <f t="shared" si="42"/>
        <v>1157893.76880397</v>
      </c>
      <c r="AN112" s="81">
        <f>Data!H112</f>
        <v>104595.81546760077</v>
      </c>
      <c r="AO112" s="74">
        <f>(Data!K112/(AP112/100))</f>
        <v>976296.20577044191</v>
      </c>
      <c r="AP112" s="74">
        <f t="shared" si="43"/>
        <v>30.278857132303617</v>
      </c>
      <c r="AQ112" s="17">
        <f>'Embargoed data'!G112</f>
        <v>452</v>
      </c>
      <c r="AR112" s="17">
        <f>'Embargoed data'!H112</f>
        <v>96</v>
      </c>
      <c r="AS112" s="17">
        <f>'Embargoed data'!I112</f>
        <v>89</v>
      </c>
      <c r="AT112" s="17">
        <f>'Embargoed data'!J112</f>
        <v>1433</v>
      </c>
      <c r="AU112" s="17">
        <f>'Embargoed data'!K112</f>
        <v>27136</v>
      </c>
      <c r="AV112" s="17">
        <f t="shared" si="44"/>
        <v>26162</v>
      </c>
      <c r="AW112" s="17">
        <v>20292</v>
      </c>
      <c r="AX112" s="17">
        <v>1549</v>
      </c>
      <c r="AY112" s="17">
        <f t="shared" si="53"/>
        <v>21841</v>
      </c>
      <c r="AZ112" s="74">
        <f>'Historical CPI'!I67</f>
        <v>26.839070917717194</v>
      </c>
      <c r="BA112" s="17">
        <v>790002</v>
      </c>
      <c r="BB112" s="17">
        <v>167821</v>
      </c>
      <c r="BC112" s="17">
        <v>578193</v>
      </c>
      <c r="BD112" s="17">
        <v>152776</v>
      </c>
      <c r="BE112" s="74">
        <f t="shared" si="37"/>
        <v>32.60147497607386</v>
      </c>
      <c r="BF112" s="74">
        <f t="shared" si="38"/>
        <v>25.739345274861027</v>
      </c>
      <c r="BG112" s="74">
        <f t="shared" si="39"/>
        <v>32.006130002313213</v>
      </c>
      <c r="BH112" s="74">
        <f t="shared" si="40"/>
        <v>32.335423601232982</v>
      </c>
      <c r="BI112" s="74">
        <v>272.62</v>
      </c>
      <c r="BJ112" s="74">
        <v>118.560139833333</v>
      </c>
      <c r="BK112" s="74">
        <f t="shared" si="41"/>
        <v>27.547517121632232</v>
      </c>
      <c r="BL112" s="74">
        <f t="shared" si="45"/>
        <v>26.423011001516794</v>
      </c>
      <c r="BM112" s="74">
        <f t="shared" si="46"/>
        <v>21.243110776934742</v>
      </c>
      <c r="BN112" s="17">
        <f>Data!G112</f>
        <v>28072.545090313983</v>
      </c>
      <c r="BO112" s="17">
        <f>Data!H112</f>
        <v>104595.81546760077</v>
      </c>
      <c r="BP112" s="17">
        <v>25059.431442543901</v>
      </c>
      <c r="BQ112" s="17">
        <f t="shared" si="47"/>
        <v>82762.144334069773</v>
      </c>
      <c r="BR112" s="17">
        <v>23051.181247869201</v>
      </c>
      <c r="BS112" s="17">
        <f t="shared" si="54"/>
        <v>76129.627836172775</v>
      </c>
      <c r="BT112" s="17">
        <v>12578.333333333299</v>
      </c>
      <c r="BU112" s="17">
        <f t="shared" si="50"/>
        <v>150939.99999999959</v>
      </c>
      <c r="BV112" s="17">
        <v>14906</v>
      </c>
      <c r="BW112" s="17">
        <f t="shared" si="50"/>
        <v>178872</v>
      </c>
      <c r="BX112" s="17">
        <f t="shared" si="49"/>
        <v>-2327.6666666667006</v>
      </c>
      <c r="BY112" s="17">
        <v>145449.425394486</v>
      </c>
      <c r="BZ112" s="17">
        <v>176147.137736526</v>
      </c>
      <c r="CA112" s="17">
        <f t="shared" si="51"/>
        <v>-30697.712342040002</v>
      </c>
      <c r="CB112" s="17">
        <f t="shared" si="52"/>
        <v>-101383.32569127755</v>
      </c>
      <c r="CD112" s="139"/>
      <c r="CE112" s="139"/>
    </row>
    <row r="113" spans="1:83" x14ac:dyDescent="0.2">
      <c r="A113" s="18">
        <v>35430</v>
      </c>
      <c r="B113" s="17">
        <v>2610170</v>
      </c>
      <c r="C113" s="17">
        <v>730876</v>
      </c>
      <c r="D113" s="35">
        <f>Data!P113</f>
        <v>16.66667</v>
      </c>
      <c r="E113" s="73">
        <v>15.3639682539683</v>
      </c>
      <c r="F113" s="35" t="e">
        <v>#N/A</v>
      </c>
      <c r="G113" s="35" t="e">
        <v>#N/A</v>
      </c>
      <c r="H113" s="35" t="e">
        <v>#N/A</v>
      </c>
      <c r="I113" s="35">
        <v>16.0566666666667</v>
      </c>
      <c r="J113" s="35">
        <f>'Historical PPI'!H112</f>
        <v>26.429314117960992</v>
      </c>
      <c r="K113" s="35" t="e">
        <f>'4.Globalgrowthcalcs_rebased'!Q110</f>
        <v>#N/A</v>
      </c>
      <c r="L113" s="35">
        <f>'4.Globalgrowthcalcs_rebased'!B110</f>
        <v>71.697165482000457</v>
      </c>
      <c r="M113" s="35">
        <v>5.25</v>
      </c>
      <c r="N113" s="35">
        <f>'3.IMFq'!Q110</f>
        <v>77.37863414680568</v>
      </c>
      <c r="O113" s="35">
        <f>'3.IMFq'!R110</f>
        <v>154.01159375000003</v>
      </c>
      <c r="P113" s="35">
        <f>'3.IMFq'!S110</f>
        <v>66.991531250000037</v>
      </c>
      <c r="Q113" s="35">
        <f>'3.IMFq'!T110</f>
        <v>67.814625000000007</v>
      </c>
      <c r="R113" s="35">
        <f>'3.IMFq'!U110</f>
        <v>95.920812499999997</v>
      </c>
      <c r="S113" s="35">
        <f>'3.IMFq'!V110</f>
        <v>34.420156249999991</v>
      </c>
      <c r="T113" s="35">
        <f t="shared" si="48"/>
        <v>82.412973521520215</v>
      </c>
      <c r="U113" s="17">
        <v>1527520</v>
      </c>
      <c r="V113" s="17">
        <v>480222</v>
      </c>
      <c r="W113" s="17">
        <v>504256</v>
      </c>
      <c r="X113" s="17">
        <v>130773</v>
      </c>
      <c r="Y113" s="17">
        <v>252846</v>
      </c>
      <c r="Z113" s="17">
        <v>83207</v>
      </c>
      <c r="AA113" s="17">
        <v>81181</v>
      </c>
      <c r="AB113" s="17">
        <v>21153</v>
      </c>
      <c r="AC113" s="17">
        <v>33917</v>
      </c>
      <c r="AD113" s="17">
        <v>11067</v>
      </c>
      <c r="AE113" s="17">
        <v>352897</v>
      </c>
      <c r="AF113" s="17">
        <v>115427</v>
      </c>
      <c r="AG113" s="75">
        <f>Tax_data!Q113</f>
        <v>0.54044967430132551</v>
      </c>
      <c r="AH113" s="75">
        <f>Tax_data!S113</f>
        <v>7.6229061796268702</v>
      </c>
      <c r="AI113" s="74">
        <f>Tax_data!U113</f>
        <v>12.280426163139831</v>
      </c>
      <c r="AJ113" s="74">
        <f>Tax_data!V113</f>
        <v>9.7748894682869647</v>
      </c>
      <c r="AK113" s="81">
        <f>Data!F113</f>
        <v>12.542982630000001</v>
      </c>
      <c r="AL113" s="17">
        <v>357696</v>
      </c>
      <c r="AM113" s="74">
        <f t="shared" si="42"/>
        <v>1137781.6799730125</v>
      </c>
      <c r="AN113" s="81">
        <f>Data!H113</f>
        <v>103378.52866061719</v>
      </c>
      <c r="AO113" s="74">
        <f>(Data!K113/(AP113/100))</f>
        <v>964900.75995407789</v>
      </c>
      <c r="AP113" s="74">
        <f t="shared" si="43"/>
        <v>31.438017178171151</v>
      </c>
      <c r="AQ113" s="17">
        <f>'Embargoed data'!G113</f>
        <v>460</v>
      </c>
      <c r="AR113" s="17">
        <f>'Embargoed data'!H113</f>
        <v>116</v>
      </c>
      <c r="AS113" s="17">
        <f>'Embargoed data'!I113</f>
        <v>89</v>
      </c>
      <c r="AT113" s="17">
        <f>'Embargoed data'!J113</f>
        <v>1217</v>
      </c>
      <c r="AU113" s="17">
        <f>'Embargoed data'!K113</f>
        <v>23674</v>
      </c>
      <c r="AV113" s="17">
        <f t="shared" si="44"/>
        <v>22944</v>
      </c>
      <c r="AW113" s="17">
        <v>21616</v>
      </c>
      <c r="AX113" s="17">
        <v>1520</v>
      </c>
      <c r="AY113" s="17">
        <f t="shared" si="53"/>
        <v>23136</v>
      </c>
      <c r="AZ113" s="74">
        <f>'Historical CPI'!I68</f>
        <v>27.585630583194011</v>
      </c>
      <c r="BA113" s="17">
        <v>751754</v>
      </c>
      <c r="BB113" s="17">
        <v>163220</v>
      </c>
      <c r="BC113" s="17">
        <v>554079</v>
      </c>
      <c r="BD113" s="17">
        <v>152565</v>
      </c>
      <c r="BE113" s="74">
        <f t="shared" si="37"/>
        <v>32.908173354532003</v>
      </c>
      <c r="BF113" s="74">
        <f t="shared" si="38"/>
        <v>26.056589596087754</v>
      </c>
      <c r="BG113" s="74">
        <f t="shared" si="39"/>
        <v>32.629654745407912</v>
      </c>
      <c r="BH113" s="74">
        <f t="shared" si="40"/>
        <v>32.70841066940212</v>
      </c>
      <c r="BI113" s="74">
        <v>264.46333333333303</v>
      </c>
      <c r="BJ113" s="74">
        <v>117.5512401</v>
      </c>
      <c r="BK113" s="74">
        <f t="shared" si="41"/>
        <v>28.001088051736094</v>
      </c>
      <c r="BL113" s="74">
        <f t="shared" si="45"/>
        <v>27.534882209937571</v>
      </c>
      <c r="BM113" s="74">
        <f t="shared" si="46"/>
        <v>21.711889793735718</v>
      </c>
      <c r="BN113" s="17">
        <f>Data!G113</f>
        <v>28517.619018659199</v>
      </c>
      <c r="BO113" s="17">
        <f>Data!H113</f>
        <v>103378.52866061719</v>
      </c>
      <c r="BP113" s="17">
        <v>24243.796238224801</v>
      </c>
      <c r="BQ113" s="17">
        <f t="shared" si="47"/>
        <v>77116.174664661667</v>
      </c>
      <c r="BR113" s="17">
        <v>24127.5233519424</v>
      </c>
      <c r="BS113" s="17">
        <f t="shared" si="54"/>
        <v>76746.326637594815</v>
      </c>
      <c r="BT113" s="17">
        <v>12905</v>
      </c>
      <c r="BU113" s="17">
        <f t="shared" si="50"/>
        <v>154860</v>
      </c>
      <c r="BV113" s="17">
        <v>13882</v>
      </c>
      <c r="BW113" s="17">
        <f t="shared" si="50"/>
        <v>166584</v>
      </c>
      <c r="BX113" s="17">
        <f t="shared" si="49"/>
        <v>-977</v>
      </c>
      <c r="BY113" s="17">
        <v>150538.25041000801</v>
      </c>
      <c r="BZ113" s="17">
        <v>184729.38251745101</v>
      </c>
      <c r="CA113" s="17">
        <f t="shared" si="51"/>
        <v>-34191.132107443002</v>
      </c>
      <c r="CB113" s="17">
        <f t="shared" si="52"/>
        <v>-108757.2791683041</v>
      </c>
      <c r="CD113" s="139"/>
      <c r="CE113" s="139"/>
    </row>
    <row r="114" spans="1:83" x14ac:dyDescent="0.2">
      <c r="A114" s="18">
        <v>35520</v>
      </c>
      <c r="B114" s="17">
        <v>2622287</v>
      </c>
      <c r="C114" s="17">
        <v>750333</v>
      </c>
      <c r="D114" s="35">
        <f>Data!P114</f>
        <v>17</v>
      </c>
      <c r="E114" s="73">
        <v>15.956666666666701</v>
      </c>
      <c r="F114" s="35" t="e">
        <v>#N/A</v>
      </c>
      <c r="G114" s="35" t="e">
        <v>#N/A</v>
      </c>
      <c r="H114" s="35" t="e">
        <v>#N/A</v>
      </c>
      <c r="I114" s="35">
        <v>15.3366666666667</v>
      </c>
      <c r="J114" s="35">
        <f>'Historical PPI'!H113</f>
        <v>26.373005733005737</v>
      </c>
      <c r="K114" s="35">
        <f>'4.Globalgrowthcalcs_rebased'!Q111</f>
        <v>60.600924498342287</v>
      </c>
      <c r="L114" s="35">
        <f>'4.Globalgrowthcalcs_rebased'!B111</f>
        <v>72.159928761299938</v>
      </c>
      <c r="M114" s="35">
        <v>5.5</v>
      </c>
      <c r="N114" s="35">
        <f>'3.IMFq'!Q111</f>
        <v>77.754418909532646</v>
      </c>
      <c r="O114" s="35">
        <f>'3.IMFq'!R111</f>
        <v>155.30612500000001</v>
      </c>
      <c r="P114" s="35">
        <f>'3.IMFq'!S111</f>
        <v>68.249468750000005</v>
      </c>
      <c r="Q114" s="35">
        <f>'3.IMFq'!T111</f>
        <v>68.266343750000004</v>
      </c>
      <c r="R114" s="35">
        <f>'3.IMFq'!U111</f>
        <v>95.75390625</v>
      </c>
      <c r="S114" s="35">
        <f>'3.IMFq'!V111</f>
        <v>35.324562500000006</v>
      </c>
      <c r="T114" s="35">
        <f t="shared" si="48"/>
        <v>83.185126311420078</v>
      </c>
      <c r="U114" s="17">
        <v>1543191</v>
      </c>
      <c r="V114" s="17">
        <v>491017</v>
      </c>
      <c r="W114" s="17">
        <v>501583</v>
      </c>
      <c r="X114" s="17">
        <v>133553</v>
      </c>
      <c r="Y114" s="17">
        <v>256858</v>
      </c>
      <c r="Z114" s="17">
        <v>87656</v>
      </c>
      <c r="AA114" s="17">
        <v>84134</v>
      </c>
      <c r="AB114" s="17">
        <v>22598</v>
      </c>
      <c r="AC114" s="17">
        <v>35941</v>
      </c>
      <c r="AD114" s="17">
        <v>12098</v>
      </c>
      <c r="AE114" s="17">
        <v>360493</v>
      </c>
      <c r="AF114" s="17">
        <v>122351</v>
      </c>
      <c r="AG114" s="75">
        <f>Tax_data!Q114</f>
        <v>0.42310694899238321</v>
      </c>
      <c r="AH114" s="75">
        <f>Tax_data!S114</f>
        <v>8.8055301033658893</v>
      </c>
      <c r="AI114" s="74">
        <f>Tax_data!U114</f>
        <v>12.034627955311537</v>
      </c>
      <c r="AJ114" s="74">
        <f>Tax_data!V114</f>
        <v>9.1923952964378621</v>
      </c>
      <c r="AK114" s="81">
        <f>Data!F114</f>
        <v>12.5862440278581</v>
      </c>
      <c r="AL114" s="17">
        <v>370504</v>
      </c>
      <c r="AM114" s="74">
        <f t="shared" si="42"/>
        <v>1164437.1544447544</v>
      </c>
      <c r="AN114" s="81">
        <f>Data!H114</f>
        <v>103262.39151454854</v>
      </c>
      <c r="AO114" s="74">
        <f>(Data!K114/(AP114/100))</f>
        <v>967197.35383703711</v>
      </c>
      <c r="AP114" s="74">
        <f t="shared" si="43"/>
        <v>31.818290801333081</v>
      </c>
      <c r="AQ114" s="17">
        <f>'Embargoed data'!G114</f>
        <v>476</v>
      </c>
      <c r="AR114" s="17">
        <f>'Embargoed data'!H114</f>
        <v>160</v>
      </c>
      <c r="AS114" s="17">
        <f>'Embargoed data'!I114</f>
        <v>100</v>
      </c>
      <c r="AT114" s="17">
        <f>'Embargoed data'!J114</f>
        <v>1517</v>
      </c>
      <c r="AU114" s="17">
        <f>'Embargoed data'!K114</f>
        <v>23612</v>
      </c>
      <c r="AV114" s="17">
        <f t="shared" si="44"/>
        <v>22631</v>
      </c>
      <c r="AW114" s="17">
        <v>25801</v>
      </c>
      <c r="AX114" s="17">
        <v>1638</v>
      </c>
      <c r="AY114" s="17">
        <f t="shared" si="53"/>
        <v>27439</v>
      </c>
      <c r="AZ114" s="74">
        <f>'Historical CPI'!I69</f>
        <v>28.507200766294783</v>
      </c>
      <c r="BA114" s="17">
        <v>719026</v>
      </c>
      <c r="BB114" s="17">
        <v>156556</v>
      </c>
      <c r="BC114" s="17">
        <v>556336</v>
      </c>
      <c r="BD114" s="17">
        <v>151521</v>
      </c>
      <c r="BE114" s="74">
        <f t="shared" si="37"/>
        <v>34.126248744442456</v>
      </c>
      <c r="BF114" s="74">
        <f t="shared" si="38"/>
        <v>26.859533601160052</v>
      </c>
      <c r="BG114" s="74">
        <f t="shared" si="39"/>
        <v>33.660721738404611</v>
      </c>
      <c r="BH114" s="74">
        <f t="shared" si="40"/>
        <v>33.939910067601872</v>
      </c>
      <c r="BI114" s="74">
        <v>285.67666666666702</v>
      </c>
      <c r="BJ114" s="74">
        <v>129.21029490000001</v>
      </c>
      <c r="BK114" s="74">
        <f t="shared" si="41"/>
        <v>28.613687212726909</v>
      </c>
      <c r="BL114" s="74">
        <f t="shared" si="45"/>
        <v>27.235519542147191</v>
      </c>
      <c r="BM114" s="74">
        <f t="shared" si="46"/>
        <v>21.773343383966644</v>
      </c>
      <c r="BN114" s="17">
        <f>Data!G114</f>
        <v>29437.217265129697</v>
      </c>
      <c r="BO114" s="17">
        <f>Data!H114</f>
        <v>103262.39151454854</v>
      </c>
      <c r="BP114" s="17">
        <v>24169.153086226001</v>
      </c>
      <c r="BQ114" s="17">
        <f t="shared" si="47"/>
        <v>75959.935237041049</v>
      </c>
      <c r="BR114" s="17">
        <v>28330.2751597598</v>
      </c>
      <c r="BS114" s="17">
        <f t="shared" si="54"/>
        <v>89037.702674377651</v>
      </c>
      <c r="BT114" s="17">
        <v>13219</v>
      </c>
      <c r="BU114" s="17">
        <f t="shared" si="50"/>
        <v>158628</v>
      </c>
      <c r="BV114" s="17">
        <v>16802</v>
      </c>
      <c r="BW114" s="17">
        <f t="shared" si="50"/>
        <v>201624</v>
      </c>
      <c r="BX114" s="17">
        <f t="shared" si="49"/>
        <v>-3583</v>
      </c>
      <c r="BY114" s="17">
        <v>147241.589964716</v>
      </c>
      <c r="BZ114" s="17">
        <v>186253.95893844799</v>
      </c>
      <c r="CA114" s="17">
        <f t="shared" si="51"/>
        <v>-39012.368973731995</v>
      </c>
      <c r="CB114" s="17">
        <f t="shared" si="52"/>
        <v>-122609.88252737165</v>
      </c>
      <c r="CD114" s="139"/>
      <c r="CE114" s="139"/>
    </row>
    <row r="115" spans="1:83" x14ac:dyDescent="0.2">
      <c r="A115" s="18">
        <v>35611</v>
      </c>
      <c r="B115" s="17">
        <v>2638740</v>
      </c>
      <c r="C115" s="17">
        <v>770664</v>
      </c>
      <c r="D115" s="35">
        <f>Data!P115</f>
        <v>17</v>
      </c>
      <c r="E115" s="73">
        <v>15.6454838709677</v>
      </c>
      <c r="F115" s="35" t="e">
        <v>#N/A</v>
      </c>
      <c r="G115" s="35" t="e">
        <v>#N/A</v>
      </c>
      <c r="H115" s="35" t="e">
        <v>#N/A</v>
      </c>
      <c r="I115" s="35">
        <v>15.0133333333333</v>
      </c>
      <c r="J115" s="35">
        <f>'Historical PPI'!H114</f>
        <v>27.126439406295855</v>
      </c>
      <c r="K115" s="35">
        <f>'4.Globalgrowthcalcs_rebased'!Q112</f>
        <v>61.814447403532093</v>
      </c>
      <c r="L115" s="35">
        <f>'4.Globalgrowthcalcs_rebased'!B112</f>
        <v>73.361549952752426</v>
      </c>
      <c r="M115" s="35">
        <v>5.5</v>
      </c>
      <c r="N115" s="35">
        <f>'3.IMFq'!Q112</f>
        <v>78.11586488644862</v>
      </c>
      <c r="O115" s="35">
        <f>'3.IMFq'!R112</f>
        <v>156.37437499999999</v>
      </c>
      <c r="P115" s="35">
        <f>'3.IMFq'!S112</f>
        <v>69.372781250000003</v>
      </c>
      <c r="Q115" s="35">
        <f>'3.IMFq'!T112</f>
        <v>68.650406250000003</v>
      </c>
      <c r="R115" s="35">
        <f>'3.IMFq'!U112</f>
        <v>95.880843749999997</v>
      </c>
      <c r="S115" s="35">
        <f>'3.IMFq'!V112</f>
        <v>36.068437500000002</v>
      </c>
      <c r="T115" s="35">
        <f t="shared" si="48"/>
        <v>83.885174200032708</v>
      </c>
      <c r="U115" s="17">
        <v>1551912</v>
      </c>
      <c r="V115" s="17">
        <v>502976</v>
      </c>
      <c r="W115" s="17">
        <v>501786</v>
      </c>
      <c r="X115" s="17">
        <v>134419</v>
      </c>
      <c r="Y115" s="17">
        <v>258450</v>
      </c>
      <c r="Z115" s="17">
        <v>89367</v>
      </c>
      <c r="AA115" s="17">
        <v>84229</v>
      </c>
      <c r="AB115" s="17">
        <v>23130</v>
      </c>
      <c r="AC115" s="17">
        <v>37610</v>
      </c>
      <c r="AD115" s="17">
        <v>12546</v>
      </c>
      <c r="AE115" s="17">
        <v>363776</v>
      </c>
      <c r="AF115" s="17">
        <v>125043</v>
      </c>
      <c r="AG115" s="75">
        <f>Tax_data!Q115</f>
        <v>0.45087303911592475</v>
      </c>
      <c r="AH115" s="75">
        <f>Tax_data!S115</f>
        <v>7.2924273177898025</v>
      </c>
      <c r="AI115" s="74">
        <f>Tax_data!U115</f>
        <v>12.104708047522223</v>
      </c>
      <c r="AJ115" s="74">
        <f>Tax_data!V115</f>
        <v>5.0684469561811527</v>
      </c>
      <c r="AK115" s="81">
        <f>Data!F115</f>
        <v>12.621401631341</v>
      </c>
      <c r="AL115" s="17">
        <v>377955</v>
      </c>
      <c r="AM115" s="74">
        <f t="shared" si="42"/>
        <v>1166164.7871071382</v>
      </c>
      <c r="AN115" s="81">
        <f>Data!H115</f>
        <v>103497.14808956503</v>
      </c>
      <c r="AO115" s="74">
        <f>(Data!K115/(AP115/100))</f>
        <v>990619.63459091587</v>
      </c>
      <c r="AP115" s="74">
        <f t="shared" si="43"/>
        <v>32.410085107918491</v>
      </c>
      <c r="AQ115" s="17">
        <f>'Embargoed data'!G115</f>
        <v>507</v>
      </c>
      <c r="AR115" s="17">
        <f>'Embargoed data'!H115</f>
        <v>180</v>
      </c>
      <c r="AS115" s="17">
        <f>'Embargoed data'!I115</f>
        <v>100</v>
      </c>
      <c r="AT115" s="17">
        <f>'Embargoed data'!J115</f>
        <v>1641</v>
      </c>
      <c r="AU115" s="17">
        <f>'Embargoed data'!K115</f>
        <v>29600</v>
      </c>
      <c r="AV115" s="17">
        <f t="shared" si="44"/>
        <v>28546</v>
      </c>
      <c r="AW115" s="17">
        <v>25398</v>
      </c>
      <c r="AX115" s="17">
        <v>1808</v>
      </c>
      <c r="AY115" s="17">
        <f t="shared" si="53"/>
        <v>27206</v>
      </c>
      <c r="AZ115" s="74">
        <f>'Historical CPI'!I70</f>
        <v>28.933710077649163</v>
      </c>
      <c r="BA115" s="17">
        <v>738929</v>
      </c>
      <c r="BB115" s="17">
        <v>160232</v>
      </c>
      <c r="BC115" s="17">
        <v>562921</v>
      </c>
      <c r="BD115" s="17">
        <v>153279</v>
      </c>
      <c r="BE115" s="74">
        <f t="shared" si="37"/>
        <v>34.578061520603598</v>
      </c>
      <c r="BF115" s="74">
        <f t="shared" si="38"/>
        <v>27.460850775861047</v>
      </c>
      <c r="BG115" s="74">
        <f t="shared" si="39"/>
        <v>33.358149428343523</v>
      </c>
      <c r="BH115" s="74">
        <f t="shared" si="40"/>
        <v>34.373625527797323</v>
      </c>
      <c r="BI115" s="74">
        <v>292.35666666666702</v>
      </c>
      <c r="BJ115" s="74">
        <v>133.33986200000001</v>
      </c>
      <c r="BK115" s="74">
        <f t="shared" si="41"/>
        <v>29.205757293253598</v>
      </c>
      <c r="BL115" s="74">
        <f t="shared" si="45"/>
        <v>27.229220441234204</v>
      </c>
      <c r="BM115" s="74">
        <f t="shared" si="46"/>
        <v>21.684356683795063</v>
      </c>
      <c r="BN115" s="17">
        <f>Data!G115</f>
        <v>29945.564766869953</v>
      </c>
      <c r="BO115" s="17">
        <f>Data!H115</f>
        <v>103497.14808956503</v>
      </c>
      <c r="BP115" s="17">
        <v>26301.185654902001</v>
      </c>
      <c r="BQ115" s="17">
        <f t="shared" si="47"/>
        <v>81151.23908908233</v>
      </c>
      <c r="BR115" s="17">
        <v>24272.837120443401</v>
      </c>
      <c r="BS115" s="17">
        <f t="shared" si="54"/>
        <v>74892.85214654688</v>
      </c>
      <c r="BT115" s="17">
        <v>11256.333333333299</v>
      </c>
      <c r="BU115" s="17">
        <f t="shared" si="50"/>
        <v>135075.99999999959</v>
      </c>
      <c r="BV115" s="17">
        <v>15573.666666666701</v>
      </c>
      <c r="BW115" s="17">
        <f t="shared" si="50"/>
        <v>186884.00000000041</v>
      </c>
      <c r="BX115" s="17">
        <f t="shared" si="49"/>
        <v>-4317.3333333334012</v>
      </c>
      <c r="BY115" s="17">
        <v>155328.62520898299</v>
      </c>
      <c r="BZ115" s="17">
        <v>187185.89531045599</v>
      </c>
      <c r="CA115" s="17">
        <f t="shared" si="51"/>
        <v>-31857.270101472997</v>
      </c>
      <c r="CB115" s="17">
        <f t="shared" si="52"/>
        <v>-98294.311771768756</v>
      </c>
      <c r="CD115" s="139"/>
      <c r="CE115" s="139"/>
    </row>
    <row r="116" spans="1:83" x14ac:dyDescent="0.2">
      <c r="A116" s="18">
        <v>35703</v>
      </c>
      <c r="B116" s="17">
        <v>2641363</v>
      </c>
      <c r="C116" s="17">
        <v>787798</v>
      </c>
      <c r="D116" s="35">
        <f>Data!P116</f>
        <v>17</v>
      </c>
      <c r="E116" s="73">
        <v>14.8706153846154</v>
      </c>
      <c r="F116" s="35" t="e">
        <v>#N/A</v>
      </c>
      <c r="G116" s="35" t="e">
        <v>#N/A</v>
      </c>
      <c r="H116" s="35" t="e">
        <v>#N/A</v>
      </c>
      <c r="I116" s="35">
        <v>14.21</v>
      </c>
      <c r="J116" s="35">
        <f>'Historical PPI'!H115</f>
        <v>27.392426208238756</v>
      </c>
      <c r="K116" s="35">
        <f>'4.Globalgrowthcalcs_rebased'!Q113</f>
        <v>62.433093792660308</v>
      </c>
      <c r="L116" s="35">
        <f>'4.Globalgrowthcalcs_rebased'!B113</f>
        <v>74.277518299036075</v>
      </c>
      <c r="M116" s="35">
        <v>5.5</v>
      </c>
      <c r="N116" s="35">
        <f>'3.IMFq'!Q113</f>
        <v>78.459177950922694</v>
      </c>
      <c r="O116" s="35">
        <f>'3.IMFq'!R113</f>
        <v>157.39212499999996</v>
      </c>
      <c r="P116" s="35">
        <f>'3.IMFq'!S113</f>
        <v>70.283656250000007</v>
      </c>
      <c r="Q116" s="35">
        <f>'3.IMFq'!T113</f>
        <v>69.011031250000002</v>
      </c>
      <c r="R116" s="35">
        <f>'3.IMFq'!U113</f>
        <v>96.101468749999995</v>
      </c>
      <c r="S116" s="35">
        <f>'3.IMFq'!V113</f>
        <v>36.7719375</v>
      </c>
      <c r="T116" s="35">
        <f t="shared" si="48"/>
        <v>84.508244104855237</v>
      </c>
      <c r="U116" s="17">
        <v>1564673</v>
      </c>
      <c r="V116" s="17">
        <v>512419</v>
      </c>
      <c r="W116" s="17">
        <v>500609</v>
      </c>
      <c r="X116" s="17">
        <v>137185</v>
      </c>
      <c r="Y116" s="17">
        <v>258903</v>
      </c>
      <c r="Z116" s="17">
        <v>90256</v>
      </c>
      <c r="AA116" s="17">
        <v>82077</v>
      </c>
      <c r="AB116" s="17">
        <v>23135</v>
      </c>
      <c r="AC116" s="17">
        <v>39539</v>
      </c>
      <c r="AD116" s="17">
        <v>13587</v>
      </c>
      <c r="AE116" s="17">
        <v>365343</v>
      </c>
      <c r="AF116" s="17">
        <v>126978</v>
      </c>
      <c r="AG116" s="75">
        <f>Tax_data!Q116</f>
        <v>0.53925941322340454</v>
      </c>
      <c r="AH116" s="75">
        <f>Tax_data!S116</f>
        <v>8.7491615448106899</v>
      </c>
      <c r="AI116" s="74">
        <f>Tax_data!U116</f>
        <v>12.558667193143854</v>
      </c>
      <c r="AJ116" s="74">
        <f>Tax_data!V116</f>
        <v>8.8083967583284544</v>
      </c>
      <c r="AK116" s="81">
        <f>Data!F116</f>
        <v>12.6472189841533</v>
      </c>
      <c r="AL116" s="17">
        <v>388167</v>
      </c>
      <c r="AM116" s="74">
        <f t="shared" si="42"/>
        <v>1185269.1340309395</v>
      </c>
      <c r="AN116" s="81">
        <f>Data!H116</f>
        <v>105434.55118396168</v>
      </c>
      <c r="AO116" s="74">
        <f>(Data!K116/(AP116/100))</f>
        <v>1006850.9127992252</v>
      </c>
      <c r="AP116" s="74">
        <f t="shared" si="43"/>
        <v>32.749270933926773</v>
      </c>
      <c r="AQ116" s="17">
        <f>'Embargoed data'!G116</f>
        <v>514</v>
      </c>
      <c r="AR116" s="17">
        <f>'Embargoed data'!H116</f>
        <v>140</v>
      </c>
      <c r="AS116" s="17">
        <f>'Embargoed data'!I116</f>
        <v>120</v>
      </c>
      <c r="AT116" s="17">
        <f>'Embargoed data'!J116</f>
        <v>1734</v>
      </c>
      <c r="AU116" s="17">
        <f>'Embargoed data'!K116</f>
        <v>29472</v>
      </c>
      <c r="AV116" s="17">
        <f t="shared" si="44"/>
        <v>28272</v>
      </c>
      <c r="AW116" s="17">
        <v>21573</v>
      </c>
      <c r="AX116" s="17">
        <v>1638</v>
      </c>
      <c r="AY116" s="17">
        <f t="shared" si="53"/>
        <v>23211</v>
      </c>
      <c r="AZ116" s="74">
        <f>'Historical CPI'!I71</f>
        <v>29.109893669683903</v>
      </c>
      <c r="BA116" s="17">
        <v>812406</v>
      </c>
      <c r="BB116" s="17">
        <v>177766</v>
      </c>
      <c r="BC116" s="17">
        <v>602858</v>
      </c>
      <c r="BD116" s="17">
        <v>166605</v>
      </c>
      <c r="BE116" s="74">
        <f t="shared" si="37"/>
        <v>34.860932472779382</v>
      </c>
      <c r="BF116" s="74">
        <f t="shared" si="38"/>
        <v>28.1869464039865</v>
      </c>
      <c r="BG116" s="74">
        <f t="shared" si="39"/>
        <v>34.36353979615064</v>
      </c>
      <c r="BH116" s="74">
        <f t="shared" si="40"/>
        <v>34.755832190571603</v>
      </c>
      <c r="BI116" s="74">
        <v>288.33333333333297</v>
      </c>
      <c r="BJ116" s="74">
        <v>132.02591870000001</v>
      </c>
      <c r="BK116" s="74">
        <f t="shared" si="41"/>
        <v>29.825434822854714</v>
      </c>
      <c r="BL116" s="74">
        <f t="shared" si="45"/>
        <v>27.635861181240028</v>
      </c>
      <c r="BM116" s="74">
        <f t="shared" si="46"/>
        <v>21.881423820109649</v>
      </c>
      <c r="BN116" s="17">
        <f>Data!G116</f>
        <v>30691.885740759695</v>
      </c>
      <c r="BO116" s="17">
        <f>Data!H116</f>
        <v>105434.55118396168</v>
      </c>
      <c r="BP116" s="17">
        <v>27402.246992772401</v>
      </c>
      <c r="BQ116" s="17">
        <f t="shared" si="47"/>
        <v>83672.845872073769</v>
      </c>
      <c r="BR116" s="17">
        <v>24644.5529622061</v>
      </c>
      <c r="BS116" s="17">
        <f t="shared" si="54"/>
        <v>75252.218627790746</v>
      </c>
      <c r="BT116" s="17">
        <v>13678</v>
      </c>
      <c r="BU116" s="17">
        <f t="shared" si="50"/>
        <v>164136</v>
      </c>
      <c r="BV116" s="17">
        <v>16230.333333333299</v>
      </c>
      <c r="BW116" s="17">
        <f t="shared" si="50"/>
        <v>194763.99999999959</v>
      </c>
      <c r="BX116" s="17">
        <f t="shared" si="49"/>
        <v>-2552.3333333332994</v>
      </c>
      <c r="BY116" s="17">
        <v>159893.53089401699</v>
      </c>
      <c r="BZ116" s="17">
        <v>190250.971182393</v>
      </c>
      <c r="CA116" s="17">
        <f t="shared" si="51"/>
        <v>-30357.440288376005</v>
      </c>
      <c r="CB116" s="17">
        <f t="shared" si="52"/>
        <v>-92696.537732469209</v>
      </c>
      <c r="CD116" s="139"/>
      <c r="CE116" s="139"/>
    </row>
    <row r="117" spans="1:83" x14ac:dyDescent="0.2">
      <c r="A117" s="18">
        <v>35795</v>
      </c>
      <c r="B117" s="17">
        <v>2641728</v>
      </c>
      <c r="C117" s="17">
        <v>805783</v>
      </c>
      <c r="D117" s="35">
        <f>Data!P117</f>
        <v>16</v>
      </c>
      <c r="E117" s="73">
        <v>14.5825396825397</v>
      </c>
      <c r="F117" s="35" t="e">
        <v>#N/A</v>
      </c>
      <c r="G117" s="35" t="e">
        <v>#N/A</v>
      </c>
      <c r="H117" s="35" t="e">
        <v>#N/A</v>
      </c>
      <c r="I117" s="35">
        <v>14.23</v>
      </c>
      <c r="J117" s="35">
        <f>'Historical PPI'!H116</f>
        <v>27.782460635174765</v>
      </c>
      <c r="K117" s="35">
        <f>'4.Globalgrowthcalcs_rebased'!Q114</f>
        <v>63.326690381240766</v>
      </c>
      <c r="L117" s="35">
        <f>'4.Globalgrowthcalcs_rebased'!B114</f>
        <v>74.911745710575033</v>
      </c>
      <c r="M117" s="35">
        <v>5.5</v>
      </c>
      <c r="N117" s="35">
        <f>'3.IMFq'!Q114</f>
        <v>78.784358102954883</v>
      </c>
      <c r="O117" s="35">
        <f>'3.IMFq'!R114</f>
        <v>158.35937499999991</v>
      </c>
      <c r="P117" s="35">
        <f>'3.IMFq'!S114</f>
        <v>70.98209374999999</v>
      </c>
      <c r="Q117" s="35">
        <f>'3.IMFq'!T114</f>
        <v>69.348218750000001</v>
      </c>
      <c r="R117" s="35">
        <f>'3.IMFq'!U114</f>
        <v>96.415781249999981</v>
      </c>
      <c r="S117" s="35">
        <f>'3.IMFq'!V114</f>
        <v>37.435062500000008</v>
      </c>
      <c r="T117" s="35">
        <f t="shared" si="48"/>
        <v>85.054336025887608</v>
      </c>
      <c r="U117" s="17">
        <v>1567682</v>
      </c>
      <c r="V117" s="17">
        <v>527443</v>
      </c>
      <c r="W117" s="17">
        <v>499664</v>
      </c>
      <c r="X117" s="17">
        <v>139641</v>
      </c>
      <c r="Y117" s="17">
        <v>258997</v>
      </c>
      <c r="Z117" s="17">
        <v>90714</v>
      </c>
      <c r="AA117" s="17">
        <v>83742</v>
      </c>
      <c r="AB117" s="17">
        <v>24089</v>
      </c>
      <c r="AC117" s="17">
        <v>39870</v>
      </c>
      <c r="AD117" s="17">
        <v>13833</v>
      </c>
      <c r="AE117" s="17">
        <v>367530</v>
      </c>
      <c r="AF117" s="17">
        <v>128636</v>
      </c>
      <c r="AG117" s="75">
        <f>Tax_data!Q117</f>
        <v>0.51064233991452557</v>
      </c>
      <c r="AH117" s="75">
        <f>Tax_data!S117</f>
        <v>8.5236203151163448</v>
      </c>
      <c r="AI117" s="74">
        <f>Tax_data!U117</f>
        <v>12.525022088513152</v>
      </c>
      <c r="AJ117" s="74">
        <f>Tax_data!V117</f>
        <v>10.561912534375129</v>
      </c>
      <c r="AK117" s="81">
        <f>Data!F117</f>
        <v>12.662459630000001</v>
      </c>
      <c r="AL117" s="17">
        <v>398011</v>
      </c>
      <c r="AM117" s="74">
        <f t="shared" si="42"/>
        <v>1182980.3040366448</v>
      </c>
      <c r="AN117" s="81">
        <f>Data!H117</f>
        <v>106820.37976819045</v>
      </c>
      <c r="AO117" s="74">
        <f>(Data!K117/(AP117/100))</f>
        <v>990952.43840061163</v>
      </c>
      <c r="AP117" s="74">
        <f t="shared" si="43"/>
        <v>33.644769793874012</v>
      </c>
      <c r="AQ117" s="17">
        <f>'Embargoed data'!G117</f>
        <v>515</v>
      </c>
      <c r="AR117" s="17">
        <f>'Embargoed data'!H117</f>
        <v>140</v>
      </c>
      <c r="AS117" s="17">
        <f>'Embargoed data'!I117</f>
        <v>120</v>
      </c>
      <c r="AT117" s="17">
        <f>'Embargoed data'!J117</f>
        <v>1632</v>
      </c>
      <c r="AU117" s="17">
        <f>'Embargoed data'!K117</f>
        <v>25896</v>
      </c>
      <c r="AV117" s="17">
        <f t="shared" si="44"/>
        <v>24799</v>
      </c>
      <c r="AW117" s="17">
        <v>23387</v>
      </c>
      <c r="AX117" s="17">
        <v>1686</v>
      </c>
      <c r="AY117" s="17">
        <f t="shared" si="53"/>
        <v>25073</v>
      </c>
      <c r="AZ117" s="74">
        <f>'Historical CPI'!I72</f>
        <v>29.425434445619107</v>
      </c>
      <c r="BA117" s="17">
        <v>814618</v>
      </c>
      <c r="BB117" s="17">
        <v>180082</v>
      </c>
      <c r="BC117" s="17">
        <v>608074</v>
      </c>
      <c r="BD117" s="17">
        <v>171467</v>
      </c>
      <c r="BE117" s="74">
        <f t="shared" si="37"/>
        <v>35.025116121036149</v>
      </c>
      <c r="BF117" s="74">
        <f t="shared" si="38"/>
        <v>28.765732846122617</v>
      </c>
      <c r="BG117" s="74">
        <f t="shared" si="39"/>
        <v>34.695259593679459</v>
      </c>
      <c r="BH117" s="74">
        <f t="shared" si="40"/>
        <v>35.000136043316196</v>
      </c>
      <c r="BI117" s="74">
        <v>278.32</v>
      </c>
      <c r="BJ117" s="74">
        <v>128.26578523333299</v>
      </c>
      <c r="BK117" s="74">
        <f t="shared" si="41"/>
        <v>30.502118310439229</v>
      </c>
      <c r="BL117" s="74">
        <f t="shared" si="45"/>
        <v>28.198377171199557</v>
      </c>
      <c r="BM117" s="74">
        <f t="shared" si="46"/>
        <v>22.106312406551293</v>
      </c>
      <c r="BN117" s="17">
        <f>Data!G117</f>
        <v>31432.360823250259</v>
      </c>
      <c r="BO117" s="17">
        <f>Data!H117</f>
        <v>106820.37976819045</v>
      </c>
      <c r="BP117" s="17">
        <v>26335.606696892399</v>
      </c>
      <c r="BQ117" s="17">
        <f t="shared" si="47"/>
        <v>78275.484891822765</v>
      </c>
      <c r="BR117" s="17">
        <v>25674.9304856118</v>
      </c>
      <c r="BS117" s="17">
        <f t="shared" si="54"/>
        <v>76311.80312099104</v>
      </c>
      <c r="BT117" s="17">
        <v>14169.666666666701</v>
      </c>
      <c r="BU117" s="17">
        <f t="shared" si="50"/>
        <v>170036.00000000041</v>
      </c>
      <c r="BV117" s="17">
        <v>14258.666666666701</v>
      </c>
      <c r="BW117" s="17">
        <f t="shared" si="50"/>
        <v>171104.00000000041</v>
      </c>
      <c r="BX117" s="17">
        <f t="shared" si="49"/>
        <v>-89</v>
      </c>
      <c r="BY117" s="17">
        <v>164462.630617232</v>
      </c>
      <c r="BZ117" s="17">
        <v>189713.21286668401</v>
      </c>
      <c r="CA117" s="17">
        <f t="shared" si="51"/>
        <v>-25250.582249452011</v>
      </c>
      <c r="CB117" s="17">
        <f t="shared" si="52"/>
        <v>-75050.542488923777</v>
      </c>
      <c r="CD117" s="139"/>
      <c r="CE117" s="139"/>
    </row>
    <row r="118" spans="1:83" x14ac:dyDescent="0.2">
      <c r="A118" s="18">
        <v>35885</v>
      </c>
      <c r="B118" s="17">
        <v>2648668</v>
      </c>
      <c r="C118" s="17">
        <v>816685</v>
      </c>
      <c r="D118" s="35">
        <f>Data!P118</f>
        <v>15</v>
      </c>
      <c r="E118" s="73">
        <v>13.885873015873001</v>
      </c>
      <c r="F118" s="35" t="e">
        <v>#N/A</v>
      </c>
      <c r="G118" s="35" t="e">
        <v>#N/A</v>
      </c>
      <c r="H118" s="35" t="e">
        <v>#N/A</v>
      </c>
      <c r="I118" s="35">
        <v>13.4766666666667</v>
      </c>
      <c r="J118" s="35">
        <f>'Historical PPI'!H117</f>
        <v>27.331449631449626</v>
      </c>
      <c r="K118" s="35">
        <f>'4.Globalgrowthcalcs_rebased'!Q115</f>
        <v>69.902803945695482</v>
      </c>
      <c r="L118" s="35">
        <f>'4.Globalgrowthcalcs_rebased'!B115</f>
        <v>75.66367350128283</v>
      </c>
      <c r="M118" s="35">
        <v>5.5</v>
      </c>
      <c r="N118" s="35">
        <f>'3.IMFq'!Q115</f>
        <v>79.101077083683123</v>
      </c>
      <c r="O118" s="35">
        <f>'3.IMFq'!R115</f>
        <v>159.33487500000001</v>
      </c>
      <c r="P118" s="35">
        <f>'3.IMFq'!S115</f>
        <v>71.327468750000023</v>
      </c>
      <c r="Q118" s="35">
        <f>'3.IMFq'!T115</f>
        <v>69.628843750000016</v>
      </c>
      <c r="R118" s="35">
        <f>'3.IMFq'!U115</f>
        <v>97.21346874999999</v>
      </c>
      <c r="S118" s="35">
        <f>'3.IMFq'!V115</f>
        <v>37.548437499999991</v>
      </c>
      <c r="T118" s="35">
        <f t="shared" si="48"/>
        <v>85.483074208468011</v>
      </c>
      <c r="U118" s="17">
        <v>1581872</v>
      </c>
      <c r="V118" s="17">
        <v>535415</v>
      </c>
      <c r="W118" s="17">
        <v>493239</v>
      </c>
      <c r="X118" s="17">
        <v>140851</v>
      </c>
      <c r="Y118" s="17">
        <v>259406</v>
      </c>
      <c r="Z118" s="17">
        <v>92930</v>
      </c>
      <c r="AA118" s="17">
        <v>85692</v>
      </c>
      <c r="AB118" s="17">
        <v>24526</v>
      </c>
      <c r="AC118" s="17">
        <v>45170</v>
      </c>
      <c r="AD118" s="17">
        <v>16175</v>
      </c>
      <c r="AE118" s="17">
        <v>375681</v>
      </c>
      <c r="AF118" s="17">
        <v>133631</v>
      </c>
      <c r="AG118" s="75">
        <f>Tax_data!Q118</f>
        <v>0.4895731364625503</v>
      </c>
      <c r="AH118" s="75">
        <f>Tax_data!S118</f>
        <v>8.6420623660746436</v>
      </c>
      <c r="AI118" s="74">
        <f>Tax_data!U118</f>
        <v>12.684722449306584</v>
      </c>
      <c r="AJ118" s="74">
        <f>Tax_data!V118</f>
        <v>10.530977246961907</v>
      </c>
      <c r="AK118" s="81">
        <f>Data!F118</f>
        <v>12.6708355056202</v>
      </c>
      <c r="AL118" s="17">
        <v>409369</v>
      </c>
      <c r="AM118" s="74">
        <f t="shared" si="42"/>
        <v>1209471.8279614879</v>
      </c>
      <c r="AN118" s="81">
        <f>Data!H118</f>
        <v>107522.96268754675</v>
      </c>
      <c r="AO118" s="74">
        <f>(Data!K118/(AP118/100))</f>
        <v>996660.75587721763</v>
      </c>
      <c r="AP118" s="74">
        <f t="shared" si="43"/>
        <v>33.846923139166755</v>
      </c>
      <c r="AQ118" s="17">
        <f>'Embargoed data'!G118</f>
        <v>576</v>
      </c>
      <c r="AR118" s="17">
        <f>'Embargoed data'!H118</f>
        <v>160</v>
      </c>
      <c r="AS118" s="17">
        <f>'Embargoed data'!I118</f>
        <v>80</v>
      </c>
      <c r="AT118" s="17">
        <f>'Embargoed data'!J118</f>
        <v>1822</v>
      </c>
      <c r="AU118" s="17">
        <f>'Embargoed data'!K118</f>
        <v>22764</v>
      </c>
      <c r="AV118" s="17">
        <f t="shared" si="44"/>
        <v>21598</v>
      </c>
      <c r="AW118" s="17">
        <v>23376</v>
      </c>
      <c r="AX118" s="17">
        <v>1376</v>
      </c>
      <c r="AY118" s="17">
        <f t="shared" si="53"/>
        <v>24752</v>
      </c>
      <c r="AZ118" s="74">
        <f>'Historical CPI'!I73</f>
        <v>30.047509194796167</v>
      </c>
      <c r="BA118" s="17">
        <v>822490</v>
      </c>
      <c r="BB118" s="17">
        <v>186080</v>
      </c>
      <c r="BC118" s="17">
        <v>590774</v>
      </c>
      <c r="BD118" s="17">
        <v>168851</v>
      </c>
      <c r="BE118" s="74">
        <f t="shared" si="37"/>
        <v>35.824152101339216</v>
      </c>
      <c r="BF118" s="74">
        <f t="shared" si="38"/>
        <v>28.62110815478691</v>
      </c>
      <c r="BG118" s="74">
        <f t="shared" si="39"/>
        <v>35.809165375249059</v>
      </c>
      <c r="BH118" s="74">
        <f t="shared" si="40"/>
        <v>35.570337600251278</v>
      </c>
      <c r="BI118" s="74">
        <v>279.53333333333302</v>
      </c>
      <c r="BJ118" s="74">
        <v>129.62429853333299</v>
      </c>
      <c r="BK118" s="74">
        <f t="shared" si="41"/>
        <v>30.833800234683999</v>
      </c>
      <c r="BL118" s="74">
        <f t="shared" si="45"/>
        <v>28.581318744562218</v>
      </c>
      <c r="BM118" s="74">
        <f t="shared" si="46"/>
        <v>22.623983270313317</v>
      </c>
      <c r="BN118" s="17">
        <f>Data!G118</f>
        <v>32307.972100057865</v>
      </c>
      <c r="BO118" s="17">
        <f>Data!H118</f>
        <v>107522.96268754675</v>
      </c>
      <c r="BP118" s="17">
        <v>23003.946270540298</v>
      </c>
      <c r="BQ118" s="17">
        <f t="shared" si="47"/>
        <v>67964.660113878257</v>
      </c>
      <c r="BR118" s="17">
        <v>25650.556526975899</v>
      </c>
      <c r="BS118" s="17">
        <f t="shared" si="54"/>
        <v>75784.012690044954</v>
      </c>
      <c r="BT118" s="17">
        <v>15536</v>
      </c>
      <c r="BU118" s="17">
        <f t="shared" si="50"/>
        <v>186432</v>
      </c>
      <c r="BV118" s="17">
        <v>17166</v>
      </c>
      <c r="BW118" s="17">
        <f t="shared" si="50"/>
        <v>205992</v>
      </c>
      <c r="BX118" s="17">
        <f t="shared" ref="BX118:BX149" si="55">BT118-BV118</f>
        <v>-1630</v>
      </c>
      <c r="BY118" s="17">
        <v>172663.22690513101</v>
      </c>
      <c r="BZ118" s="17">
        <v>191668.18863063501</v>
      </c>
      <c r="CA118" s="17">
        <f t="shared" si="51"/>
        <v>-19004.961725503992</v>
      </c>
      <c r="CB118" s="17">
        <f t="shared" si="52"/>
        <v>-56149.747046023098</v>
      </c>
      <c r="CD118" s="139"/>
      <c r="CE118" s="139"/>
    </row>
    <row r="119" spans="1:83" x14ac:dyDescent="0.2">
      <c r="A119" s="18">
        <v>35976</v>
      </c>
      <c r="B119" s="17">
        <v>2652414</v>
      </c>
      <c r="C119" s="17">
        <v>845456</v>
      </c>
      <c r="D119" s="35">
        <f>Data!P119</f>
        <v>16.2592307692308</v>
      </c>
      <c r="E119" s="73">
        <v>13.9943333333333</v>
      </c>
      <c r="F119" s="35" t="e">
        <v>#N/A</v>
      </c>
      <c r="G119" s="35" t="e">
        <v>#N/A</v>
      </c>
      <c r="H119" s="35" t="e">
        <v>#N/A</v>
      </c>
      <c r="I119" s="35">
        <v>13.66</v>
      </c>
      <c r="J119" s="35">
        <f>'Historical PPI'!H118</f>
        <v>27.969140433860684</v>
      </c>
      <c r="K119" s="35">
        <f>'4.Globalgrowthcalcs_rebased'!Q116</f>
        <v>70.922040276186692</v>
      </c>
      <c r="L119" s="35">
        <f>'4.Globalgrowthcalcs_rebased'!B116</f>
        <v>76.364084147647105</v>
      </c>
      <c r="M119" s="35">
        <v>5.5</v>
      </c>
      <c r="N119" s="35">
        <f>'3.IMFq'!Q116</f>
        <v>79.386122714376285</v>
      </c>
      <c r="O119" s="35">
        <f>'3.IMFq'!R116</f>
        <v>160.17762500000001</v>
      </c>
      <c r="P119" s="35">
        <f>'3.IMFq'!S116</f>
        <v>71.657281250000011</v>
      </c>
      <c r="Q119" s="35">
        <f>'3.IMFq'!T116</f>
        <v>69.932406250000028</v>
      </c>
      <c r="R119" s="35">
        <f>'3.IMFq'!U116</f>
        <v>97.559281249999984</v>
      </c>
      <c r="S119" s="35">
        <f>'3.IMFq'!V116</f>
        <v>38.33456249999999</v>
      </c>
      <c r="T119" s="35">
        <f t="shared" si="48"/>
        <v>85.891360463784864</v>
      </c>
      <c r="U119" s="17">
        <v>1584351</v>
      </c>
      <c r="V119" s="17">
        <v>548719</v>
      </c>
      <c r="W119" s="17">
        <v>492184</v>
      </c>
      <c r="X119" s="17">
        <v>144049</v>
      </c>
      <c r="Y119" s="17">
        <v>253611</v>
      </c>
      <c r="Z119" s="17">
        <v>93408</v>
      </c>
      <c r="AA119" s="17">
        <v>82907</v>
      </c>
      <c r="AB119" s="17">
        <v>24980</v>
      </c>
      <c r="AC119" s="17">
        <v>51130</v>
      </c>
      <c r="AD119" s="17">
        <v>18190</v>
      </c>
      <c r="AE119" s="17">
        <v>375406</v>
      </c>
      <c r="AF119" s="17">
        <v>136578</v>
      </c>
      <c r="AG119" s="75">
        <f>Tax_data!Q119</f>
        <v>0.53845235168654038</v>
      </c>
      <c r="AH119" s="75">
        <f>Tax_data!S119</f>
        <v>7.9067899655109226</v>
      </c>
      <c r="AI119" s="74">
        <f>Tax_data!U119</f>
        <v>12.195546865830858</v>
      </c>
      <c r="AJ119" s="74">
        <f>Tax_data!V119</f>
        <v>6.2000371447732849</v>
      </c>
      <c r="AK119" s="81">
        <f>Data!F119</f>
        <v>12.672932165688</v>
      </c>
      <c r="AL119" s="17">
        <v>416068</v>
      </c>
      <c r="AM119" s="74">
        <f t="shared" si="42"/>
        <v>1201339.3956979802</v>
      </c>
      <c r="AN119" s="81">
        <f>Data!H119</f>
        <v>107953.11543231315</v>
      </c>
      <c r="AO119" s="74">
        <f>(Data!K119/(AP119/100))</f>
        <v>998721.57660660555</v>
      </c>
      <c r="AP119" s="74">
        <f t="shared" si="43"/>
        <v>34.633676502239716</v>
      </c>
      <c r="AQ119" s="17">
        <f>'Embargoed data'!G119</f>
        <v>636</v>
      </c>
      <c r="AR119" s="17">
        <f>'Embargoed data'!H119</f>
        <v>200</v>
      </c>
      <c r="AS119" s="17">
        <f>'Embargoed data'!I119</f>
        <v>120</v>
      </c>
      <c r="AT119" s="17">
        <f>'Embargoed data'!J119</f>
        <v>2113</v>
      </c>
      <c r="AU119" s="17">
        <f>'Embargoed data'!K119</f>
        <v>34716</v>
      </c>
      <c r="AV119" s="17">
        <f t="shared" si="44"/>
        <v>33319</v>
      </c>
      <c r="AW119" s="17">
        <v>28445</v>
      </c>
      <c r="AX119" s="17">
        <v>3313</v>
      </c>
      <c r="AY119" s="17">
        <f t="shared" si="53"/>
        <v>31758</v>
      </c>
      <c r="AZ119" s="74">
        <f>'Historical CPI'!I74</f>
        <v>30.41249319968432</v>
      </c>
      <c r="BA119" s="17">
        <v>797605</v>
      </c>
      <c r="BB119" s="17">
        <v>183032</v>
      </c>
      <c r="BC119" s="17">
        <v>590567</v>
      </c>
      <c r="BD119" s="17">
        <v>169038</v>
      </c>
      <c r="BE119" s="74">
        <f t="shared" si="37"/>
        <v>36.831210002720702</v>
      </c>
      <c r="BF119" s="74">
        <f t="shared" si="38"/>
        <v>30.13014582604605</v>
      </c>
      <c r="BG119" s="74">
        <f t="shared" si="39"/>
        <v>35.575982788969299</v>
      </c>
      <c r="BH119" s="74">
        <f t="shared" si="40"/>
        <v>36.381411058960168</v>
      </c>
      <c r="BI119" s="74">
        <v>267.43666666666701</v>
      </c>
      <c r="BJ119" s="74">
        <v>125.6954367</v>
      </c>
      <c r="BK119" s="74">
        <f t="shared" si="41"/>
        <v>31.874963712301323</v>
      </c>
      <c r="BL119" s="74">
        <f t="shared" si="45"/>
        <v>28.623001285205575</v>
      </c>
      <c r="BM119" s="74">
        <f t="shared" si="46"/>
        <v>22.94769967590474</v>
      </c>
      <c r="BN119" s="17">
        <f>Data!G119</f>
        <v>32831.233889699601</v>
      </c>
      <c r="BO119" s="17">
        <f>Data!H119</f>
        <v>107953.11543231315</v>
      </c>
      <c r="BP119" s="17">
        <v>30335.574174819201</v>
      </c>
      <c r="BQ119" s="17">
        <f t="shared" si="47"/>
        <v>87589.817883924159</v>
      </c>
      <c r="BR119" s="17">
        <v>28591.951612336099</v>
      </c>
      <c r="BS119" s="17">
        <f t="shared" si="54"/>
        <v>82555.34641402305</v>
      </c>
      <c r="BT119" s="17">
        <v>12253</v>
      </c>
      <c r="BU119" s="17">
        <f t="shared" si="50"/>
        <v>147036</v>
      </c>
      <c r="BV119" s="17">
        <v>16842.666666666701</v>
      </c>
      <c r="BW119" s="17">
        <f t="shared" si="50"/>
        <v>202112.00000000041</v>
      </c>
      <c r="BX119" s="17">
        <f t="shared" si="55"/>
        <v>-4589.6666666667006</v>
      </c>
      <c r="BY119" s="17">
        <v>170155.105104552</v>
      </c>
      <c r="BZ119" s="17">
        <v>202178.58201195599</v>
      </c>
      <c r="CA119" s="17">
        <f t="shared" si="51"/>
        <v>-32023.476907403994</v>
      </c>
      <c r="CB119" s="17">
        <f t="shared" si="52"/>
        <v>-92463.405972314475</v>
      </c>
      <c r="CD119" s="139"/>
      <c r="CE119" s="139"/>
    </row>
    <row r="120" spans="1:83" x14ac:dyDescent="0.2">
      <c r="A120" s="18">
        <v>36068</v>
      </c>
      <c r="B120" s="17">
        <v>2646604</v>
      </c>
      <c r="C120" s="17">
        <v>853011</v>
      </c>
      <c r="D120" s="35">
        <f>Data!P120</f>
        <v>21.466923076923099</v>
      </c>
      <c r="E120" s="73">
        <v>20.074375</v>
      </c>
      <c r="F120" s="35" t="e">
        <v>#N/A</v>
      </c>
      <c r="G120" s="35" t="e">
        <v>#N/A</v>
      </c>
      <c r="H120" s="35" t="e">
        <v>#N/A</v>
      </c>
      <c r="I120" s="35">
        <v>17.046666666666699</v>
      </c>
      <c r="J120" s="35">
        <f>'Historical PPI'!H119</f>
        <v>28.503940966591028</v>
      </c>
      <c r="K120" s="35">
        <f>'4.Globalgrowthcalcs_rebased'!Q117</f>
        <v>71.262837758096765</v>
      </c>
      <c r="L120" s="35">
        <f>'4.Globalgrowthcalcs_rebased'!B117</f>
        <v>77.325461149646031</v>
      </c>
      <c r="M120" s="35">
        <v>5.25</v>
      </c>
      <c r="N120" s="35">
        <f>'3.IMFq'!Q117</f>
        <v>79.649166736172361</v>
      </c>
      <c r="O120" s="35">
        <f>'3.IMFq'!R117</f>
        <v>160.94637500000002</v>
      </c>
      <c r="P120" s="35">
        <f>'3.IMFq'!S117</f>
        <v>71.830906250000012</v>
      </c>
      <c r="Q120" s="35">
        <f>'3.IMFq'!T117</f>
        <v>70.225781250000026</v>
      </c>
      <c r="R120" s="35">
        <f>'3.IMFq'!U117</f>
        <v>97.842906249999984</v>
      </c>
      <c r="S120" s="35">
        <f>'3.IMFq'!V117</f>
        <v>39.28406249999999</v>
      </c>
      <c r="T120" s="35">
        <f t="shared" si="48"/>
        <v>86.23881903717637</v>
      </c>
      <c r="U120" s="17">
        <v>1585276</v>
      </c>
      <c r="V120" s="17">
        <v>563404</v>
      </c>
      <c r="W120" s="17">
        <v>488539</v>
      </c>
      <c r="X120" s="17">
        <v>146231</v>
      </c>
      <c r="Y120" s="17">
        <v>251927</v>
      </c>
      <c r="Z120" s="17">
        <v>94538</v>
      </c>
      <c r="AA120" s="17">
        <v>78602</v>
      </c>
      <c r="AB120" s="17">
        <v>24913</v>
      </c>
      <c r="AC120" s="17">
        <v>63046</v>
      </c>
      <c r="AD120" s="17">
        <v>22666</v>
      </c>
      <c r="AE120" s="17">
        <v>384851</v>
      </c>
      <c r="AF120" s="17">
        <v>142116</v>
      </c>
      <c r="AG120" s="75">
        <f>Tax_data!Q120</f>
        <v>0.54702866187064358</v>
      </c>
      <c r="AH120" s="75">
        <f>Tax_data!S120</f>
        <v>8.1109763958814369</v>
      </c>
      <c r="AI120" s="74">
        <f>Tax_data!U120</f>
        <v>12.56936144045272</v>
      </c>
      <c r="AJ120" s="74">
        <f>Tax_data!V120</f>
        <v>7.9280160872323728</v>
      </c>
      <c r="AK120" s="81">
        <f>Data!F120</f>
        <v>12.674283557911801</v>
      </c>
      <c r="AL120" s="17">
        <v>429272</v>
      </c>
      <c r="AM120" s="74">
        <f t="shared" si="42"/>
        <v>1207862.5623389254</v>
      </c>
      <c r="AN120" s="81">
        <f>Data!H120</f>
        <v>108009.57412963065</v>
      </c>
      <c r="AO120" s="74">
        <f>(Data!K120/(AP120/100))</f>
        <v>1003347.2780858268</v>
      </c>
      <c r="AP120" s="74">
        <f t="shared" si="43"/>
        <v>35.539805056028101</v>
      </c>
      <c r="AQ120" s="17">
        <f>'Embargoed data'!G120</f>
        <v>660</v>
      </c>
      <c r="AR120" s="17">
        <f>'Embargoed data'!H120</f>
        <v>200</v>
      </c>
      <c r="AS120" s="17">
        <f>'Embargoed data'!I120</f>
        <v>120</v>
      </c>
      <c r="AT120" s="17">
        <f>'Embargoed data'!J120</f>
        <v>2033</v>
      </c>
      <c r="AU120" s="17">
        <f>'Embargoed data'!K120</f>
        <v>27436</v>
      </c>
      <c r="AV120" s="17">
        <f t="shared" si="44"/>
        <v>26143</v>
      </c>
      <c r="AW120" s="17">
        <v>22885</v>
      </c>
      <c r="AX120" s="17">
        <v>1616</v>
      </c>
      <c r="AY120" s="17">
        <f t="shared" si="53"/>
        <v>24501</v>
      </c>
      <c r="AZ120" s="74">
        <f>'Historical CPI'!I75</f>
        <v>31.357894082434882</v>
      </c>
      <c r="BA120" s="17">
        <v>792855</v>
      </c>
      <c r="BB120" s="17">
        <v>200832</v>
      </c>
      <c r="BC120" s="17">
        <v>600646</v>
      </c>
      <c r="BD120" s="17">
        <v>199062</v>
      </c>
      <c r="BE120" s="74">
        <f t="shared" si="37"/>
        <v>37.525949977572871</v>
      </c>
      <c r="BF120" s="74">
        <f t="shared" si="38"/>
        <v>31.695122261520066</v>
      </c>
      <c r="BG120" s="74">
        <f t="shared" si="39"/>
        <v>35.951527456143133</v>
      </c>
      <c r="BH120" s="74">
        <f t="shared" si="40"/>
        <v>36.927538190104741</v>
      </c>
      <c r="BI120" s="74">
        <v>221.37</v>
      </c>
      <c r="BJ120" s="74">
        <v>106.626824433333</v>
      </c>
      <c r="BK120" s="74">
        <f t="shared" si="41"/>
        <v>32.230397898590041</v>
      </c>
      <c r="BL120" s="74">
        <f t="shared" si="45"/>
        <v>33.141317847783888</v>
      </c>
      <c r="BM120" s="74">
        <f t="shared" si="46"/>
        <v>25.330230622244926</v>
      </c>
      <c r="BN120" s="17">
        <f>Data!G120</f>
        <v>33869.527854458567</v>
      </c>
      <c r="BO120" s="17">
        <f>Data!H120</f>
        <v>108009.57412963065</v>
      </c>
      <c r="BP120" s="17">
        <v>25733.692843945799</v>
      </c>
      <c r="BQ120" s="17">
        <f t="shared" si="47"/>
        <v>72408.08666051185</v>
      </c>
      <c r="BR120" s="17">
        <v>25888.672173817398</v>
      </c>
      <c r="BS120" s="17">
        <f t="shared" si="54"/>
        <v>72844.159198409208</v>
      </c>
      <c r="BT120" s="17">
        <v>15044.666666666701</v>
      </c>
      <c r="BU120" s="17">
        <f t="shared" si="50"/>
        <v>180536.00000000041</v>
      </c>
      <c r="BV120" s="17">
        <v>17379.333333333299</v>
      </c>
      <c r="BW120" s="17">
        <f t="shared" si="50"/>
        <v>208551.99999999959</v>
      </c>
      <c r="BX120" s="17">
        <f t="shared" si="55"/>
        <v>-2334.6666666665988</v>
      </c>
      <c r="BY120" s="17">
        <v>177482.944754631</v>
      </c>
      <c r="BZ120" s="17">
        <v>202242.679166938</v>
      </c>
      <c r="CA120" s="17">
        <f t="shared" si="51"/>
        <v>-24759.734412307007</v>
      </c>
      <c r="CB120" s="17">
        <f t="shared" si="52"/>
        <v>-69667.6145895386</v>
      </c>
      <c r="CD120" s="139"/>
      <c r="CE120" s="139"/>
    </row>
    <row r="121" spans="1:83" x14ac:dyDescent="0.2">
      <c r="A121" s="18">
        <v>36160</v>
      </c>
      <c r="B121" s="17">
        <v>2649152</v>
      </c>
      <c r="C121" s="17">
        <v>867782</v>
      </c>
      <c r="D121" s="35">
        <f>Data!P121</f>
        <v>20.315384615384598</v>
      </c>
      <c r="E121" s="73">
        <v>18.154615384615401</v>
      </c>
      <c r="F121" s="35" t="e">
        <v>#N/A</v>
      </c>
      <c r="G121" s="35" t="e">
        <v>#N/A</v>
      </c>
      <c r="H121" s="35" t="e">
        <v>#N/A</v>
      </c>
      <c r="I121" s="35">
        <v>16.3066666666667</v>
      </c>
      <c r="J121" s="35">
        <f>'Historical PPI'!H120</f>
        <v>29.049693087803554</v>
      </c>
      <c r="K121" s="35">
        <f>'4.Globalgrowthcalcs_rebased'!Q118</f>
        <v>72.170220663356403</v>
      </c>
      <c r="L121" s="35">
        <f>'4.Globalgrowthcalcs_rebased'!B118</f>
        <v>78.569779818943715</v>
      </c>
      <c r="M121" s="35">
        <v>4.75</v>
      </c>
      <c r="N121" s="35">
        <f>'3.IMFq'!Q118</f>
        <v>79.890209149071325</v>
      </c>
      <c r="O121" s="35">
        <f>'3.IMFq'!R118</f>
        <v>161.64112500000002</v>
      </c>
      <c r="P121" s="35">
        <f>'3.IMFq'!S118</f>
        <v>71.848343750000026</v>
      </c>
      <c r="Q121" s="35">
        <f>'3.IMFq'!T118</f>
        <v>70.508968750000037</v>
      </c>
      <c r="R121" s="35">
        <f>'3.IMFq'!U118</f>
        <v>98.064343749999978</v>
      </c>
      <c r="S121" s="35">
        <f>'3.IMFq'!V118</f>
        <v>40.396937499999986</v>
      </c>
      <c r="T121" s="35">
        <f t="shared" si="48"/>
        <v>86.525449928642473</v>
      </c>
      <c r="U121" s="17">
        <v>1584472</v>
      </c>
      <c r="V121" s="17">
        <v>570831</v>
      </c>
      <c r="W121" s="17">
        <v>485191</v>
      </c>
      <c r="X121" s="17">
        <v>147351</v>
      </c>
      <c r="Y121" s="17">
        <v>248363</v>
      </c>
      <c r="Z121" s="17">
        <v>94903</v>
      </c>
      <c r="AA121" s="17">
        <v>77585</v>
      </c>
      <c r="AB121" s="17">
        <v>25503</v>
      </c>
      <c r="AC121" s="17">
        <v>71308</v>
      </c>
      <c r="AD121" s="17">
        <v>25925</v>
      </c>
      <c r="AE121" s="17">
        <v>390641</v>
      </c>
      <c r="AF121" s="17">
        <v>146332</v>
      </c>
      <c r="AG121" s="75">
        <f>Tax_data!Q121</f>
        <v>0.56529885544379155</v>
      </c>
      <c r="AH121" s="75">
        <f>Tax_data!S121</f>
        <v>8.5409538595633165</v>
      </c>
      <c r="AI121" s="74">
        <f>Tax_data!U121</f>
        <v>12.566387688976191</v>
      </c>
      <c r="AJ121" s="74">
        <f>Tax_data!V121</f>
        <v>15.427575088124982</v>
      </c>
      <c r="AK121" s="81">
        <f>Data!F121</f>
        <v>12.68042363</v>
      </c>
      <c r="AL121" s="17">
        <v>440486</v>
      </c>
      <c r="AM121" s="74">
        <f t="shared" si="42"/>
        <v>1222669.6402122518</v>
      </c>
      <c r="AN121" s="81">
        <f>Data!H121</f>
        <v>108102.90890357121</v>
      </c>
      <c r="AO121" s="74">
        <f>(Data!K121/(AP121/100))</f>
        <v>1003140.9568529614</v>
      </c>
      <c r="AP121" s="74">
        <f t="shared" si="43"/>
        <v>36.026575414396724</v>
      </c>
      <c r="AQ121" s="17">
        <f>'Embargoed data'!G121</f>
        <v>704</v>
      </c>
      <c r="AR121" s="17">
        <f>'Embargoed data'!H121</f>
        <v>204</v>
      </c>
      <c r="AS121" s="17">
        <f>'Embargoed data'!I121</f>
        <v>124</v>
      </c>
      <c r="AT121" s="17">
        <f>'Embargoed data'!J121</f>
        <v>2116</v>
      </c>
      <c r="AU121" s="17">
        <f>'Embargoed data'!K121</f>
        <v>25932</v>
      </c>
      <c r="AV121" s="17">
        <f t="shared" si="44"/>
        <v>24600</v>
      </c>
      <c r="AW121" s="17">
        <v>27811</v>
      </c>
      <c r="AX121" s="17">
        <v>1309</v>
      </c>
      <c r="AY121" s="17">
        <f t="shared" si="53"/>
        <v>29120</v>
      </c>
      <c r="AZ121" s="74">
        <f>'Historical CPI'!I76</f>
        <v>32.133717149934348</v>
      </c>
      <c r="BA121" s="17">
        <v>772173</v>
      </c>
      <c r="BB121" s="17">
        <v>191868</v>
      </c>
      <c r="BC121" s="17">
        <v>595124</v>
      </c>
      <c r="BD121" s="17">
        <v>190937</v>
      </c>
      <c r="BE121" s="74">
        <f t="shared" si="37"/>
        <v>38.211408301558606</v>
      </c>
      <c r="BF121" s="74">
        <f t="shared" si="38"/>
        <v>32.871044660694722</v>
      </c>
      <c r="BG121" s="74">
        <f t="shared" si="39"/>
        <v>36.356369551803446</v>
      </c>
      <c r="BH121" s="74">
        <f t="shared" si="40"/>
        <v>37.45945766061422</v>
      </c>
      <c r="BI121" s="74">
        <v>228.16</v>
      </c>
      <c r="BJ121" s="74">
        <v>111.90550140000001</v>
      </c>
      <c r="BK121" s="74">
        <f t="shared" si="41"/>
        <v>32.756972797332885</v>
      </c>
      <c r="BL121" s="74">
        <f t="shared" si="45"/>
        <v>32.083565777888303</v>
      </c>
      <c r="BM121" s="74">
        <f t="shared" si="46"/>
        <v>24.847799651114453</v>
      </c>
      <c r="BN121" s="17">
        <f>Data!G121</f>
        <v>34737.482977924767</v>
      </c>
      <c r="BO121" s="17">
        <f>Data!H121</f>
        <v>108102.90890357121</v>
      </c>
      <c r="BP121" s="17">
        <v>26139.070577075599</v>
      </c>
      <c r="BQ121" s="17">
        <f t="shared" si="47"/>
        <v>72554.968870646699</v>
      </c>
      <c r="BR121" s="17">
        <v>29704.2126335024</v>
      </c>
      <c r="BS121" s="17">
        <f t="shared" si="54"/>
        <v>82450.836061515249</v>
      </c>
      <c r="BT121" s="17">
        <v>16360.666666666701</v>
      </c>
      <c r="BU121" s="17">
        <f t="shared" si="50"/>
        <v>196328.00000000041</v>
      </c>
      <c r="BV121" s="17">
        <v>15872.666666666701</v>
      </c>
      <c r="BW121" s="17">
        <f t="shared" si="50"/>
        <v>190472.00000000041</v>
      </c>
      <c r="BX121" s="17">
        <f t="shared" si="55"/>
        <v>488</v>
      </c>
      <c r="BY121" s="17">
        <v>188134.72173863</v>
      </c>
      <c r="BZ121" s="17">
        <v>212094.878584841</v>
      </c>
      <c r="CA121" s="17">
        <f t="shared" si="51"/>
        <v>-23960.156846211001</v>
      </c>
      <c r="CB121" s="17">
        <f t="shared" si="52"/>
        <v>-66506.895453172008</v>
      </c>
      <c r="CD121" s="139"/>
      <c r="CE121" s="139"/>
    </row>
    <row r="122" spans="1:83" x14ac:dyDescent="0.2">
      <c r="A122" s="18">
        <v>36250</v>
      </c>
      <c r="B122" s="17">
        <v>2674613</v>
      </c>
      <c r="C122" s="17">
        <v>886889</v>
      </c>
      <c r="D122" s="35">
        <f>Data!P122</f>
        <v>17.9330769230769</v>
      </c>
      <c r="E122" s="73">
        <v>15.507903225806499</v>
      </c>
      <c r="F122" s="35" t="e">
        <v>#N/A</v>
      </c>
      <c r="G122" s="35" t="e">
        <v>#N/A</v>
      </c>
      <c r="H122" s="35" t="e">
        <v>#N/A</v>
      </c>
      <c r="I122" s="35">
        <v>15.1033333333333</v>
      </c>
      <c r="J122" s="35">
        <f>'Historical PPI'!H121</f>
        <v>28.669058149058138</v>
      </c>
      <c r="K122" s="35">
        <f>'4.Globalgrowthcalcs_rebased'!Q119</f>
        <v>72.571321016199832</v>
      </c>
      <c r="L122" s="35">
        <f>'4.Globalgrowthcalcs_rebased'!B119</f>
        <v>79.30789203806215</v>
      </c>
      <c r="M122" s="35">
        <v>4.75</v>
      </c>
      <c r="N122" s="35">
        <f>'3.IMFq'!Q119</f>
        <v>80.052862885429093</v>
      </c>
      <c r="O122" s="35">
        <f>'3.IMFq'!R119</f>
        <v>161.90625000000009</v>
      </c>
      <c r="P122" s="35">
        <f>'3.IMFq'!S119</f>
        <v>71.387875000000037</v>
      </c>
      <c r="Q122" s="35">
        <f>'3.IMFq'!T119</f>
        <v>70.779468750000007</v>
      </c>
      <c r="R122" s="35">
        <f>'3.IMFq'!U119</f>
        <v>98.220937500000019</v>
      </c>
      <c r="S122" s="35">
        <f>'3.IMFq'!V119</f>
        <v>42.48756250000001</v>
      </c>
      <c r="T122" s="35">
        <f t="shared" si="48"/>
        <v>86.632541304640228</v>
      </c>
      <c r="U122" s="17">
        <v>1587128</v>
      </c>
      <c r="V122" s="17">
        <v>585615</v>
      </c>
      <c r="W122" s="17">
        <v>486590</v>
      </c>
      <c r="X122" s="17">
        <v>149849</v>
      </c>
      <c r="Y122" s="17">
        <v>243413</v>
      </c>
      <c r="Z122" s="17">
        <v>93262</v>
      </c>
      <c r="AA122" s="17">
        <v>76038</v>
      </c>
      <c r="AB122" s="17">
        <v>24341</v>
      </c>
      <c r="AC122" s="17">
        <v>52468</v>
      </c>
      <c r="AD122" s="17">
        <v>20029</v>
      </c>
      <c r="AE122" s="17">
        <v>363049</v>
      </c>
      <c r="AF122" s="17">
        <v>137632</v>
      </c>
      <c r="AG122" s="75">
        <f>Tax_data!Q122</f>
        <v>0.58059424844145291</v>
      </c>
      <c r="AH122" s="75">
        <f>Tax_data!S122</f>
        <v>8.6595699643247332</v>
      </c>
      <c r="AI122" s="74">
        <f>Tax_data!U122</f>
        <v>12.948044371590949</v>
      </c>
      <c r="AJ122" s="74">
        <f>Tax_data!V122</f>
        <v>9.9695835510123541</v>
      </c>
      <c r="AK122" s="81">
        <f>Data!F122</f>
        <v>12.695595019053801</v>
      </c>
      <c r="AL122" s="17">
        <v>446509</v>
      </c>
      <c r="AM122" s="74">
        <f t="shared" si="42"/>
        <v>1210124.2901086891</v>
      </c>
      <c r="AN122" s="81">
        <f>Data!H122</f>
        <v>107924.78697769235</v>
      </c>
      <c r="AO122" s="74">
        <f>(Data!K122/(AP122/100))</f>
        <v>994390.44461634348</v>
      </c>
      <c r="AP122" s="74">
        <f t="shared" si="43"/>
        <v>36.897780141236247</v>
      </c>
      <c r="AQ122" s="17">
        <f>'Embargoed data'!G122</f>
        <v>684</v>
      </c>
      <c r="AR122" s="17">
        <f>'Embargoed data'!H122</f>
        <v>210</v>
      </c>
      <c r="AS122" s="17">
        <f>'Embargoed data'!I122</f>
        <v>105</v>
      </c>
      <c r="AT122" s="17">
        <f>'Embargoed data'!J122</f>
        <v>1907</v>
      </c>
      <c r="AU122" s="17">
        <f>'Embargoed data'!K122</f>
        <v>25700</v>
      </c>
      <c r="AV122" s="17">
        <f t="shared" si="44"/>
        <v>24582</v>
      </c>
      <c r="AW122" s="17">
        <v>25306</v>
      </c>
      <c r="AX122" s="17">
        <v>1226</v>
      </c>
      <c r="AY122" s="17">
        <f t="shared" si="53"/>
        <v>26532</v>
      </c>
      <c r="AZ122" s="74">
        <f>'Historical CPI'!I77</f>
        <v>32.587868617921643</v>
      </c>
      <c r="BA122" s="17">
        <v>832102</v>
      </c>
      <c r="BB122" s="17">
        <v>211419</v>
      </c>
      <c r="BC122" s="17">
        <v>539590</v>
      </c>
      <c r="BD122" s="17">
        <v>174668</v>
      </c>
      <c r="BE122" s="74">
        <f t="shared" si="37"/>
        <v>38.314305316478574</v>
      </c>
      <c r="BF122" s="74">
        <f t="shared" si="38"/>
        <v>32.011625766064341</v>
      </c>
      <c r="BG122" s="74">
        <f t="shared" si="39"/>
        <v>38.173743996340626</v>
      </c>
      <c r="BH122" s="74">
        <f t="shared" si="40"/>
        <v>37.910034182713623</v>
      </c>
      <c r="BI122" s="74">
        <v>220.54666666666699</v>
      </c>
      <c r="BJ122" s="74">
        <v>107.94135850000001</v>
      </c>
      <c r="BK122" s="74">
        <f t="shared" si="41"/>
        <v>33.159526256695827</v>
      </c>
      <c r="BL122" s="74">
        <f t="shared" si="45"/>
        <v>32.370503530458308</v>
      </c>
      <c r="BM122" s="74">
        <f t="shared" si="46"/>
        <v>25.407822598671796</v>
      </c>
      <c r="BN122" s="17">
        <f>Data!G122</f>
        <v>35170.38778646219</v>
      </c>
      <c r="BO122" s="17">
        <f>Data!H122</f>
        <v>107924.78697769235</v>
      </c>
      <c r="BP122" s="17">
        <v>25839.121524795999</v>
      </c>
      <c r="BQ122" s="17">
        <f t="shared" si="47"/>
        <v>70028.932434118702</v>
      </c>
      <c r="BR122" s="17">
        <v>27443.783243629299</v>
      </c>
      <c r="BS122" s="17">
        <f t="shared" si="54"/>
        <v>74377.870805725397</v>
      </c>
      <c r="BT122" s="17">
        <v>17397</v>
      </c>
      <c r="BU122" s="17">
        <f t="shared" si="50"/>
        <v>208764</v>
      </c>
      <c r="BV122" s="17">
        <v>17913.666666666701</v>
      </c>
      <c r="BW122" s="17">
        <f t="shared" si="50"/>
        <v>214964.00000000041</v>
      </c>
      <c r="BX122" s="17">
        <f t="shared" si="55"/>
        <v>-516.66666666670062</v>
      </c>
      <c r="BY122" s="17">
        <v>191717.115649285</v>
      </c>
      <c r="BZ122" s="17">
        <v>201579.898055233</v>
      </c>
      <c r="CA122" s="17">
        <f t="shared" si="51"/>
        <v>-9862.7824059480045</v>
      </c>
      <c r="CB122" s="17">
        <f t="shared" si="52"/>
        <v>-26730.015649167872</v>
      </c>
      <c r="CD122" s="139"/>
      <c r="CE122" s="139"/>
    </row>
    <row r="123" spans="1:83" x14ac:dyDescent="0.2">
      <c r="A123" s="18">
        <v>36341</v>
      </c>
      <c r="B123" s="17">
        <v>2695900</v>
      </c>
      <c r="C123" s="17">
        <v>902091</v>
      </c>
      <c r="D123" s="35">
        <f>Data!P123</f>
        <v>15.5984615384615</v>
      </c>
      <c r="E123" s="73">
        <v>13.503633333333299</v>
      </c>
      <c r="F123" s="35" t="e">
        <v>#N/A</v>
      </c>
      <c r="G123" s="35" t="e">
        <v>#N/A</v>
      </c>
      <c r="H123" s="35" t="e">
        <v>#N/A</v>
      </c>
      <c r="I123" s="35">
        <v>14.883333333333301</v>
      </c>
      <c r="J123" s="35">
        <f>'Historical PPI'!H122</f>
        <v>29.526537269613417</v>
      </c>
      <c r="K123" s="35">
        <f>'4.Globalgrowthcalcs_rebased'!Q120</f>
        <v>73.432847951842078</v>
      </c>
      <c r="L123" s="35">
        <f>'4.Globalgrowthcalcs_rebased'!B120</f>
        <v>79.969907831566644</v>
      </c>
      <c r="M123" s="35">
        <v>5</v>
      </c>
      <c r="N123" s="35">
        <f>'3.IMFq'!Q120</f>
        <v>80.272456907591547</v>
      </c>
      <c r="O123" s="35">
        <f>'3.IMFq'!R120</f>
        <v>162.59525000000008</v>
      </c>
      <c r="P123" s="35">
        <f>'3.IMFq'!S120</f>
        <v>71.221625000000017</v>
      </c>
      <c r="Q123" s="35">
        <f>'3.IMFq'!T120</f>
        <v>71.043281249999993</v>
      </c>
      <c r="R123" s="35">
        <f>'3.IMFq'!U120</f>
        <v>98.319062500000015</v>
      </c>
      <c r="S123" s="35">
        <f>'3.IMFq'!V120</f>
        <v>43.60143750000001</v>
      </c>
      <c r="T123" s="35">
        <f t="shared" si="48"/>
        <v>86.84500156567276</v>
      </c>
      <c r="U123" s="17">
        <v>1604027</v>
      </c>
      <c r="V123" s="17">
        <v>603144</v>
      </c>
      <c r="W123" s="17">
        <v>489499</v>
      </c>
      <c r="X123" s="17">
        <v>153321</v>
      </c>
      <c r="Y123" s="17">
        <v>241393</v>
      </c>
      <c r="Z123" s="17">
        <v>94616</v>
      </c>
      <c r="AA123" s="17">
        <v>71430</v>
      </c>
      <c r="AB123" s="17">
        <v>24007</v>
      </c>
      <c r="AC123" s="17">
        <v>44529</v>
      </c>
      <c r="AD123" s="17">
        <v>16558</v>
      </c>
      <c r="AE123" s="17">
        <v>348592</v>
      </c>
      <c r="AF123" s="17">
        <v>135181</v>
      </c>
      <c r="AG123" s="75">
        <f>Tax_data!Q123</f>
        <v>0.56232720404163661</v>
      </c>
      <c r="AH123" s="75">
        <f>Tax_data!S123</f>
        <v>6.7622348127980665</v>
      </c>
      <c r="AI123" s="74">
        <f>Tax_data!U123</f>
        <v>11.855724461459308</v>
      </c>
      <c r="AJ123" s="74">
        <f>Tax_data!V123</f>
        <v>6.6511989742551378</v>
      </c>
      <c r="AK123" s="81">
        <f>Data!F123</f>
        <v>12.716079303515201</v>
      </c>
      <c r="AL123" s="17">
        <v>455214</v>
      </c>
      <c r="AM123" s="74">
        <f t="shared" si="42"/>
        <v>1210615.6187875534</v>
      </c>
      <c r="AN123" s="81">
        <f>Data!H123</f>
        <v>109881.23552429439</v>
      </c>
      <c r="AO123" s="74">
        <f>(Data!K123/(AP123/100))</f>
        <v>1032172.3222514027</v>
      </c>
      <c r="AP123" s="74">
        <f t="shared" si="43"/>
        <v>37.601860816557327</v>
      </c>
      <c r="AQ123" s="17">
        <f>'Embargoed data'!G123</f>
        <v>732</v>
      </c>
      <c r="AR123" s="17">
        <f>'Embargoed data'!H123</f>
        <v>222</v>
      </c>
      <c r="AS123" s="17">
        <f>'Embargoed data'!I123</f>
        <v>193</v>
      </c>
      <c r="AT123" s="17">
        <f>'Embargoed data'!J123</f>
        <v>1977</v>
      </c>
      <c r="AU123" s="17">
        <f>'Embargoed data'!K123</f>
        <v>31712</v>
      </c>
      <c r="AV123" s="17">
        <f t="shared" si="44"/>
        <v>30496</v>
      </c>
      <c r="AW123" s="17">
        <v>28980</v>
      </c>
      <c r="AX123" s="17">
        <v>2484</v>
      </c>
      <c r="AY123" s="17">
        <f t="shared" si="53"/>
        <v>31464</v>
      </c>
      <c r="AZ123" s="74">
        <f>'Historical CPI'!I78</f>
        <v>32.579082424991654</v>
      </c>
      <c r="BA123" s="17">
        <v>752047</v>
      </c>
      <c r="BB123" s="17">
        <v>191206</v>
      </c>
      <c r="BC123" s="17">
        <v>537395</v>
      </c>
      <c r="BD123" s="17">
        <v>176036</v>
      </c>
      <c r="BE123" s="74">
        <f t="shared" si="37"/>
        <v>39.195834179118698</v>
      </c>
      <c r="BF123" s="74">
        <f t="shared" si="38"/>
        <v>33.60912781744365</v>
      </c>
      <c r="BG123" s="74">
        <f t="shared" si="39"/>
        <v>37.184756001706752</v>
      </c>
      <c r="BH123" s="74">
        <f t="shared" si="40"/>
        <v>38.779145820902372</v>
      </c>
      <c r="BI123" s="74">
        <v>223.54666666666699</v>
      </c>
      <c r="BJ123" s="74">
        <v>110.85858633333299</v>
      </c>
      <c r="BK123" s="74">
        <f t="shared" si="41"/>
        <v>33.461589821580915</v>
      </c>
      <c r="BL123" s="74">
        <f t="shared" si="45"/>
        <v>32.757282818038874</v>
      </c>
      <c r="BM123" s="74">
        <f t="shared" si="46"/>
        <v>25.424740740937736</v>
      </c>
      <c r="BN123" s="17">
        <f>Data!G123</f>
        <v>35798.29829105908</v>
      </c>
      <c r="BO123" s="17">
        <f>Data!H123</f>
        <v>109881.23552429439</v>
      </c>
      <c r="BP123" s="17">
        <v>27790.309684199699</v>
      </c>
      <c r="BQ123" s="17">
        <f t="shared" si="47"/>
        <v>73906.740466319461</v>
      </c>
      <c r="BR123" s="17">
        <v>28581.332806998402</v>
      </c>
      <c r="BS123" s="17">
        <f t="shared" si="54"/>
        <v>76010.421256633941</v>
      </c>
      <c r="BT123" s="17">
        <v>13113.666666666701</v>
      </c>
      <c r="BU123" s="17">
        <f t="shared" si="50"/>
        <v>157364.00000000041</v>
      </c>
      <c r="BV123" s="17">
        <v>17687.666666666701</v>
      </c>
      <c r="BW123" s="17">
        <f t="shared" si="50"/>
        <v>212252.00000000041</v>
      </c>
      <c r="BX123" s="17">
        <f t="shared" si="55"/>
        <v>-4574</v>
      </c>
      <c r="BY123" s="17">
        <v>180743.680175018</v>
      </c>
      <c r="BZ123" s="17">
        <v>212373.72286571801</v>
      </c>
      <c r="CA123" s="17">
        <f t="shared" si="51"/>
        <v>-31630.042690700007</v>
      </c>
      <c r="CB123" s="17">
        <f t="shared" si="52"/>
        <v>-84118.29096705839</v>
      </c>
      <c r="CD123" s="139"/>
      <c r="CE123" s="139"/>
    </row>
    <row r="124" spans="1:83" x14ac:dyDescent="0.2">
      <c r="A124" s="18">
        <v>36433</v>
      </c>
      <c r="B124" s="17">
        <v>2725336</v>
      </c>
      <c r="C124" s="17">
        <v>944820</v>
      </c>
      <c r="D124" s="35">
        <f>Data!P124</f>
        <v>13.6</v>
      </c>
      <c r="E124" s="73">
        <v>11.668078124999999</v>
      </c>
      <c r="F124" s="35" t="e">
        <v>#N/A</v>
      </c>
      <c r="G124" s="35" t="e">
        <v>#N/A</v>
      </c>
      <c r="H124" s="35" t="e">
        <v>#N/A</v>
      </c>
      <c r="I124" s="35">
        <v>15.2</v>
      </c>
      <c r="J124" s="35">
        <f>'Historical PPI'!H123</f>
        <v>30.000210833603688</v>
      </c>
      <c r="K124" s="35">
        <f>'4.Globalgrowthcalcs_rebased'!Q121</f>
        <v>74.253441958660588</v>
      </c>
      <c r="L124" s="35">
        <f>'4.Globalgrowthcalcs_rebased'!B121</f>
        <v>81.030216619359535</v>
      </c>
      <c r="M124" s="35">
        <v>5.25</v>
      </c>
      <c r="N124" s="35">
        <f>'3.IMFq'!Q121</f>
        <v>80.492604147914534</v>
      </c>
      <c r="O124" s="35">
        <f>'3.IMFq'!R121</f>
        <v>163.35250000000013</v>
      </c>
      <c r="P124" s="35">
        <f>'3.IMFq'!S121</f>
        <v>71.027875000000023</v>
      </c>
      <c r="Q124" s="35">
        <f>'3.IMFq'!T121</f>
        <v>71.297906249999983</v>
      </c>
      <c r="R124" s="35">
        <f>'3.IMFq'!U121</f>
        <v>98.356062500000007</v>
      </c>
      <c r="S124" s="35">
        <f>'3.IMFq'!V121</f>
        <v>44.552937500000013</v>
      </c>
      <c r="T124" s="35">
        <f t="shared" si="48"/>
        <v>87.044118878197125</v>
      </c>
      <c r="U124" s="17">
        <v>1620259</v>
      </c>
      <c r="V124" s="17">
        <v>621678</v>
      </c>
      <c r="W124" s="17">
        <v>493335</v>
      </c>
      <c r="X124" s="17">
        <v>157349</v>
      </c>
      <c r="Y124" s="17">
        <v>244836</v>
      </c>
      <c r="Z124" s="17">
        <v>97144</v>
      </c>
      <c r="AA124" s="17">
        <v>72546</v>
      </c>
      <c r="AB124" s="17">
        <v>25267</v>
      </c>
      <c r="AC124" s="17">
        <v>37723</v>
      </c>
      <c r="AD124" s="17">
        <v>14574</v>
      </c>
      <c r="AE124" s="17">
        <v>346824</v>
      </c>
      <c r="AF124" s="17">
        <v>136985</v>
      </c>
      <c r="AG124" s="75">
        <f>Tax_data!Q124</f>
        <v>0.56964205176119609</v>
      </c>
      <c r="AH124" s="75">
        <f>Tax_data!S124</f>
        <v>9.2110767356245535</v>
      </c>
      <c r="AI124" s="74">
        <f>Tax_data!U124</f>
        <v>12.823472581731615</v>
      </c>
      <c r="AJ124" s="74">
        <f>Tax_data!V124</f>
        <v>7.05885545547254</v>
      </c>
      <c r="AK124" s="81">
        <f>Data!F124</f>
        <v>12.736866751219001</v>
      </c>
      <c r="AL124" s="17">
        <v>465072</v>
      </c>
      <c r="AM124" s="74">
        <f t="shared" si="42"/>
        <v>1212101.9139297195</v>
      </c>
      <c r="AN124" s="81">
        <f>Data!H124</f>
        <v>112630.54709953739</v>
      </c>
      <c r="AO124" s="74">
        <f>(Data!K124/(AP124/100))</f>
        <v>1032751.6343878987</v>
      </c>
      <c r="AP124" s="74">
        <f t="shared" si="43"/>
        <v>38.369050873965207</v>
      </c>
      <c r="AQ124" s="17">
        <f>'Embargoed data'!G124</f>
        <v>748</v>
      </c>
      <c r="AR124" s="17">
        <f>'Embargoed data'!H124</f>
        <v>244</v>
      </c>
      <c r="AS124" s="17">
        <f>'Embargoed data'!I124</f>
        <v>149</v>
      </c>
      <c r="AT124" s="17">
        <f>'Embargoed data'!J124</f>
        <v>1981</v>
      </c>
      <c r="AU124" s="17">
        <f>'Embargoed data'!K124</f>
        <v>28004</v>
      </c>
      <c r="AV124" s="17">
        <f t="shared" si="44"/>
        <v>26866</v>
      </c>
      <c r="AW124" s="17">
        <v>26174</v>
      </c>
      <c r="AX124" s="17">
        <v>2226</v>
      </c>
      <c r="AY124" s="17">
        <f t="shared" si="53"/>
        <v>28400</v>
      </c>
      <c r="AZ124" s="74">
        <f>'Historical CPI'!I79</f>
        <v>32.419132855967071</v>
      </c>
      <c r="BA124" s="17">
        <v>813641</v>
      </c>
      <c r="BB124" s="17">
        <v>205369</v>
      </c>
      <c r="BC124" s="17">
        <v>541556</v>
      </c>
      <c r="BD124" s="17">
        <v>187535</v>
      </c>
      <c r="BE124" s="74">
        <f t="shared" si="37"/>
        <v>39.677171657762749</v>
      </c>
      <c r="BF124" s="74">
        <f t="shared" si="38"/>
        <v>34.828936123287299</v>
      </c>
      <c r="BG124" s="74">
        <f t="shared" si="39"/>
        <v>38.634254963815181</v>
      </c>
      <c r="BH124" s="74">
        <f t="shared" si="40"/>
        <v>39.496978294466359</v>
      </c>
      <c r="BI124" s="74">
        <v>223.01</v>
      </c>
      <c r="BJ124" s="74">
        <v>112.10521103333301</v>
      </c>
      <c r="BK124" s="74">
        <f t="shared" si="41"/>
        <v>34.668018915832768</v>
      </c>
      <c r="BL124" s="74">
        <f t="shared" si="45"/>
        <v>34.628921108805002</v>
      </c>
      <c r="BM124" s="74">
        <f t="shared" si="46"/>
        <v>25.240738851655703</v>
      </c>
      <c r="BN124" s="17">
        <f>Data!G124</f>
        <v>36513.846700601593</v>
      </c>
      <c r="BO124" s="17">
        <f>Data!H124</f>
        <v>112630.54709953739</v>
      </c>
      <c r="BP124" s="17">
        <v>26851.818174244199</v>
      </c>
      <c r="BQ124" s="17">
        <f t="shared" si="47"/>
        <v>69983.013816127859</v>
      </c>
      <c r="BR124" s="17">
        <v>29783.756867742901</v>
      </c>
      <c r="BS124" s="17">
        <f t="shared" si="54"/>
        <v>77624.429558022399</v>
      </c>
      <c r="BT124" s="17">
        <v>16905.666666666701</v>
      </c>
      <c r="BU124" s="17">
        <f t="shared" si="50"/>
        <v>202868.00000000041</v>
      </c>
      <c r="BV124" s="17">
        <v>18967</v>
      </c>
      <c r="BW124" s="17">
        <f t="shared" si="50"/>
        <v>227604</v>
      </c>
      <c r="BX124" s="17">
        <f t="shared" si="55"/>
        <v>-2061.3333333332994</v>
      </c>
      <c r="BY124" s="17">
        <v>200821.26614429301</v>
      </c>
      <c r="BZ124" s="17">
        <v>218792.337193916</v>
      </c>
      <c r="CA124" s="17">
        <f t="shared" si="51"/>
        <v>-17971.071049622988</v>
      </c>
      <c r="CB124" s="17">
        <f t="shared" si="52"/>
        <v>-46837.41359319631</v>
      </c>
      <c r="CD124" s="139"/>
      <c r="CE124" s="139"/>
    </row>
    <row r="125" spans="1:83" x14ac:dyDescent="0.2">
      <c r="A125" s="18">
        <v>36525</v>
      </c>
      <c r="B125" s="17">
        <v>2755314</v>
      </c>
      <c r="C125" s="17">
        <v>968961</v>
      </c>
      <c r="D125" s="35">
        <f>Data!P125</f>
        <v>12.1323076923077</v>
      </c>
      <c r="E125" s="73">
        <v>10.7252698412698</v>
      </c>
      <c r="F125" s="35" t="e">
        <v>#N/A</v>
      </c>
      <c r="G125" s="35" t="e">
        <v>#N/A</v>
      </c>
      <c r="H125" s="35" t="e">
        <v>#N/A</v>
      </c>
      <c r="I125" s="35">
        <v>14.42</v>
      </c>
      <c r="J125" s="35">
        <f>'Historical PPI'!H124</f>
        <v>30.596146250333575</v>
      </c>
      <c r="K125" s="35">
        <f>'4.Globalgrowthcalcs_rebased'!Q122</f>
        <v>75.056269334257181</v>
      </c>
      <c r="L125" s="35">
        <f>'4.Globalgrowthcalcs_rebased'!B122</f>
        <v>82.359651502861823</v>
      </c>
      <c r="M125" s="35">
        <v>5.5</v>
      </c>
      <c r="N125" s="35">
        <f>'3.IMFq'!Q122</f>
        <v>80.713304606398125</v>
      </c>
      <c r="O125" s="35">
        <f>'3.IMFq'!R122</f>
        <v>164.17800000000011</v>
      </c>
      <c r="P125" s="35">
        <f>'3.IMFq'!S122</f>
        <v>70.806625000000025</v>
      </c>
      <c r="Q125" s="35">
        <f>'3.IMFq'!T122</f>
        <v>71.543343749999991</v>
      </c>
      <c r="R125" s="35">
        <f>'3.IMFq'!U122</f>
        <v>98.331937500000009</v>
      </c>
      <c r="S125" s="35">
        <f>'3.IMFq'!V122</f>
        <v>45.342062500000019</v>
      </c>
      <c r="T125" s="35">
        <f t="shared" si="48"/>
        <v>87.229893242213308</v>
      </c>
      <c r="U125" s="17">
        <v>1634660</v>
      </c>
      <c r="V125" s="17">
        <v>635129</v>
      </c>
      <c r="W125" s="17">
        <v>498241</v>
      </c>
      <c r="X125" s="17">
        <v>161935</v>
      </c>
      <c r="Y125" s="17">
        <v>251578</v>
      </c>
      <c r="Z125" s="17">
        <v>99972</v>
      </c>
      <c r="AA125" s="17">
        <v>74628</v>
      </c>
      <c r="AB125" s="17">
        <v>26326</v>
      </c>
      <c r="AC125" s="17">
        <v>34629</v>
      </c>
      <c r="AD125" s="17">
        <v>13440</v>
      </c>
      <c r="AE125" s="17">
        <v>352169</v>
      </c>
      <c r="AF125" s="17">
        <v>139739</v>
      </c>
      <c r="AG125" s="75">
        <f>Tax_data!Q125</f>
        <v>0.55942580956752352</v>
      </c>
      <c r="AH125" s="75">
        <f>Tax_data!S125</f>
        <v>8.6437443084842958</v>
      </c>
      <c r="AI125" s="74">
        <f>Tax_data!U125</f>
        <v>13.517372674127831</v>
      </c>
      <c r="AJ125" s="74">
        <f>Tax_data!V125</f>
        <v>12.545076115782763</v>
      </c>
      <c r="AK125" s="81">
        <f>Data!F125</f>
        <v>12.75294763</v>
      </c>
      <c r="AL125" s="17">
        <v>473944</v>
      </c>
      <c r="AM125" s="74">
        <f t="shared" si="42"/>
        <v>1219810.934534559</v>
      </c>
      <c r="AN125" s="81">
        <f>Data!H125</f>
        <v>113315.39222254429</v>
      </c>
      <c r="AO125" s="74">
        <f>(Data!K125/(AP125/100))</f>
        <v>1014849.0466766061</v>
      </c>
      <c r="AP125" s="74">
        <f t="shared" si="43"/>
        <v>38.853890105587709</v>
      </c>
      <c r="AQ125" s="17">
        <f>'Embargoed data'!G125</f>
        <v>792</v>
      </c>
      <c r="AR125" s="17">
        <f>'Embargoed data'!H125</f>
        <v>252</v>
      </c>
      <c r="AS125" s="17">
        <f>'Embargoed data'!I125</f>
        <v>173</v>
      </c>
      <c r="AT125" s="17">
        <f>'Embargoed data'!J125</f>
        <v>1943</v>
      </c>
      <c r="AU125" s="17">
        <f>'Embargoed data'!K125</f>
        <v>27100</v>
      </c>
      <c r="AV125" s="17">
        <f t="shared" si="44"/>
        <v>26028</v>
      </c>
      <c r="AW125" s="17">
        <v>27992</v>
      </c>
      <c r="AX125" s="17">
        <v>1839</v>
      </c>
      <c r="AY125" s="17">
        <f t="shared" si="53"/>
        <v>29831</v>
      </c>
      <c r="AZ125" s="74">
        <f>'Historical CPI'!I80</f>
        <v>32.796503634534723</v>
      </c>
      <c r="BA125" s="17">
        <v>827499</v>
      </c>
      <c r="BB125" s="17">
        <v>216582</v>
      </c>
      <c r="BC125" s="17">
        <v>559801</v>
      </c>
      <c r="BD125" s="17">
        <v>201909</v>
      </c>
      <c r="BE125" s="74">
        <f t="shared" si="37"/>
        <v>39.737973908688353</v>
      </c>
      <c r="BF125" s="74">
        <f t="shared" si="38"/>
        <v>35.276303800182234</v>
      </c>
      <c r="BG125" s="74">
        <f t="shared" si="39"/>
        <v>38.811400848999398</v>
      </c>
      <c r="BH125" s="74">
        <f t="shared" si="40"/>
        <v>39.679528862563146</v>
      </c>
      <c r="BI125" s="74">
        <v>220.32</v>
      </c>
      <c r="BJ125" s="74">
        <v>111.764370633333</v>
      </c>
      <c r="BK125" s="74">
        <f t="shared" si="41"/>
        <v>35.166990041788345</v>
      </c>
      <c r="BL125" s="74">
        <f t="shared" si="45"/>
        <v>36.067995591290476</v>
      </c>
      <c r="BM125" s="74">
        <f t="shared" si="46"/>
        <v>26.173082988619928</v>
      </c>
      <c r="BN125" s="17">
        <f>Data!G125</f>
        <v>37163.486728754018</v>
      </c>
      <c r="BO125" s="17">
        <f>Data!H125</f>
        <v>113315.39222254429</v>
      </c>
      <c r="BP125" s="17">
        <v>27470.1422947918</v>
      </c>
      <c r="BQ125" s="17">
        <f t="shared" si="47"/>
        <v>70701.13756985488</v>
      </c>
      <c r="BR125" s="17">
        <v>30475.390108243901</v>
      </c>
      <c r="BS125" s="17">
        <f t="shared" si="54"/>
        <v>78435.878686600627</v>
      </c>
      <c r="BT125" s="17">
        <v>17581.666666666701</v>
      </c>
      <c r="BU125" s="17">
        <f t="shared" si="50"/>
        <v>210980.00000000041</v>
      </c>
      <c r="BV125" s="17">
        <v>16187</v>
      </c>
      <c r="BW125" s="17">
        <f t="shared" si="50"/>
        <v>194244</v>
      </c>
      <c r="BX125" s="17">
        <f t="shared" si="55"/>
        <v>1394.6666666667006</v>
      </c>
      <c r="BY125" s="17">
        <v>201693.119045381</v>
      </c>
      <c r="BZ125" s="17">
        <v>217581.07986189699</v>
      </c>
      <c r="CA125" s="17">
        <f t="shared" si="51"/>
        <v>-15887.960816515988</v>
      </c>
      <c r="CB125" s="17">
        <f t="shared" si="52"/>
        <v>-40891.557507728387</v>
      </c>
      <c r="CD125" s="139"/>
      <c r="CE125" s="139"/>
    </row>
    <row r="126" spans="1:83" x14ac:dyDescent="0.2">
      <c r="A126" s="18">
        <v>36616</v>
      </c>
      <c r="B126" s="17">
        <v>2787519</v>
      </c>
      <c r="C126" s="17">
        <v>990362</v>
      </c>
      <c r="D126" s="35">
        <f>Data!P126</f>
        <v>11.788461538461499</v>
      </c>
      <c r="E126" s="73">
        <v>9.9354062499999998</v>
      </c>
      <c r="F126" s="35" t="e">
        <v>#N/A</v>
      </c>
      <c r="G126" s="35" t="e">
        <v>#N/A</v>
      </c>
      <c r="H126" s="35" t="e">
        <v>#N/A</v>
      </c>
      <c r="I126" s="35">
        <v>13.6366666666667</v>
      </c>
      <c r="J126" s="35">
        <f>'Historical PPI'!H125</f>
        <v>30.480622440622451</v>
      </c>
      <c r="K126" s="35">
        <f>'4.Globalgrowthcalcs_rebased'!Q123</f>
        <v>74.855076897419337</v>
      </c>
      <c r="L126" s="35">
        <f>'4.Globalgrowthcalcs_rebased'!B123</f>
        <v>82.658448081167137</v>
      </c>
      <c r="M126" s="35">
        <v>6</v>
      </c>
      <c r="N126" s="35">
        <f>'3.IMFq'!Q123</f>
        <v>80.807310873979262</v>
      </c>
      <c r="O126" s="35">
        <f>'3.IMFq'!R123</f>
        <v>164.92456250000004</v>
      </c>
      <c r="P126" s="35">
        <f>'3.IMFq'!S123</f>
        <v>70.29459374999999</v>
      </c>
      <c r="Q126" s="35">
        <f>'3.IMFq'!T123</f>
        <v>71.814593750000014</v>
      </c>
      <c r="R126" s="35">
        <f>'3.IMFq'!U123</f>
        <v>98.145750000000049</v>
      </c>
      <c r="S126" s="35">
        <f>'3.IMFq'!V123</f>
        <v>45.676312500000009</v>
      </c>
      <c r="T126" s="35">
        <f t="shared" si="48"/>
        <v>87.230352217732033</v>
      </c>
      <c r="U126" s="17">
        <v>1652748</v>
      </c>
      <c r="V126" s="17">
        <v>660558</v>
      </c>
      <c r="W126" s="17">
        <v>501248</v>
      </c>
      <c r="X126" s="17">
        <v>167086</v>
      </c>
      <c r="Y126" s="17">
        <v>257854</v>
      </c>
      <c r="Z126" s="17">
        <v>104366</v>
      </c>
      <c r="AA126" s="17">
        <v>73215</v>
      </c>
      <c r="AB126" s="17">
        <v>26675</v>
      </c>
      <c r="AC126" s="17">
        <v>34230</v>
      </c>
      <c r="AD126" s="17">
        <v>13409</v>
      </c>
      <c r="AE126" s="17">
        <v>357181</v>
      </c>
      <c r="AF126" s="17">
        <v>144450</v>
      </c>
      <c r="AG126" s="75">
        <f>Tax_data!Q126</f>
        <v>0.59262718764003108</v>
      </c>
      <c r="AH126" s="75">
        <f>Tax_data!S126</f>
        <v>8.3574238691508302</v>
      </c>
      <c r="AI126" s="74">
        <f>Tax_data!U126</f>
        <v>13.007072056965404</v>
      </c>
      <c r="AJ126" s="74">
        <f>Tax_data!V126</f>
        <v>8.5333740607140953</v>
      </c>
      <c r="AK126" s="81">
        <f>Data!F126</f>
        <v>12.756810692997201</v>
      </c>
      <c r="AL126" s="17">
        <v>487375</v>
      </c>
      <c r="AM126" s="74">
        <f t="shared" si="42"/>
        <v>1219435.7747540716</v>
      </c>
      <c r="AN126" s="81">
        <f>Data!H126</f>
        <v>114137.11037831468</v>
      </c>
      <c r="AO126" s="74">
        <f>(Data!K126/(AP126/100))</f>
        <v>979923.86820839264</v>
      </c>
      <c r="AP126" s="74">
        <f t="shared" si="43"/>
        <v>39.967254536081725</v>
      </c>
      <c r="AQ126" s="17">
        <f>'Embargoed data'!G126</f>
        <v>736</v>
      </c>
      <c r="AR126" s="17">
        <f>'Embargoed data'!H126</f>
        <v>252</v>
      </c>
      <c r="AS126" s="17">
        <f>'Embargoed data'!I126</f>
        <v>112</v>
      </c>
      <c r="AT126" s="17">
        <f>'Embargoed data'!J126</f>
        <v>2105</v>
      </c>
      <c r="AU126" s="17">
        <f>'Embargoed data'!K126</f>
        <v>29232</v>
      </c>
      <c r="AV126" s="17">
        <f t="shared" si="44"/>
        <v>28003</v>
      </c>
      <c r="AW126" s="17">
        <v>26127</v>
      </c>
      <c r="AX126" s="17">
        <v>1543</v>
      </c>
      <c r="AY126" s="17">
        <f t="shared" si="53"/>
        <v>27670</v>
      </c>
      <c r="AZ126" s="74">
        <f>'Historical CPI'!I81</f>
        <v>33.472971222359035</v>
      </c>
      <c r="BA126" s="17">
        <v>879963</v>
      </c>
      <c r="BB126" s="17">
        <v>240155</v>
      </c>
      <c r="BC126" s="17">
        <v>578103</v>
      </c>
      <c r="BD126" s="17">
        <v>216859</v>
      </c>
      <c r="BE126" s="74">
        <f t="shared" si="37"/>
        <v>40.474842352649176</v>
      </c>
      <c r="BF126" s="74">
        <f t="shared" si="38"/>
        <v>36.433790889844971</v>
      </c>
      <c r="BG126" s="74">
        <f t="shared" si="39"/>
        <v>39.173239848086475</v>
      </c>
      <c r="BH126" s="74">
        <f t="shared" si="40"/>
        <v>40.44168082848752</v>
      </c>
      <c r="BI126" s="74">
        <v>220.006666666667</v>
      </c>
      <c r="BJ126" s="74">
        <v>113.03035819999999</v>
      </c>
      <c r="BK126" s="74">
        <f t="shared" si="41"/>
        <v>35.528439447408253</v>
      </c>
      <c r="BL126" s="74">
        <f t="shared" si="45"/>
        <v>37.512173436221573</v>
      </c>
      <c r="BM126" s="74">
        <f t="shared" si="46"/>
        <v>27.291488392125579</v>
      </c>
      <c r="BN126" s="17">
        <f>Data!G126</f>
        <v>38205.082110965443</v>
      </c>
      <c r="BO126" s="17">
        <f>Data!H126</f>
        <v>114137.11037831468</v>
      </c>
      <c r="BP126" s="17">
        <v>28933.908198784698</v>
      </c>
      <c r="BQ126" s="17">
        <f t="shared" si="47"/>
        <v>72394.034903407446</v>
      </c>
      <c r="BR126" s="17">
        <v>28571.981285724101</v>
      </c>
      <c r="BS126" s="17">
        <f t="shared" si="54"/>
        <v>71488.476297339424</v>
      </c>
      <c r="BT126" s="17">
        <v>18564.333333333299</v>
      </c>
      <c r="BU126" s="17">
        <f t="shared" si="50"/>
        <v>222771.99999999959</v>
      </c>
      <c r="BV126" s="17">
        <v>19294.333333333299</v>
      </c>
      <c r="BW126" s="17">
        <f t="shared" si="50"/>
        <v>231531.99999999959</v>
      </c>
      <c r="BX126" s="17">
        <f t="shared" si="55"/>
        <v>-730</v>
      </c>
      <c r="BY126" s="17">
        <v>205012.29632252501</v>
      </c>
      <c r="BZ126" s="17">
        <v>216618.100195737</v>
      </c>
      <c r="CA126" s="17">
        <f t="shared" si="51"/>
        <v>-11605.803873211989</v>
      </c>
      <c r="CB126" s="17">
        <f t="shared" si="52"/>
        <v>-29038.281482993727</v>
      </c>
      <c r="CD126" s="139"/>
      <c r="CE126" s="139"/>
    </row>
    <row r="127" spans="1:83" x14ac:dyDescent="0.2">
      <c r="A127" s="18">
        <v>36707</v>
      </c>
      <c r="B127" s="17">
        <v>2813164</v>
      </c>
      <c r="C127" s="17">
        <v>1032595</v>
      </c>
      <c r="D127" s="35">
        <f>Data!P127</f>
        <v>11.75</v>
      </c>
      <c r="E127" s="73">
        <v>10.1438333333333</v>
      </c>
      <c r="F127" s="35" t="e">
        <v>#N/A</v>
      </c>
      <c r="G127" s="35" t="e">
        <v>#N/A</v>
      </c>
      <c r="H127" s="35" t="e">
        <v>#N/A</v>
      </c>
      <c r="I127" s="35">
        <v>14.463333333333299</v>
      </c>
      <c r="J127" s="35">
        <f>'Historical PPI'!H126</f>
        <v>31.659957592562339</v>
      </c>
      <c r="K127" s="35">
        <f>'4.Globalgrowthcalcs_rebased'!Q124</f>
        <v>76.015020251134615</v>
      </c>
      <c r="L127" s="35">
        <f>'4.Globalgrowthcalcs_rebased'!B124</f>
        <v>84.163895109698032</v>
      </c>
      <c r="M127" s="35">
        <v>6.5</v>
      </c>
      <c r="N127" s="35">
        <f>'3.IMFq'!Q124</f>
        <v>81.080016732409135</v>
      </c>
      <c r="O127" s="35">
        <f>'3.IMFq'!R124</f>
        <v>165.94543750000003</v>
      </c>
      <c r="P127" s="35">
        <f>'3.IMFq'!S124</f>
        <v>70.123656249999996</v>
      </c>
      <c r="Q127" s="35">
        <f>'3.IMFq'!T124</f>
        <v>72.027656250000021</v>
      </c>
      <c r="R127" s="35">
        <f>'3.IMFq'!U124</f>
        <v>98.039750000000055</v>
      </c>
      <c r="S127" s="35">
        <f>'3.IMFq'!V124</f>
        <v>46.257687500000003</v>
      </c>
      <c r="T127" s="35">
        <f t="shared" si="48"/>
        <v>87.458229660727525</v>
      </c>
      <c r="U127" s="17">
        <v>1671130</v>
      </c>
      <c r="V127" s="17">
        <v>685924</v>
      </c>
      <c r="W127" s="17">
        <v>504406</v>
      </c>
      <c r="X127" s="17">
        <v>170771</v>
      </c>
      <c r="Y127" s="17">
        <v>262912</v>
      </c>
      <c r="Z127" s="17">
        <v>108029</v>
      </c>
      <c r="AA127" s="17">
        <v>73730</v>
      </c>
      <c r="AB127" s="17">
        <v>27690</v>
      </c>
      <c r="AC127" s="17">
        <v>33886</v>
      </c>
      <c r="AD127" s="17">
        <v>13457</v>
      </c>
      <c r="AE127" s="17">
        <v>362299</v>
      </c>
      <c r="AF127" s="17">
        <v>149176</v>
      </c>
      <c r="AG127" s="75">
        <f>Tax_data!Q127</f>
        <v>0.54346591865709259</v>
      </c>
      <c r="AH127" s="75">
        <f>Tax_data!S127</f>
        <v>7.3928852788310326</v>
      </c>
      <c r="AI127" s="74">
        <f>Tax_data!U127</f>
        <v>11.133289760603391</v>
      </c>
      <c r="AJ127" s="74">
        <f>Tax_data!V127</f>
        <v>7.4135413019222289</v>
      </c>
      <c r="AK127" s="81">
        <f>Data!F127</f>
        <v>12.752015310360301</v>
      </c>
      <c r="AL127" s="17">
        <v>499778</v>
      </c>
      <c r="AM127" s="74">
        <f t="shared" si="42"/>
        <v>1217618.8748899293</v>
      </c>
      <c r="AN127" s="81">
        <f>Data!H127</f>
        <v>114804.48137929117</v>
      </c>
      <c r="AO127" s="74">
        <f>(Data!K127/(AP127/100))</f>
        <v>976600.28601808241</v>
      </c>
      <c r="AP127" s="74">
        <f t="shared" si="43"/>
        <v>41.045520097179754</v>
      </c>
      <c r="AQ127" s="17">
        <f>'Embargoed data'!G127</f>
        <v>808</v>
      </c>
      <c r="AR127" s="17">
        <f>'Embargoed data'!H127</f>
        <v>256</v>
      </c>
      <c r="AS127" s="17">
        <f>'Embargoed data'!I127</f>
        <v>120</v>
      </c>
      <c r="AT127" s="17">
        <f>'Embargoed data'!J127</f>
        <v>1702</v>
      </c>
      <c r="AU127" s="17">
        <f>'Embargoed data'!K127</f>
        <v>32756</v>
      </c>
      <c r="AV127" s="17">
        <f t="shared" si="44"/>
        <v>31998</v>
      </c>
      <c r="AW127" s="17">
        <v>30975</v>
      </c>
      <c r="AX127" s="17">
        <v>2119</v>
      </c>
      <c r="AY127" s="17">
        <f t="shared" si="53"/>
        <v>33094</v>
      </c>
      <c r="AZ127" s="74">
        <f>'Historical CPI'!I82</f>
        <v>34.138109592408583</v>
      </c>
      <c r="BA127" s="17">
        <v>849199</v>
      </c>
      <c r="BB127" s="17">
        <v>245130</v>
      </c>
      <c r="BC127" s="17">
        <v>560156</v>
      </c>
      <c r="BD127" s="17">
        <v>219041</v>
      </c>
      <c r="BE127" s="74">
        <f t="shared" si="37"/>
        <v>41.089413948393378</v>
      </c>
      <c r="BF127" s="74">
        <f t="shared" si="38"/>
        <v>37.555947375559469</v>
      </c>
      <c r="BG127" s="74">
        <f t="shared" si="39"/>
        <v>39.712565661335063</v>
      </c>
      <c r="BH127" s="74">
        <f t="shared" si="40"/>
        <v>41.174830733730978</v>
      </c>
      <c r="BI127" s="74">
        <v>208.68</v>
      </c>
      <c r="BJ127" s="74">
        <v>109.013707766667</v>
      </c>
      <c r="BK127" s="74">
        <f t="shared" si="41"/>
        <v>36.705823051908808</v>
      </c>
      <c r="BL127" s="74">
        <f t="shared" si="45"/>
        <v>39.103571148037332</v>
      </c>
      <c r="BM127" s="74">
        <f t="shared" si="46"/>
        <v>28.866025513454442</v>
      </c>
      <c r="BN127" s="17">
        <f>Data!G127</f>
        <v>39192.079670258725</v>
      </c>
      <c r="BO127" s="17">
        <f>Data!H127</f>
        <v>114804.48137929117</v>
      </c>
      <c r="BP127" s="17">
        <v>29574.713132794401</v>
      </c>
      <c r="BQ127" s="17">
        <f t="shared" si="47"/>
        <v>72053.449591509707</v>
      </c>
      <c r="BR127" s="17">
        <v>30191.897714481998</v>
      </c>
      <c r="BS127" s="17">
        <f t="shared" si="54"/>
        <v>73557.108407931926</v>
      </c>
      <c r="BT127" s="17">
        <v>14933.666666666701</v>
      </c>
      <c r="BU127" s="17">
        <f t="shared" si="50"/>
        <v>179204.00000000041</v>
      </c>
      <c r="BV127" s="17">
        <v>18495</v>
      </c>
      <c r="BW127" s="17">
        <f t="shared" si="50"/>
        <v>221940</v>
      </c>
      <c r="BX127" s="17">
        <f t="shared" si="55"/>
        <v>-3561.3333333332994</v>
      </c>
      <c r="BY127" s="17">
        <v>203577.093755899</v>
      </c>
      <c r="BZ127" s="17">
        <v>223409.211328273</v>
      </c>
      <c r="CA127" s="17">
        <f t="shared" si="51"/>
        <v>-19832.117572374002</v>
      </c>
      <c r="CB127" s="17">
        <f t="shared" si="52"/>
        <v>-48317.37428449998</v>
      </c>
      <c r="CD127" s="139"/>
      <c r="CE127" s="139"/>
    </row>
    <row r="128" spans="1:83" x14ac:dyDescent="0.2">
      <c r="A128" s="18">
        <v>36799</v>
      </c>
      <c r="B128" s="17">
        <v>2841026</v>
      </c>
      <c r="C128" s="17">
        <v>1081134</v>
      </c>
      <c r="D128" s="35">
        <f>Data!P128</f>
        <v>11.75</v>
      </c>
      <c r="E128" s="73">
        <v>10.181428571428601</v>
      </c>
      <c r="F128" s="35" t="e">
        <v>#N/A</v>
      </c>
      <c r="G128" s="35" t="e">
        <v>#N/A</v>
      </c>
      <c r="H128" s="35" t="e">
        <v>#N/A</v>
      </c>
      <c r="I128" s="35">
        <v>13.713333333333299</v>
      </c>
      <c r="J128" s="35">
        <f>'Historical PPI'!H127</f>
        <v>32.426305546545514</v>
      </c>
      <c r="K128" s="35">
        <f>'4.Globalgrowthcalcs_rebased'!Q125</f>
        <v>76.49738404213997</v>
      </c>
      <c r="L128" s="35">
        <f>'4.Globalgrowthcalcs_rebased'!B125</f>
        <v>84.249685544761363</v>
      </c>
      <c r="M128" s="35">
        <v>6.5</v>
      </c>
      <c r="N128" s="35">
        <f>'3.IMFq'!Q125</f>
        <v>81.404174772624771</v>
      </c>
      <c r="O128" s="35">
        <f>'3.IMFq'!R125</f>
        <v>167.09343750000002</v>
      </c>
      <c r="P128" s="35">
        <f>'3.IMFq'!S125</f>
        <v>70.030531249999996</v>
      </c>
      <c r="Q128" s="35">
        <f>'3.IMFq'!T125</f>
        <v>72.217531250000022</v>
      </c>
      <c r="R128" s="35">
        <f>'3.IMFq'!U125</f>
        <v>97.913000000000054</v>
      </c>
      <c r="S128" s="35">
        <f>'3.IMFq'!V125</f>
        <v>46.793687500000004</v>
      </c>
      <c r="T128" s="35">
        <f t="shared" si="48"/>
        <v>87.741553131210523</v>
      </c>
      <c r="U128" s="17">
        <v>1688068</v>
      </c>
      <c r="V128" s="17">
        <v>702993</v>
      </c>
      <c r="W128" s="17">
        <v>508044</v>
      </c>
      <c r="X128" s="17">
        <v>178135</v>
      </c>
      <c r="Y128" s="17">
        <v>268258</v>
      </c>
      <c r="Z128" s="17">
        <v>111526</v>
      </c>
      <c r="AA128" s="17">
        <v>74518</v>
      </c>
      <c r="AB128" s="17">
        <v>27048</v>
      </c>
      <c r="AC128" s="17">
        <v>34180</v>
      </c>
      <c r="AD128" s="17">
        <v>14394</v>
      </c>
      <c r="AE128" s="17">
        <v>368903</v>
      </c>
      <c r="AF128" s="17">
        <v>152969</v>
      </c>
      <c r="AG128" s="75">
        <f>Tax_data!Q128</f>
        <v>0.53129520264158858</v>
      </c>
      <c r="AH128" s="75">
        <f>Tax_data!S128</f>
        <v>8.3945991216007023</v>
      </c>
      <c r="AI128" s="74">
        <f>Tax_data!U128</f>
        <v>11.955027538804678</v>
      </c>
      <c r="AJ128" s="74">
        <f>Tax_data!V128</f>
        <v>7.3080804342982555</v>
      </c>
      <c r="AK128" s="81">
        <f>Data!F128</f>
        <v>12.7396193375432</v>
      </c>
      <c r="AL128" s="17">
        <v>509793</v>
      </c>
      <c r="AM128" s="74">
        <f t="shared" si="42"/>
        <v>1224144.8349044728</v>
      </c>
      <c r="AN128" s="81">
        <f>Data!H128</f>
        <v>115734.97641738663</v>
      </c>
      <c r="AO128" s="74">
        <f>(Data!K128/(AP128/100))</f>
        <v>983323.40847395756</v>
      </c>
      <c r="AP128" s="74">
        <f t="shared" si="43"/>
        <v>41.644827104121397</v>
      </c>
      <c r="AQ128" s="17">
        <f>'Embargoed data'!G128</f>
        <v>848</v>
      </c>
      <c r="AR128" s="17">
        <f>'Embargoed data'!H128</f>
        <v>264</v>
      </c>
      <c r="AS128" s="17">
        <f>'Embargoed data'!I128</f>
        <v>136</v>
      </c>
      <c r="AT128" s="17">
        <f>'Embargoed data'!J128</f>
        <v>1871</v>
      </c>
      <c r="AU128" s="17">
        <f>'Embargoed data'!K128</f>
        <v>27156</v>
      </c>
      <c r="AV128" s="17">
        <f t="shared" si="44"/>
        <v>26261</v>
      </c>
      <c r="AW128" s="17">
        <v>28941</v>
      </c>
      <c r="AX128" s="17">
        <v>1886</v>
      </c>
      <c r="AY128" s="17">
        <f t="shared" si="53"/>
        <v>30827</v>
      </c>
      <c r="AZ128" s="74">
        <f>'Historical CPI'!I83</f>
        <v>34.57584391185506</v>
      </c>
      <c r="BA128" s="17">
        <v>850861</v>
      </c>
      <c r="BB128" s="17">
        <v>253619</v>
      </c>
      <c r="BC128" s="17">
        <v>570675</v>
      </c>
      <c r="BD128" s="17">
        <v>231233</v>
      </c>
      <c r="BE128" s="74">
        <f t="shared" si="37"/>
        <v>41.574156222740797</v>
      </c>
      <c r="BF128" s="74">
        <f t="shared" si="38"/>
        <v>36.297270458144339</v>
      </c>
      <c r="BG128" s="74">
        <f t="shared" si="39"/>
        <v>42.112346401404331</v>
      </c>
      <c r="BH128" s="74">
        <f t="shared" si="40"/>
        <v>41.465913803899667</v>
      </c>
      <c r="BI128" s="74">
        <v>208.79333333333301</v>
      </c>
      <c r="BJ128" s="74">
        <v>110.342077433333</v>
      </c>
      <c r="BK128" s="74">
        <f t="shared" si="41"/>
        <v>38.054350787356398</v>
      </c>
      <c r="BL128" s="74">
        <f t="shared" si="45"/>
        <v>40.519209707802162</v>
      </c>
      <c r="BM128" s="74">
        <f t="shared" si="46"/>
        <v>29.807336333431667</v>
      </c>
      <c r="BN128" s="17">
        <f>Data!G128</f>
        <v>40016.344797497863</v>
      </c>
      <c r="BO128" s="17">
        <f>Data!H128</f>
        <v>115734.97641738663</v>
      </c>
      <c r="BP128" s="17">
        <v>26407.3868101878</v>
      </c>
      <c r="BQ128" s="17">
        <f t="shared" si="47"/>
        <v>63410.965170208103</v>
      </c>
      <c r="BR128" s="17">
        <v>32150.038384053201</v>
      </c>
      <c r="BS128" s="17">
        <f t="shared" si="54"/>
        <v>77200.556755034428</v>
      </c>
      <c r="BT128" s="17">
        <v>17236</v>
      </c>
      <c r="BU128" s="17">
        <f t="shared" si="50"/>
        <v>206832</v>
      </c>
      <c r="BV128" s="17">
        <v>20028</v>
      </c>
      <c r="BW128" s="17">
        <f t="shared" si="50"/>
        <v>240336</v>
      </c>
      <c r="BX128" s="17">
        <f t="shared" si="55"/>
        <v>-2792</v>
      </c>
      <c r="BY128" s="17">
        <v>207762.534255807</v>
      </c>
      <c r="BZ128" s="17">
        <v>229559.80161685799</v>
      </c>
      <c r="CA128" s="17">
        <f t="shared" si="51"/>
        <v>-21797.267361050996</v>
      </c>
      <c r="CB128" s="17">
        <f t="shared" si="52"/>
        <v>-52340.876110622194</v>
      </c>
      <c r="CD128" s="139"/>
      <c r="CE128" s="139"/>
    </row>
    <row r="129" spans="1:83" x14ac:dyDescent="0.2">
      <c r="A129" s="18">
        <v>36891</v>
      </c>
      <c r="B129" s="17">
        <v>2865202</v>
      </c>
      <c r="C129" s="17">
        <v>1108461</v>
      </c>
      <c r="D129" s="35">
        <f>Data!P129</f>
        <v>11.961538461538501</v>
      </c>
      <c r="E129" s="73">
        <v>10.201290322580601</v>
      </c>
      <c r="F129" s="35" t="e">
        <v>#N/A</v>
      </c>
      <c r="G129" s="35" t="e">
        <v>#N/A</v>
      </c>
      <c r="H129" s="35" t="e">
        <v>#N/A</v>
      </c>
      <c r="I129" s="35">
        <v>13.3333333333333</v>
      </c>
      <c r="J129" s="35">
        <f>'Historical PPI'!H128</f>
        <v>33.29170002668787</v>
      </c>
      <c r="K129" s="35">
        <f>'4.Globalgrowthcalcs_rebased'!Q126</f>
        <v>77.287928515002704</v>
      </c>
      <c r="L129" s="35">
        <f>'4.Globalgrowthcalcs_rebased'!B126</f>
        <v>84.752690041463097</v>
      </c>
      <c r="M129" s="35">
        <v>6.5</v>
      </c>
      <c r="N129" s="35">
        <f>'3.IMFq'!Q126</f>
        <v>81.779784994626141</v>
      </c>
      <c r="O129" s="35">
        <f>'3.IMFq'!R126</f>
        <v>168.3685625</v>
      </c>
      <c r="P129" s="35">
        <f>'3.IMFq'!S126</f>
        <v>70.015218749999988</v>
      </c>
      <c r="Q129" s="35">
        <f>'3.IMFq'!T126</f>
        <v>72.384218750000016</v>
      </c>
      <c r="R129" s="35">
        <f>'3.IMFq'!U126</f>
        <v>97.76550000000006</v>
      </c>
      <c r="S129" s="35">
        <f>'3.IMFq'!V126</f>
        <v>47.284312499999999</v>
      </c>
      <c r="T129" s="35">
        <f t="shared" si="48"/>
        <v>88.080322629181069</v>
      </c>
      <c r="U129" s="17">
        <v>1700881</v>
      </c>
      <c r="V129" s="17">
        <v>714964</v>
      </c>
      <c r="W129" s="17">
        <v>511590</v>
      </c>
      <c r="X129" s="17">
        <v>181911</v>
      </c>
      <c r="Y129" s="17">
        <v>272105</v>
      </c>
      <c r="Z129" s="17">
        <v>115149</v>
      </c>
      <c r="AA129" s="17">
        <v>79522</v>
      </c>
      <c r="AB129" s="17">
        <v>29967</v>
      </c>
      <c r="AC129" s="17">
        <v>33953</v>
      </c>
      <c r="AD129" s="17">
        <v>14351</v>
      </c>
      <c r="AE129" s="17">
        <v>376781</v>
      </c>
      <c r="AF129" s="17">
        <v>159468</v>
      </c>
      <c r="AG129" s="75">
        <f>Tax_data!Q129</f>
        <v>0.61536986744036437</v>
      </c>
      <c r="AH129" s="75">
        <f>Tax_data!S129</f>
        <v>8.0867512957361054</v>
      </c>
      <c r="AI129" s="74">
        <f>Tax_data!U129</f>
        <v>11.489758478333489</v>
      </c>
      <c r="AJ129" s="74">
        <f>Tax_data!V129</f>
        <v>9.9535162346325468</v>
      </c>
      <c r="AK129" s="81">
        <f>Data!F129</f>
        <v>12.72068063</v>
      </c>
      <c r="AL129" s="17">
        <v>519387</v>
      </c>
      <c r="AM129" s="74">
        <f t="shared" si="42"/>
        <v>1235608.3382478</v>
      </c>
      <c r="AN129" s="81">
        <f>Data!H129</f>
        <v>116120.14770134221</v>
      </c>
      <c r="AO129" s="74">
        <f>(Data!K129/(AP129/100))</f>
        <v>975810.06800482271</v>
      </c>
      <c r="AP129" s="74">
        <f t="shared" si="43"/>
        <v>42.03492190223772</v>
      </c>
      <c r="AQ129" s="17">
        <f>'Embargoed data'!G129</f>
        <v>920</v>
      </c>
      <c r="AR129" s="17">
        <f>'Embargoed data'!H129</f>
        <v>268</v>
      </c>
      <c r="AS129" s="17">
        <f>'Embargoed data'!I129</f>
        <v>144</v>
      </c>
      <c r="AT129" s="17">
        <f>'Embargoed data'!J129</f>
        <v>1802</v>
      </c>
      <c r="AU129" s="17">
        <f>'Embargoed data'!K129</f>
        <v>29604</v>
      </c>
      <c r="AV129" s="17">
        <f t="shared" si="44"/>
        <v>28846</v>
      </c>
      <c r="AW129" s="17">
        <v>29457</v>
      </c>
      <c r="AX129" s="17">
        <v>1529</v>
      </c>
      <c r="AY129" s="17">
        <f t="shared" si="53"/>
        <v>30986</v>
      </c>
      <c r="AZ129" s="74">
        <f>'Historical CPI'!I84</f>
        <v>35.161965743367126</v>
      </c>
      <c r="BA129" s="17">
        <v>913402</v>
      </c>
      <c r="BB129" s="17">
        <v>289140</v>
      </c>
      <c r="BC129" s="17">
        <v>585677</v>
      </c>
      <c r="BD129" s="17">
        <v>251895</v>
      </c>
      <c r="BE129" s="74">
        <f t="shared" si="37"/>
        <v>42.31785523970526</v>
      </c>
      <c r="BF129" s="74">
        <f t="shared" si="38"/>
        <v>37.683911370438366</v>
      </c>
      <c r="BG129" s="74">
        <f t="shared" si="39"/>
        <v>42.267251789238067</v>
      </c>
      <c r="BH129" s="74">
        <f t="shared" si="40"/>
        <v>42.323790212351469</v>
      </c>
      <c r="BI129" s="74">
        <v>197.56</v>
      </c>
      <c r="BJ129" s="74">
        <v>106.163037233333</v>
      </c>
      <c r="BK129" s="74">
        <f t="shared" si="41"/>
        <v>38.687010549343462</v>
      </c>
      <c r="BL129" s="74">
        <f t="shared" si="45"/>
        <v>43.009201317449723</v>
      </c>
      <c r="BM129" s="74">
        <f t="shared" si="46"/>
        <v>31.6552843107416</v>
      </c>
      <c r="BN129" s="17">
        <f>Data!G129</f>
        <v>40830.126555893257</v>
      </c>
      <c r="BO129" s="17">
        <f>Data!H129</f>
        <v>116120.14770134221</v>
      </c>
      <c r="BP129" s="17">
        <v>30190.673305874701</v>
      </c>
      <c r="BQ129" s="17">
        <f t="shared" si="47"/>
        <v>71822.836678727137</v>
      </c>
      <c r="BR129" s="17">
        <v>31770.4648942698</v>
      </c>
      <c r="BS129" s="17">
        <f t="shared" si="54"/>
        <v>75581.120307918318</v>
      </c>
      <c r="BT129" s="17">
        <v>18514.666666666701</v>
      </c>
      <c r="BU129" s="17">
        <f t="shared" si="50"/>
        <v>222176.00000000041</v>
      </c>
      <c r="BV129" s="17">
        <v>17336.333333333299</v>
      </c>
      <c r="BW129" s="17">
        <f t="shared" si="50"/>
        <v>208035.99999999959</v>
      </c>
      <c r="BX129" s="17">
        <f t="shared" si="55"/>
        <v>1178.3333333334012</v>
      </c>
      <c r="BY129" s="17">
        <v>212954.56942822499</v>
      </c>
      <c r="BZ129" s="17">
        <v>234642.12691791501</v>
      </c>
      <c r="CA129" s="17">
        <f t="shared" si="51"/>
        <v>-21687.557489690022</v>
      </c>
      <c r="CB129" s="17">
        <f t="shared" si="52"/>
        <v>-51594.142461188894</v>
      </c>
      <c r="CD129" s="139"/>
      <c r="CE129" s="139"/>
    </row>
    <row r="130" spans="1:83" x14ac:dyDescent="0.2">
      <c r="A130" s="18">
        <v>36981</v>
      </c>
      <c r="B130" s="17">
        <v>2882809</v>
      </c>
      <c r="C130" s="17">
        <v>1131274</v>
      </c>
      <c r="D130" s="35">
        <f>Data!P130</f>
        <v>12</v>
      </c>
      <c r="E130" s="73">
        <v>10.144603174603199</v>
      </c>
      <c r="F130" s="73">
        <v>11.734450000000001</v>
      </c>
      <c r="G130" s="73">
        <v>11.9747733333333</v>
      </c>
      <c r="H130" s="73">
        <v>11.966756666666701</v>
      </c>
      <c r="I130" s="35">
        <v>12.123333333333299</v>
      </c>
      <c r="J130" s="35">
        <f>'Historical PPI'!H129</f>
        <v>32.945192465192576</v>
      </c>
      <c r="K130" s="35">
        <f>'4.Globalgrowthcalcs_rebased'!Q127</f>
        <v>77.254128556955578</v>
      </c>
      <c r="L130" s="35">
        <f>'4.Globalgrowthcalcs_rebased'!B127</f>
        <v>84.474870546766013</v>
      </c>
      <c r="M130" s="35">
        <v>5</v>
      </c>
      <c r="N130" s="35">
        <f>'3.IMFq'!Q127</f>
        <v>82.298621643639265</v>
      </c>
      <c r="O130" s="35">
        <f>'3.IMFq'!R127</f>
        <v>170.20721875000007</v>
      </c>
      <c r="P130" s="35">
        <f>'3.IMFq'!S127</f>
        <v>70.233187500000014</v>
      </c>
      <c r="Q130" s="35">
        <f>'3.IMFq'!T127</f>
        <v>72.419281249999983</v>
      </c>
      <c r="R130" s="35">
        <f>'3.IMFq'!U127</f>
        <v>97.545687500000014</v>
      </c>
      <c r="S130" s="35">
        <f>'3.IMFq'!V127</f>
        <v>47.569249999999997</v>
      </c>
      <c r="T130" s="35">
        <f t="shared" si="48"/>
        <v>88.597291395301127</v>
      </c>
      <c r="U130" s="17">
        <v>1716099</v>
      </c>
      <c r="V130" s="17">
        <v>734759</v>
      </c>
      <c r="W130" s="17">
        <v>515285</v>
      </c>
      <c r="X130" s="17">
        <v>184821</v>
      </c>
      <c r="Y130" s="17">
        <v>278133</v>
      </c>
      <c r="Z130" s="17">
        <v>118597</v>
      </c>
      <c r="AA130" s="17">
        <v>76825</v>
      </c>
      <c r="AB130" s="17">
        <v>30693</v>
      </c>
      <c r="AC130" s="17">
        <v>33397</v>
      </c>
      <c r="AD130" s="17">
        <v>14204</v>
      </c>
      <c r="AE130" s="17">
        <v>377788</v>
      </c>
      <c r="AF130" s="17">
        <v>163495</v>
      </c>
      <c r="AG130" s="75">
        <f>Tax_data!Q130</f>
        <v>0.55514127102493993</v>
      </c>
      <c r="AH130" s="75">
        <f>Tax_data!S130</f>
        <v>8.8731776490097189</v>
      </c>
      <c r="AI130" s="74">
        <f>Tax_data!U130</f>
        <v>11.624633594109577</v>
      </c>
      <c r="AJ130" s="74">
        <f>Tax_data!V130</f>
        <v>11.82450079952496</v>
      </c>
      <c r="AK130" s="81">
        <f>Data!F130</f>
        <v>12.6978315628877</v>
      </c>
      <c r="AL130" s="17">
        <v>530307</v>
      </c>
      <c r="AM130" s="74">
        <f t="shared" si="42"/>
        <v>1238582.0553310676</v>
      </c>
      <c r="AN130" s="81">
        <f>Data!H130</f>
        <v>116189.53756367603</v>
      </c>
      <c r="AO130" s="74">
        <f>(Data!K130/(AP130/100))</f>
        <v>966392.66339847399</v>
      </c>
      <c r="AP130" s="74">
        <f t="shared" si="43"/>
        <v>42.815653409273011</v>
      </c>
      <c r="AQ130" s="17">
        <f>'Embargoed data'!G130</f>
        <v>848</v>
      </c>
      <c r="AR130" s="17">
        <f>'Embargoed data'!H130</f>
        <v>264</v>
      </c>
      <c r="AS130" s="17">
        <f>'Embargoed data'!I130</f>
        <v>145</v>
      </c>
      <c r="AT130" s="17">
        <f>'Embargoed data'!J130</f>
        <v>2237</v>
      </c>
      <c r="AU130" s="17">
        <f>'Embargoed data'!K130</f>
        <v>34656</v>
      </c>
      <c r="AV130" s="17">
        <f t="shared" si="44"/>
        <v>33386</v>
      </c>
      <c r="AW130" s="17">
        <v>32105</v>
      </c>
      <c r="AX130" s="17">
        <v>1551</v>
      </c>
      <c r="AY130" s="17">
        <f t="shared" si="53"/>
        <v>33656</v>
      </c>
      <c r="AZ130" s="74">
        <f>'Historical CPI'!I85</f>
        <v>35.944361611372365</v>
      </c>
      <c r="BA130" s="17">
        <v>902706</v>
      </c>
      <c r="BB130" s="17">
        <v>294187</v>
      </c>
      <c r="BC130" s="17">
        <v>576982</v>
      </c>
      <c r="BD130" s="17">
        <v>253694</v>
      </c>
      <c r="BE130" s="74">
        <f t="shared" si="37"/>
        <v>42.640391467391495</v>
      </c>
      <c r="BF130" s="74">
        <f t="shared" si="38"/>
        <v>39.951838594207615</v>
      </c>
      <c r="BG130" s="74">
        <f t="shared" si="39"/>
        <v>42.530766236488311</v>
      </c>
      <c r="BH130" s="74">
        <f t="shared" si="40"/>
        <v>43.276917212828359</v>
      </c>
      <c r="BI130" s="74">
        <v>188.70666666666699</v>
      </c>
      <c r="BJ130" s="74">
        <v>103.02010799999999</v>
      </c>
      <c r="BK130" s="74">
        <f t="shared" si="41"/>
        <v>39.242072575741233</v>
      </c>
      <c r="BL130" s="74">
        <f t="shared" si="45"/>
        <v>43.969135952248081</v>
      </c>
      <c r="BM130" s="74">
        <f t="shared" si="46"/>
        <v>32.589458804970832</v>
      </c>
      <c r="BN130" s="17">
        <f>Data!G130</f>
        <v>41763.587536469044</v>
      </c>
      <c r="BO130" s="17">
        <f>Data!H130</f>
        <v>116189.53756367603</v>
      </c>
      <c r="BP130" s="17">
        <v>34072.098917542098</v>
      </c>
      <c r="BQ130" s="17">
        <f t="shared" si="47"/>
        <v>79578.603161438077</v>
      </c>
      <c r="BR130" s="17">
        <v>34659.856507147699</v>
      </c>
      <c r="BS130" s="17">
        <f t="shared" si="54"/>
        <v>80951.366491679117</v>
      </c>
      <c r="BT130" s="17">
        <v>21180</v>
      </c>
      <c r="BU130" s="17">
        <f t="shared" si="50"/>
        <v>254160</v>
      </c>
      <c r="BV130" s="17">
        <v>22122</v>
      </c>
      <c r="BW130" s="17">
        <f t="shared" si="50"/>
        <v>265464</v>
      </c>
      <c r="BX130" s="17">
        <f t="shared" si="55"/>
        <v>-942</v>
      </c>
      <c r="BY130" s="17">
        <v>236491.33764307</v>
      </c>
      <c r="BZ130" s="17">
        <v>247576.328857296</v>
      </c>
      <c r="CA130" s="17">
        <f t="shared" si="51"/>
        <v>-11084.991214226</v>
      </c>
      <c r="CB130" s="17">
        <f t="shared" si="52"/>
        <v>-25890.043317253712</v>
      </c>
      <c r="CD130" s="139"/>
      <c r="CE130" s="139"/>
    </row>
    <row r="131" spans="1:83" x14ac:dyDescent="0.2">
      <c r="A131" s="18">
        <v>37072</v>
      </c>
      <c r="B131" s="17">
        <v>2897214</v>
      </c>
      <c r="C131" s="17">
        <v>1150495</v>
      </c>
      <c r="D131" s="35">
        <f>Data!P131</f>
        <v>11.77</v>
      </c>
      <c r="E131" s="73">
        <v>10.2309836065574</v>
      </c>
      <c r="F131" s="73">
        <v>11.258815</v>
      </c>
      <c r="G131" s="73">
        <v>11.360709999999999</v>
      </c>
      <c r="H131" s="73">
        <v>11.375959999999999</v>
      </c>
      <c r="I131" s="35">
        <v>11.8066666666667</v>
      </c>
      <c r="J131" s="35">
        <f>'Historical PPI'!H130</f>
        <v>34.028054151035576</v>
      </c>
      <c r="K131" s="35">
        <f>'4.Globalgrowthcalcs_rebased'!Q128</f>
        <v>78.131764601650062</v>
      </c>
      <c r="L131" s="35">
        <f>'4.Globalgrowthcalcs_rebased'!B128</f>
        <v>85.002418588650258</v>
      </c>
      <c r="M131" s="35">
        <v>3.75</v>
      </c>
      <c r="N131" s="35">
        <f>'3.IMFq'!Q128</f>
        <v>82.740426531121742</v>
      </c>
      <c r="O131" s="35">
        <f>'3.IMFq'!R128</f>
        <v>171.56203125000008</v>
      </c>
      <c r="P131" s="35">
        <f>'3.IMFq'!S128</f>
        <v>70.311312500000028</v>
      </c>
      <c r="Q131" s="35">
        <f>'3.IMFq'!T128</f>
        <v>72.582968749999992</v>
      </c>
      <c r="R131" s="35">
        <f>'3.IMFq'!U128</f>
        <v>97.377312500000016</v>
      </c>
      <c r="S131" s="35">
        <f>'3.IMFq'!V128</f>
        <v>48.033249999999988</v>
      </c>
      <c r="T131" s="35">
        <f t="shared" si="48"/>
        <v>88.997851651981904</v>
      </c>
      <c r="U131" s="17">
        <v>1728614</v>
      </c>
      <c r="V131" s="17">
        <v>755527</v>
      </c>
      <c r="W131" s="17">
        <v>519527</v>
      </c>
      <c r="X131" s="17">
        <v>190335</v>
      </c>
      <c r="Y131" s="17">
        <v>282286</v>
      </c>
      <c r="Z131" s="17">
        <v>122016</v>
      </c>
      <c r="AA131" s="17">
        <v>70328</v>
      </c>
      <c r="AB131" s="17">
        <v>28903</v>
      </c>
      <c r="AC131" s="17">
        <v>33628</v>
      </c>
      <c r="AD131" s="17">
        <v>14352</v>
      </c>
      <c r="AE131" s="17">
        <v>376839</v>
      </c>
      <c r="AF131" s="17">
        <v>165270</v>
      </c>
      <c r="AG131" s="75">
        <f>Tax_data!Q131</f>
        <v>0.56971092770011633</v>
      </c>
      <c r="AH131" s="75">
        <f>Tax_data!S131</f>
        <v>7.2079645455489771</v>
      </c>
      <c r="AI131" s="74">
        <f>Tax_data!U131</f>
        <v>9.7153047487862931</v>
      </c>
      <c r="AJ131" s="74">
        <f>Tax_data!V131</f>
        <v>13.68754658604559</v>
      </c>
      <c r="AK131" s="81">
        <f>Data!F131</f>
        <v>12.670265470911401</v>
      </c>
      <c r="AL131" s="17">
        <v>535307</v>
      </c>
      <c r="AM131" s="74">
        <f t="shared" si="42"/>
        <v>1224759.9020260032</v>
      </c>
      <c r="AN131" s="81">
        <f>Data!H131</f>
        <v>116483.91490578112</v>
      </c>
      <c r="AO131" s="74">
        <f>(Data!K131/(AP131/100))</f>
        <v>986251.72636848188</v>
      </c>
      <c r="AP131" s="74">
        <f t="shared" si="43"/>
        <v>43.707097130996274</v>
      </c>
      <c r="AQ131" s="17">
        <f>'Embargoed data'!G131</f>
        <v>888</v>
      </c>
      <c r="AR131" s="17">
        <f>'Embargoed data'!H131</f>
        <v>288</v>
      </c>
      <c r="AS131" s="17">
        <f>'Embargoed data'!I131</f>
        <v>147</v>
      </c>
      <c r="AT131" s="17">
        <f>'Embargoed data'!J131</f>
        <v>2257</v>
      </c>
      <c r="AU131" s="17">
        <f>'Embargoed data'!K131</f>
        <v>33852</v>
      </c>
      <c r="AV131" s="17">
        <f t="shared" si="44"/>
        <v>32624</v>
      </c>
      <c r="AW131" s="17">
        <v>34726</v>
      </c>
      <c r="AX131" s="17">
        <v>2053</v>
      </c>
      <c r="AY131" s="17">
        <f t="shared" si="53"/>
        <v>36779</v>
      </c>
      <c r="AZ131" s="74">
        <f>'Historical CPI'!I86</f>
        <v>36.270308512552404</v>
      </c>
      <c r="BA131" s="17">
        <v>937449</v>
      </c>
      <c r="BB131" s="17">
        <v>311236</v>
      </c>
      <c r="BC131" s="17">
        <v>587663</v>
      </c>
      <c r="BD131" s="17">
        <v>263409</v>
      </c>
      <c r="BE131" s="74">
        <f t="shared" si="37"/>
        <v>43.224247748737099</v>
      </c>
      <c r="BF131" s="74">
        <f t="shared" si="38"/>
        <v>41.097429188943238</v>
      </c>
      <c r="BG131" s="74">
        <f t="shared" si="39"/>
        <v>42.678720114190554</v>
      </c>
      <c r="BH131" s="74">
        <f t="shared" si="40"/>
        <v>43.856925636677737</v>
      </c>
      <c r="BI131" s="74">
        <v>190.41333333333299</v>
      </c>
      <c r="BJ131" s="74">
        <v>105.997896633333</v>
      </c>
      <c r="BK131" s="74">
        <f t="shared" si="41"/>
        <v>39.710390740897978</v>
      </c>
      <c r="BL131" s="74">
        <f t="shared" si="45"/>
        <v>44.823138431379888</v>
      </c>
      <c r="BM131" s="74">
        <f t="shared" si="46"/>
        <v>33.200312763681012</v>
      </c>
      <c r="BN131" s="17">
        <f>Data!G131</f>
        <v>42249.075303825826</v>
      </c>
      <c r="BO131" s="17">
        <f>Data!H131</f>
        <v>116483.91490578112</v>
      </c>
      <c r="BP131" s="17">
        <v>30622.857417384199</v>
      </c>
      <c r="BQ131" s="17">
        <f t="shared" si="47"/>
        <v>70063.809832996281</v>
      </c>
      <c r="BR131" s="17">
        <v>33646.114109424903</v>
      </c>
      <c r="BS131" s="17">
        <f t="shared" si="54"/>
        <v>76980.893992073645</v>
      </c>
      <c r="BT131" s="17">
        <v>17666</v>
      </c>
      <c r="BU131" s="17">
        <f t="shared" si="50"/>
        <v>211992</v>
      </c>
      <c r="BV131" s="17">
        <v>20363</v>
      </c>
      <c r="BW131" s="17">
        <f t="shared" si="50"/>
        <v>244356</v>
      </c>
      <c r="BX131" s="17">
        <f t="shared" si="55"/>
        <v>-2697</v>
      </c>
      <c r="BY131" s="17">
        <v>232595.91021437399</v>
      </c>
      <c r="BZ131" s="17">
        <v>248379.881950323</v>
      </c>
      <c r="CA131" s="17">
        <f t="shared" si="51"/>
        <v>-15783.971735949017</v>
      </c>
      <c r="CB131" s="17">
        <f t="shared" si="52"/>
        <v>-36113.063488618907</v>
      </c>
      <c r="CD131" s="139"/>
      <c r="CE131" s="139"/>
    </row>
    <row r="132" spans="1:83" x14ac:dyDescent="0.2">
      <c r="A132" s="18">
        <v>37164</v>
      </c>
      <c r="B132" s="17">
        <v>2904913</v>
      </c>
      <c r="C132" s="17">
        <v>1171775</v>
      </c>
      <c r="D132" s="35">
        <f>Data!P132</f>
        <v>10.615384615384601</v>
      </c>
      <c r="E132" s="73">
        <v>9.4014285714285695</v>
      </c>
      <c r="F132" s="73">
        <v>10.5620938095238</v>
      </c>
      <c r="G132" s="73">
        <v>10.6813252380952</v>
      </c>
      <c r="H132" s="73">
        <v>10.689670634920599</v>
      </c>
      <c r="I132" s="35">
        <v>10.82</v>
      </c>
      <c r="J132" s="35">
        <f>'Historical PPI'!H131</f>
        <v>34.553146286085145</v>
      </c>
      <c r="K132" s="35">
        <f>'4.Globalgrowthcalcs_rebased'!Q129</f>
        <v>78.314661925617543</v>
      </c>
      <c r="L132" s="35">
        <f>'4.Globalgrowthcalcs_rebased'!B129</f>
        <v>84.66186558281494</v>
      </c>
      <c r="M132" s="35">
        <v>3</v>
      </c>
      <c r="N132" s="35">
        <f>'3.IMFq'!Q129</f>
        <v>83.196973902299533</v>
      </c>
      <c r="O132" s="35">
        <f>'3.IMFq'!R129</f>
        <v>172.86940625000008</v>
      </c>
      <c r="P132" s="35">
        <f>'3.IMFq'!S129</f>
        <v>70.405062500000028</v>
      </c>
      <c r="Q132" s="35">
        <f>'3.IMFq'!T129</f>
        <v>72.766843749999978</v>
      </c>
      <c r="R132" s="35">
        <f>'3.IMFq'!U129</f>
        <v>97.208812500000022</v>
      </c>
      <c r="S132" s="35">
        <f>'3.IMFq'!V129</f>
        <v>48.515999999999991</v>
      </c>
      <c r="T132" s="35">
        <f t="shared" si="48"/>
        <v>89.404756639885335</v>
      </c>
      <c r="U132" s="17">
        <v>1742516</v>
      </c>
      <c r="V132" s="17">
        <v>769483</v>
      </c>
      <c r="W132" s="17">
        <v>524441</v>
      </c>
      <c r="X132" s="17">
        <v>196790</v>
      </c>
      <c r="Y132" s="17">
        <v>283330</v>
      </c>
      <c r="Z132" s="17">
        <v>124625</v>
      </c>
      <c r="AA132" s="17">
        <v>70717</v>
      </c>
      <c r="AB132" s="17">
        <v>30342</v>
      </c>
      <c r="AC132" s="17">
        <v>33041</v>
      </c>
      <c r="AD132" s="17">
        <v>14501</v>
      </c>
      <c r="AE132" s="17">
        <v>376798</v>
      </c>
      <c r="AF132" s="17">
        <v>169468</v>
      </c>
      <c r="AG132" s="75">
        <f>Tax_data!Q132</f>
        <v>0.56955112940343711</v>
      </c>
      <c r="AH132" s="75">
        <f>Tax_data!S132</f>
        <v>8.1897498393036479</v>
      </c>
      <c r="AI132" s="74">
        <f>Tax_data!U132</f>
        <v>12.372037038147452</v>
      </c>
      <c r="AJ132" s="74">
        <f>Tax_data!V132</f>
        <v>9.0963203490159277</v>
      </c>
      <c r="AK132" s="81">
        <f>Data!F132</f>
        <v>12.638750208479401</v>
      </c>
      <c r="AL132" s="17">
        <v>544825</v>
      </c>
      <c r="AM132" s="74">
        <f t="shared" si="42"/>
        <v>1233771.6098991141</v>
      </c>
      <c r="AN132" s="81">
        <f>Data!H132</f>
        <v>118943.91874555679</v>
      </c>
      <c r="AO132" s="74">
        <f>(Data!K132/(AP132/100))</f>
        <v>1002450.0480192545</v>
      </c>
      <c r="AP132" s="74">
        <f t="shared" si="43"/>
        <v>44.159307575941916</v>
      </c>
      <c r="AQ132" s="17">
        <f>'Embargoed data'!G132</f>
        <v>956</v>
      </c>
      <c r="AR132" s="17">
        <f>'Embargoed data'!H132</f>
        <v>308</v>
      </c>
      <c r="AS132" s="17">
        <f>'Embargoed data'!I132</f>
        <v>160</v>
      </c>
      <c r="AT132" s="17">
        <f>'Embargoed data'!J132</f>
        <v>1302</v>
      </c>
      <c r="AU132" s="17">
        <f>'Embargoed data'!K132</f>
        <v>31808</v>
      </c>
      <c r="AV132" s="17">
        <f t="shared" si="44"/>
        <v>31610</v>
      </c>
      <c r="AW132" s="17">
        <v>32465</v>
      </c>
      <c r="AX132" s="17">
        <v>2063</v>
      </c>
      <c r="AY132" s="17">
        <f t="shared" si="53"/>
        <v>34528</v>
      </c>
      <c r="AZ132" s="74">
        <f>'Historical CPI'!I87</f>
        <v>36.241874674604624</v>
      </c>
      <c r="BA132" s="17">
        <v>859505</v>
      </c>
      <c r="BB132" s="17">
        <v>293364</v>
      </c>
      <c r="BC132" s="17">
        <v>561033</v>
      </c>
      <c r="BD132" s="17">
        <v>258128</v>
      </c>
      <c r="BE132" s="74">
        <f t="shared" si="37"/>
        <v>43.985811597783503</v>
      </c>
      <c r="BF132" s="74">
        <f t="shared" si="38"/>
        <v>42.906231882008569</v>
      </c>
      <c r="BG132" s="74">
        <f t="shared" si="39"/>
        <v>43.887896855422056</v>
      </c>
      <c r="BH132" s="74">
        <f t="shared" si="40"/>
        <v>44.975822589291873</v>
      </c>
      <c r="BI132" s="74">
        <v>180.79</v>
      </c>
      <c r="BJ132" s="74">
        <v>103.080268766667</v>
      </c>
      <c r="BK132" s="74">
        <f t="shared" si="41"/>
        <v>40.337696860456752</v>
      </c>
      <c r="BL132" s="74">
        <f t="shared" si="45"/>
        <v>46.009414775957922</v>
      </c>
      <c r="BM132" s="74">
        <f t="shared" si="46"/>
        <v>34.131738616994667</v>
      </c>
      <c r="BN132" s="17">
        <f>Data!G132</f>
        <v>43107.505964828248</v>
      </c>
      <c r="BO132" s="17">
        <f>Data!H132</f>
        <v>118943.91874555679</v>
      </c>
      <c r="BP132" s="17">
        <v>31843.505740820699</v>
      </c>
      <c r="BQ132" s="17">
        <f t="shared" si="47"/>
        <v>72110.518685236602</v>
      </c>
      <c r="BR132" s="17">
        <v>35838.188131948496</v>
      </c>
      <c r="BS132" s="17">
        <f t="shared" si="54"/>
        <v>81156.58985439621</v>
      </c>
      <c r="BT132" s="17">
        <v>20045.666666666701</v>
      </c>
      <c r="BU132" s="17">
        <f t="shared" si="50"/>
        <v>240548.00000000041</v>
      </c>
      <c r="BV132" s="17">
        <v>22625</v>
      </c>
      <c r="BW132" s="17">
        <f t="shared" si="50"/>
        <v>271500</v>
      </c>
      <c r="BX132" s="17">
        <f t="shared" si="55"/>
        <v>-2579.3333333332994</v>
      </c>
      <c r="BY132" s="17">
        <v>243710.98757066901</v>
      </c>
      <c r="BZ132" s="17">
        <v>254925.981081231</v>
      </c>
      <c r="CA132" s="17">
        <f t="shared" si="51"/>
        <v>-11214.993510561995</v>
      </c>
      <c r="CB132" s="17">
        <f t="shared" si="52"/>
        <v>-25396.669753653357</v>
      </c>
      <c r="CD132" s="139"/>
      <c r="CE132" s="139"/>
    </row>
    <row r="133" spans="1:83" x14ac:dyDescent="0.2">
      <c r="A133" s="18">
        <v>37256</v>
      </c>
      <c r="B133" s="17">
        <v>2927262</v>
      </c>
      <c r="C133" s="17">
        <v>1210219</v>
      </c>
      <c r="D133" s="35">
        <f>Data!P133</f>
        <v>9.5</v>
      </c>
      <c r="E133" s="73">
        <v>8.9236065573770507</v>
      </c>
      <c r="F133" s="73">
        <v>10.577775000000001</v>
      </c>
      <c r="G133" s="73">
        <v>10.697871935483899</v>
      </c>
      <c r="H133" s="73">
        <v>10.6985593548387</v>
      </c>
      <c r="I133" s="35">
        <v>10.876666666666701</v>
      </c>
      <c r="J133" s="35">
        <f>'Historical PPI'!H132</f>
        <v>35.450290899386026</v>
      </c>
      <c r="K133" s="35">
        <f>'4.Globalgrowthcalcs_rebased'!Q130</f>
        <v>78.575778759150268</v>
      </c>
      <c r="L133" s="35">
        <f>'4.Globalgrowthcalcs_rebased'!B130</f>
        <v>84.894495603135979</v>
      </c>
      <c r="M133" s="35">
        <v>1.75</v>
      </c>
      <c r="N133" s="35">
        <f>'3.IMFq'!Q130</f>
        <v>83.66826375717271</v>
      </c>
      <c r="O133" s="35">
        <f>'3.IMFq'!R130</f>
        <v>174.12934375000009</v>
      </c>
      <c r="P133" s="35">
        <f>'3.IMFq'!S130</f>
        <v>70.514437500000028</v>
      </c>
      <c r="Q133" s="35">
        <f>'3.IMFq'!T130</f>
        <v>72.97090624999997</v>
      </c>
      <c r="R133" s="35">
        <f>'3.IMFq'!U130</f>
        <v>97.040187500000016</v>
      </c>
      <c r="S133" s="35">
        <f>'3.IMFq'!V130</f>
        <v>49.017499999999991</v>
      </c>
      <c r="T133" s="35">
        <f t="shared" si="48"/>
        <v>89.818006359011505</v>
      </c>
      <c r="U133" s="17">
        <v>1760086</v>
      </c>
      <c r="V133" s="17">
        <v>786290</v>
      </c>
      <c r="W133" s="17">
        <v>529275</v>
      </c>
      <c r="X133" s="17">
        <v>203259</v>
      </c>
      <c r="Y133" s="17">
        <v>285065</v>
      </c>
      <c r="Z133" s="17">
        <v>128178</v>
      </c>
      <c r="AA133" s="17">
        <v>65467</v>
      </c>
      <c r="AB133" s="17">
        <v>28417</v>
      </c>
      <c r="AC133" s="17">
        <v>33917</v>
      </c>
      <c r="AD133" s="17">
        <v>15042</v>
      </c>
      <c r="AE133" s="17">
        <v>375481</v>
      </c>
      <c r="AF133" s="17">
        <v>171638</v>
      </c>
      <c r="AG133" s="75">
        <f>Tax_data!Q133</f>
        <v>0.55132475858075836</v>
      </c>
      <c r="AH133" s="75">
        <f>Tax_data!S133</f>
        <v>8.3976285000313258</v>
      </c>
      <c r="AI133" s="74">
        <f>Tax_data!U133</f>
        <v>10.685430866416425</v>
      </c>
      <c r="AJ133" s="74">
        <f>Tax_data!V133</f>
        <v>16.105042429603763</v>
      </c>
      <c r="AK133" s="81">
        <f>Data!F133</f>
        <v>12.604053630000001</v>
      </c>
      <c r="AL133" s="17">
        <v>552267</v>
      </c>
      <c r="AM133" s="74">
        <f t="shared" si="42"/>
        <v>1236232.7067138078</v>
      </c>
      <c r="AN133" s="81">
        <f>Data!H133</f>
        <v>119339.02218379316</v>
      </c>
      <c r="AO133" s="74">
        <f>(Data!K133/(AP133/100))</f>
        <v>1022712.5848927657</v>
      </c>
      <c r="AP133" s="74">
        <f t="shared" si="43"/>
        <v>44.673385277764837</v>
      </c>
      <c r="AQ133" s="17">
        <f>'Embargoed data'!G133</f>
        <v>1004</v>
      </c>
      <c r="AR133" s="17">
        <f>'Embargoed data'!H133</f>
        <v>308</v>
      </c>
      <c r="AS133" s="17">
        <f>'Embargoed data'!I133</f>
        <v>160</v>
      </c>
      <c r="AT133" s="17">
        <f>'Embargoed data'!J133</f>
        <v>1604</v>
      </c>
      <c r="AU133" s="17">
        <f>'Embargoed data'!K133</f>
        <v>32404</v>
      </c>
      <c r="AV133" s="17">
        <f t="shared" si="44"/>
        <v>31952</v>
      </c>
      <c r="AW133" s="17">
        <v>32755</v>
      </c>
      <c r="AX133" s="17">
        <v>1824</v>
      </c>
      <c r="AY133" s="17">
        <f t="shared" si="53"/>
        <v>34579</v>
      </c>
      <c r="AZ133" s="74">
        <f>'Historical CPI'!I88</f>
        <v>36.716085776223011</v>
      </c>
      <c r="BA133" s="17">
        <v>877359</v>
      </c>
      <c r="BB133" s="17">
        <v>330425</v>
      </c>
      <c r="BC133" s="17">
        <v>574667</v>
      </c>
      <c r="BD133" s="17">
        <v>288773</v>
      </c>
      <c r="BE133" s="74">
        <f t="shared" si="37"/>
        <v>44.964481784856083</v>
      </c>
      <c r="BF133" s="74">
        <f t="shared" si="38"/>
        <v>43.406601799379843</v>
      </c>
      <c r="BG133" s="74">
        <f t="shared" si="39"/>
        <v>44.34944128313235</v>
      </c>
      <c r="BH133" s="74">
        <f t="shared" si="40"/>
        <v>45.711500715082785</v>
      </c>
      <c r="BI133" s="74">
        <v>149.756666666667</v>
      </c>
      <c r="BJ133" s="74">
        <v>88.689628999999996</v>
      </c>
      <c r="BK133" s="74">
        <f t="shared" si="41"/>
        <v>41.343036598705545</v>
      </c>
      <c r="BL133" s="74">
        <f t="shared" si="45"/>
        <v>50.250492894145651</v>
      </c>
      <c r="BM133" s="74">
        <f t="shared" si="46"/>
        <v>37.66132221815699</v>
      </c>
      <c r="BN133" s="17">
        <f>Data!G133</f>
        <v>43816.617749507306</v>
      </c>
      <c r="BO133" s="17">
        <f>Data!H133</f>
        <v>119339.02218379316</v>
      </c>
      <c r="BP133" s="17">
        <v>33125.052599387498</v>
      </c>
      <c r="BQ133" s="17">
        <f t="shared" si="47"/>
        <v>74149.412213617805</v>
      </c>
      <c r="BR133" s="17">
        <v>35728.007251018498</v>
      </c>
      <c r="BS133" s="17">
        <f t="shared" si="54"/>
        <v>79976.046204855898</v>
      </c>
      <c r="BT133" s="17">
        <v>22682</v>
      </c>
      <c r="BU133" s="17">
        <f t="shared" si="50"/>
        <v>272184</v>
      </c>
      <c r="BV133" s="17">
        <v>18886.333333333299</v>
      </c>
      <c r="BW133" s="17">
        <f t="shared" si="50"/>
        <v>226635.99999999959</v>
      </c>
      <c r="BX133" s="17">
        <f t="shared" si="55"/>
        <v>3795.6666666667006</v>
      </c>
      <c r="BY133" s="17">
        <v>260366.24290448599</v>
      </c>
      <c r="BZ133" s="17">
        <v>256922.81041533401</v>
      </c>
      <c r="CA133" s="17">
        <f t="shared" si="51"/>
        <v>3443.4324891519791</v>
      </c>
      <c r="CB133" s="17">
        <f t="shared" si="52"/>
        <v>7708.0178001774793</v>
      </c>
      <c r="CD133" s="139"/>
      <c r="CE133" s="139"/>
    </row>
    <row r="134" spans="1:83" x14ac:dyDescent="0.2">
      <c r="A134" s="18">
        <v>37346</v>
      </c>
      <c r="B134" s="17">
        <v>2959052</v>
      </c>
      <c r="C134" s="17">
        <v>1291400</v>
      </c>
      <c r="D134" s="35">
        <f>Data!P134</f>
        <v>10.5769230769231</v>
      </c>
      <c r="E134" s="73">
        <v>9.5847540983606603</v>
      </c>
      <c r="F134" s="73">
        <v>11.8971504918033</v>
      </c>
      <c r="G134" s="73">
        <v>11.9316396721311</v>
      </c>
      <c r="H134" s="73">
        <v>11.8695540983607</v>
      </c>
      <c r="I134" s="35">
        <v>12.043333333333299</v>
      </c>
      <c r="J134" s="35">
        <f>'Historical PPI'!H133</f>
        <v>36.378738738738633</v>
      </c>
      <c r="K134" s="35">
        <f>'4.Globalgrowthcalcs_rebased'!Q131</f>
        <v>78.563452812114704</v>
      </c>
      <c r="L134" s="35">
        <f>'4.Globalgrowthcalcs_rebased'!B131</f>
        <v>85.604519257150372</v>
      </c>
      <c r="M134" s="35">
        <v>1.75</v>
      </c>
      <c r="N134" s="35">
        <f>'3.IMFq'!Q131</f>
        <v>84.19624224778849</v>
      </c>
      <c r="O134" s="35">
        <f>'3.IMFq'!R131</f>
        <v>175.53965625000006</v>
      </c>
      <c r="P134" s="35">
        <f>'3.IMFq'!S131</f>
        <v>70.838187500000032</v>
      </c>
      <c r="Q134" s="35">
        <f>'3.IMFq'!T131</f>
        <v>73.241093750000005</v>
      </c>
      <c r="R134" s="35">
        <f>'3.IMFq'!U131</f>
        <v>96.901124999999993</v>
      </c>
      <c r="S134" s="35">
        <f>'3.IMFq'!V131</f>
        <v>49.596343750000003</v>
      </c>
      <c r="T134" s="35">
        <f t="shared" si="48"/>
        <v>90.349031796648575</v>
      </c>
      <c r="U134" s="17">
        <v>1779669</v>
      </c>
      <c r="V134" s="17">
        <v>814343</v>
      </c>
      <c r="W134" s="17">
        <v>535521</v>
      </c>
      <c r="X134" s="17">
        <v>213797</v>
      </c>
      <c r="Y134" s="17">
        <v>291536</v>
      </c>
      <c r="Z134" s="17">
        <v>132953</v>
      </c>
      <c r="AA134" s="17">
        <v>67644</v>
      </c>
      <c r="AB134" s="17">
        <v>31007</v>
      </c>
      <c r="AC134" s="17">
        <v>34536</v>
      </c>
      <c r="AD134" s="17">
        <v>16312</v>
      </c>
      <c r="AE134" s="17">
        <v>380957</v>
      </c>
      <c r="AF134" s="17">
        <v>180272</v>
      </c>
      <c r="AG134" s="75">
        <f>Tax_data!Q134</f>
        <v>0.54487908526537365</v>
      </c>
      <c r="AH134" s="75">
        <f>Tax_data!S134</f>
        <v>9.1980604400317905</v>
      </c>
      <c r="AI134" s="74">
        <f>Tax_data!U134</f>
        <v>11.702123414484914</v>
      </c>
      <c r="AJ134" s="74">
        <f>Tax_data!V134</f>
        <v>7.6366007992718883</v>
      </c>
      <c r="AK134" s="81">
        <f>Data!F134</f>
        <v>12.574626467806901</v>
      </c>
      <c r="AL134" s="17">
        <v>576639</v>
      </c>
      <c r="AM134" s="74">
        <f t="shared" si="42"/>
        <v>1260189.5669159063</v>
      </c>
      <c r="AN134" s="81">
        <f>Data!H134</f>
        <v>120671.07341887467</v>
      </c>
      <c r="AO134" s="74">
        <f>(Data!K134/(AP134/100))</f>
        <v>992696.03458370664</v>
      </c>
      <c r="AP134" s="74">
        <f t="shared" si="43"/>
        <v>45.758115694547698</v>
      </c>
      <c r="AQ134" s="17">
        <f>'Embargoed data'!G134</f>
        <v>1076</v>
      </c>
      <c r="AR134" s="17">
        <f>'Embargoed data'!H134</f>
        <v>340</v>
      </c>
      <c r="AS134" s="17">
        <f>'Embargoed data'!I134</f>
        <v>136</v>
      </c>
      <c r="AT134" s="17">
        <f>'Embargoed data'!J134</f>
        <v>1675</v>
      </c>
      <c r="AU134" s="17">
        <f>'Embargoed data'!K134</f>
        <v>33336</v>
      </c>
      <c r="AV134" s="17">
        <f t="shared" si="44"/>
        <v>32941</v>
      </c>
      <c r="AW134" s="17">
        <v>34705</v>
      </c>
      <c r="AX134" s="17">
        <v>1611</v>
      </c>
      <c r="AY134" s="17">
        <f t="shared" si="53"/>
        <v>36316</v>
      </c>
      <c r="AZ134" s="74">
        <f>'Historical CPI'!I89</f>
        <v>38.001937795713921</v>
      </c>
      <c r="BA134" s="17">
        <v>888107</v>
      </c>
      <c r="BB134" s="17">
        <v>379044</v>
      </c>
      <c r="BC134" s="17">
        <v>594563</v>
      </c>
      <c r="BD134" s="17">
        <v>333736</v>
      </c>
      <c r="BE134" s="74">
        <f t="shared" ref="BE134:BE197" si="56">(Z134/Y134)*100</f>
        <v>45.604316448054441</v>
      </c>
      <c r="BF134" s="74">
        <f t="shared" ref="BF134:BF197" si="57">(AB134/AA134)*100</f>
        <v>45.838507480338244</v>
      </c>
      <c r="BG134" s="74">
        <f t="shared" ref="BG134:BG197" si="58">(AD134/AC134)*100</f>
        <v>47.231873986564743</v>
      </c>
      <c r="BH134" s="74">
        <f t="shared" ref="BH134:BH197" si="59">(AF134/AE134)*100</f>
        <v>47.320826234981901</v>
      </c>
      <c r="BI134" s="74">
        <v>133.696666666667</v>
      </c>
      <c r="BJ134" s="74">
        <v>84.042249266666701</v>
      </c>
      <c r="BK134" s="74">
        <f t="shared" ref="BK134:BK197" si="60">(C134/B134)*100</f>
        <v>43.642355727442435</v>
      </c>
      <c r="BL134" s="74">
        <f t="shared" si="45"/>
        <v>56.131309886420787</v>
      </c>
      <c r="BM134" s="74">
        <f t="shared" si="46"/>
        <v>42.679992388304562</v>
      </c>
      <c r="BN134" s="17">
        <f>Data!G134</f>
        <v>45857.346258061028</v>
      </c>
      <c r="BO134" s="17">
        <f>Data!H134</f>
        <v>120671.07341887467</v>
      </c>
      <c r="BP134" s="17">
        <v>33345.586242956997</v>
      </c>
      <c r="BQ134" s="17">
        <f t="shared" si="47"/>
        <v>72873.600096540438</v>
      </c>
      <c r="BR134" s="17">
        <v>37019.752223800497</v>
      </c>
      <c r="BS134" s="17">
        <f t="shared" si="54"/>
        <v>80903.13961116974</v>
      </c>
      <c r="BT134" s="17">
        <v>22306.666666666701</v>
      </c>
      <c r="BU134" s="17">
        <f t="shared" si="50"/>
        <v>267680.00000000041</v>
      </c>
      <c r="BV134" s="17">
        <v>25761</v>
      </c>
      <c r="BW134" s="17">
        <f t="shared" si="50"/>
        <v>309132</v>
      </c>
      <c r="BX134" s="17">
        <f t="shared" si="55"/>
        <v>-3454.3333333332994</v>
      </c>
      <c r="BY134" s="17">
        <v>256078.87042454301</v>
      </c>
      <c r="BZ134" s="17">
        <v>285408.88041683898</v>
      </c>
      <c r="CA134" s="17">
        <f t="shared" si="51"/>
        <v>-29330.009992295963</v>
      </c>
      <c r="CB134" s="17">
        <f t="shared" si="52"/>
        <v>-64097.940981845932</v>
      </c>
      <c r="CD134" s="139"/>
      <c r="CE134" s="139"/>
    </row>
    <row r="135" spans="1:83" x14ac:dyDescent="0.2">
      <c r="A135" s="18">
        <v>37437</v>
      </c>
      <c r="B135" s="17">
        <v>2996598</v>
      </c>
      <c r="C135" s="17">
        <v>1341916</v>
      </c>
      <c r="D135" s="35">
        <f>Data!P135</f>
        <v>11.7307692307692</v>
      </c>
      <c r="E135" s="73">
        <v>11.0526229508197</v>
      </c>
      <c r="F135" s="73">
        <v>12.1317254098361</v>
      </c>
      <c r="G135" s="73">
        <v>11.7421590163934</v>
      </c>
      <c r="H135" s="73">
        <v>11.658749508196699</v>
      </c>
      <c r="I135" s="35">
        <v>11.91</v>
      </c>
      <c r="J135" s="35">
        <f>'Historical PPI'!H134</f>
        <v>38.614907845376017</v>
      </c>
      <c r="K135" s="35">
        <f>'4.Globalgrowthcalcs_rebased'!Q132</f>
        <v>79.649040284114307</v>
      </c>
      <c r="L135" s="35">
        <f>'4.Globalgrowthcalcs_rebased'!B132</f>
        <v>86.129022584343943</v>
      </c>
      <c r="M135" s="35">
        <v>1.75</v>
      </c>
      <c r="N135" s="35">
        <f>'3.IMFq'!Q132</f>
        <v>84.680238609233427</v>
      </c>
      <c r="O135" s="35">
        <f>'3.IMFq'!R132</f>
        <v>176.62559375000006</v>
      </c>
      <c r="P135" s="35">
        <f>'3.IMFq'!S132</f>
        <v>70.899312500000022</v>
      </c>
      <c r="Q135" s="35">
        <f>'3.IMFq'!T132</f>
        <v>73.467156250000016</v>
      </c>
      <c r="R135" s="35">
        <f>'3.IMFq'!U132</f>
        <v>96.72037499999999</v>
      </c>
      <c r="S135" s="35">
        <f>'3.IMFq'!V132</f>
        <v>50.111906250000004</v>
      </c>
      <c r="T135" s="35">
        <f t="shared" si="48"/>
        <v>90.73039858330489</v>
      </c>
      <c r="U135" s="17">
        <v>1783736</v>
      </c>
      <c r="V135" s="17">
        <v>841291</v>
      </c>
      <c r="W135" s="17">
        <v>542199</v>
      </c>
      <c r="X135" s="17">
        <v>224222</v>
      </c>
      <c r="Y135" s="17">
        <v>286521</v>
      </c>
      <c r="Z135" s="17">
        <v>135850</v>
      </c>
      <c r="AA135" s="17">
        <v>74586</v>
      </c>
      <c r="AB135" s="17">
        <v>32664</v>
      </c>
      <c r="AC135" s="17">
        <v>36476</v>
      </c>
      <c r="AD135" s="17">
        <v>17577</v>
      </c>
      <c r="AE135" s="17">
        <v>383974</v>
      </c>
      <c r="AF135" s="17">
        <v>186091</v>
      </c>
      <c r="AG135" s="75">
        <f>Tax_data!Q135</f>
        <v>0.56118330681183903</v>
      </c>
      <c r="AH135" s="75">
        <f>Tax_data!S135</f>
        <v>8.106837544045197</v>
      </c>
      <c r="AI135" s="74">
        <f>Tax_data!U135</f>
        <v>8.8142654354682559</v>
      </c>
      <c r="AJ135" s="74">
        <f>Tax_data!V135</f>
        <v>13.861151869928499</v>
      </c>
      <c r="AK135" s="81">
        <f>Data!F135</f>
        <v>12.549538985835401</v>
      </c>
      <c r="AL135" s="17">
        <v>592122</v>
      </c>
      <c r="AM135" s="74">
        <f t="shared" ref="AM135:AM198" si="61">(AL135/(AP135/100))</f>
        <v>1255438.7575666446</v>
      </c>
      <c r="AN135" s="81">
        <f>Data!H135</f>
        <v>120879.18806353756</v>
      </c>
      <c r="AO135" s="74">
        <f>(Data!K135/(AP135/100))</f>
        <v>1005102.4179172248</v>
      </c>
      <c r="AP135" s="74">
        <f t="shared" ref="AP135:AP198" si="62">(V135/U135)*100</f>
        <v>47.164546771495338</v>
      </c>
      <c r="AQ135" s="17">
        <f>'Embargoed data'!G135</f>
        <v>1124</v>
      </c>
      <c r="AR135" s="17">
        <f>'Embargoed data'!H135</f>
        <v>364</v>
      </c>
      <c r="AS135" s="17">
        <f>'Embargoed data'!I135</f>
        <v>156</v>
      </c>
      <c r="AT135" s="17">
        <f>'Embargoed data'!J135</f>
        <v>1270</v>
      </c>
      <c r="AU135" s="17">
        <f>'Embargoed data'!K135</f>
        <v>36468</v>
      </c>
      <c r="AV135" s="17">
        <f t="shared" ref="AV135:AV198" si="63">AU135+AQ135+AR135-AT135-AS135</f>
        <v>36530</v>
      </c>
      <c r="AW135" s="17">
        <v>39237</v>
      </c>
      <c r="AX135" s="17">
        <v>2102</v>
      </c>
      <c r="AY135" s="17">
        <f t="shared" si="53"/>
        <v>41339</v>
      </c>
      <c r="AZ135" s="74">
        <f>'Historical CPI'!I90</f>
        <v>39.032996360695492</v>
      </c>
      <c r="BA135" s="17">
        <v>913944</v>
      </c>
      <c r="BB135" s="17">
        <v>388824</v>
      </c>
      <c r="BC135" s="17">
        <v>604990</v>
      </c>
      <c r="BD135" s="17">
        <v>337505</v>
      </c>
      <c r="BE135" s="74">
        <f t="shared" si="56"/>
        <v>47.413627622408136</v>
      </c>
      <c r="BF135" s="74">
        <f t="shared" si="57"/>
        <v>43.79374145281956</v>
      </c>
      <c r="BG135" s="74">
        <f t="shared" si="58"/>
        <v>48.187849544906243</v>
      </c>
      <c r="BH135" s="74">
        <f t="shared" si="59"/>
        <v>48.464479365790389</v>
      </c>
      <c r="BI135" s="74">
        <v>141.34</v>
      </c>
      <c r="BJ135" s="74">
        <v>91.568201099999996</v>
      </c>
      <c r="BK135" s="74">
        <f t="shared" si="60"/>
        <v>44.781315344934491</v>
      </c>
      <c r="BL135" s="74">
        <f t="shared" ref="BL135:BL198" si="64">(BD135/BC135)*100</f>
        <v>55.786872510289435</v>
      </c>
      <c r="BM135" s="74">
        <f t="shared" ref="BM135:BM198" si="65">(BB135/BA135)*100</f>
        <v>42.543525642708964</v>
      </c>
      <c r="BN135" s="17">
        <f>Data!G135</f>
        <v>47182.769077678873</v>
      </c>
      <c r="BO135" s="17">
        <f>Data!H135</f>
        <v>120879.18806353756</v>
      </c>
      <c r="BP135" s="17">
        <v>34979.485537005799</v>
      </c>
      <c r="BQ135" s="17">
        <f t="shared" ref="BQ135:BQ198" si="66">(BP135/AP135)*100</f>
        <v>74164.786754923756</v>
      </c>
      <c r="BR135" s="17">
        <v>38143.141957085798</v>
      </c>
      <c r="BS135" s="17">
        <f t="shared" si="54"/>
        <v>80872.487001482703</v>
      </c>
      <c r="BT135" s="17">
        <v>22230</v>
      </c>
      <c r="BU135" s="17">
        <f t="shared" si="50"/>
        <v>266760</v>
      </c>
      <c r="BV135" s="17">
        <v>22760.666666666701</v>
      </c>
      <c r="BW135" s="17">
        <f t="shared" si="50"/>
        <v>273128.00000000041</v>
      </c>
      <c r="BX135" s="17">
        <f t="shared" si="55"/>
        <v>-530.66666666670062</v>
      </c>
      <c r="BY135" s="17">
        <v>287561.517794699</v>
      </c>
      <c r="BZ135" s="17">
        <v>279323.33288922999</v>
      </c>
      <c r="CA135" s="17">
        <f t="shared" si="51"/>
        <v>8238.1849054690101</v>
      </c>
      <c r="CB135" s="17">
        <f t="shared" si="52"/>
        <v>17466.901453292223</v>
      </c>
      <c r="CD135" s="139"/>
      <c r="CE135" s="139"/>
    </row>
    <row r="136" spans="1:83" x14ac:dyDescent="0.2">
      <c r="A136" s="18">
        <v>37529</v>
      </c>
      <c r="B136" s="17">
        <v>3030515</v>
      </c>
      <c r="C136" s="17">
        <v>1385116</v>
      </c>
      <c r="D136" s="35">
        <f>Data!P136</f>
        <v>12.7307692307692</v>
      </c>
      <c r="E136" s="73">
        <v>11.61140625</v>
      </c>
      <c r="F136" s="73">
        <v>11.661036129032301</v>
      </c>
      <c r="G136" s="73">
        <v>10.916640161290299</v>
      </c>
      <c r="H136" s="73">
        <v>10.815385483870999</v>
      </c>
      <c r="I136" s="35">
        <v>11.1933333333333</v>
      </c>
      <c r="J136" s="35">
        <f>'Historical PPI'!H135</f>
        <v>39.62977619202082</v>
      </c>
      <c r="K136" s="35">
        <f>'4.Globalgrowthcalcs_rebased'!Q133</f>
        <v>79.97447237013202</v>
      </c>
      <c r="L136" s="35">
        <f>'4.Globalgrowthcalcs_rebased'!B133</f>
        <v>86.47914809692972</v>
      </c>
      <c r="M136" s="35">
        <v>1.75</v>
      </c>
      <c r="N136" s="35">
        <f>'3.IMFq'!Q133</f>
        <v>85.162198993554767</v>
      </c>
      <c r="O136" s="35">
        <f>'3.IMFq'!R133</f>
        <v>177.58496875000003</v>
      </c>
      <c r="P136" s="35">
        <f>'3.IMFq'!S133</f>
        <v>70.896562500000016</v>
      </c>
      <c r="Q136" s="35">
        <f>'3.IMFq'!T133</f>
        <v>73.695031250000014</v>
      </c>
      <c r="R136" s="35">
        <f>'3.IMFq'!U133</f>
        <v>96.527624999999972</v>
      </c>
      <c r="S136" s="35">
        <f>'3.IMFq'!V133</f>
        <v>50.622781250000003</v>
      </c>
      <c r="T136" s="35">
        <f t="shared" si="48"/>
        <v>91.073537706268596</v>
      </c>
      <c r="U136" s="17">
        <v>1792141</v>
      </c>
      <c r="V136" s="17">
        <v>864235</v>
      </c>
      <c r="W136" s="17">
        <v>549520</v>
      </c>
      <c r="X136" s="17">
        <v>236288</v>
      </c>
      <c r="Y136" s="17">
        <v>288231</v>
      </c>
      <c r="Z136" s="17">
        <v>140085</v>
      </c>
      <c r="AA136" s="17">
        <v>80224</v>
      </c>
      <c r="AB136" s="17">
        <v>35570</v>
      </c>
      <c r="AC136" s="17">
        <v>38076</v>
      </c>
      <c r="AD136" s="17">
        <v>18606</v>
      </c>
      <c r="AE136" s="17">
        <v>392372</v>
      </c>
      <c r="AF136" s="17">
        <v>194261</v>
      </c>
      <c r="AG136" s="75">
        <f>Tax_data!Q136</f>
        <v>0.5496604230026868</v>
      </c>
      <c r="AH136" s="75">
        <f>Tax_data!S136</f>
        <v>8.4074101455039614</v>
      </c>
      <c r="AI136" s="74">
        <f>Tax_data!U136</f>
        <v>11.573552715068249</v>
      </c>
      <c r="AJ136" s="74">
        <f>Tax_data!V136</f>
        <v>11.154092399025282</v>
      </c>
      <c r="AK136" s="81">
        <f>Data!F136</f>
        <v>12.5355443259462</v>
      </c>
      <c r="AL136" s="17">
        <v>606605</v>
      </c>
      <c r="AM136" s="74">
        <f t="shared" si="61"/>
        <v>1257900.560964321</v>
      </c>
      <c r="AN136" s="81">
        <f>Data!H136</f>
        <v>120850.72499145484</v>
      </c>
      <c r="AO136" s="74">
        <f>(Data!K136/(AP136/100))</f>
        <v>993860.43744506291</v>
      </c>
      <c r="AP136" s="74">
        <f t="shared" si="62"/>
        <v>48.223605173923254</v>
      </c>
      <c r="AQ136" s="17">
        <f>'Embargoed data'!G136</f>
        <v>1184</v>
      </c>
      <c r="AR136" s="17">
        <f>'Embargoed data'!H136</f>
        <v>388</v>
      </c>
      <c r="AS136" s="17">
        <f>'Embargoed data'!I136</f>
        <v>168</v>
      </c>
      <c r="AT136" s="17">
        <f>'Embargoed data'!J136</f>
        <v>1822</v>
      </c>
      <c r="AU136" s="17">
        <f>'Embargoed data'!K136</f>
        <v>40456</v>
      </c>
      <c r="AV136" s="17">
        <f t="shared" si="63"/>
        <v>40038</v>
      </c>
      <c r="AW136" s="17">
        <v>32932</v>
      </c>
      <c r="AX136" s="17">
        <v>2177</v>
      </c>
      <c r="AY136" s="17">
        <f t="shared" si="53"/>
        <v>35109</v>
      </c>
      <c r="AZ136" s="74">
        <f>'Historical CPI'!I91</f>
        <v>40.041794154026313</v>
      </c>
      <c r="BA136" s="17">
        <v>880082</v>
      </c>
      <c r="BB136" s="17">
        <v>382287</v>
      </c>
      <c r="BC136" s="17">
        <v>602784</v>
      </c>
      <c r="BD136" s="17">
        <v>336998</v>
      </c>
      <c r="BE136" s="74">
        <f t="shared" si="56"/>
        <v>48.601642432632161</v>
      </c>
      <c r="BF136" s="74">
        <f t="shared" si="57"/>
        <v>44.338352612684481</v>
      </c>
      <c r="BG136" s="74">
        <f t="shared" si="58"/>
        <v>48.865427040655533</v>
      </c>
      <c r="BH136" s="74">
        <f t="shared" si="59"/>
        <v>49.509394146371299</v>
      </c>
      <c r="BI136" s="74">
        <v>135.05000000000001</v>
      </c>
      <c r="BJ136" s="74">
        <v>89.348071300000001</v>
      </c>
      <c r="BK136" s="74">
        <f t="shared" si="60"/>
        <v>45.705630891119164</v>
      </c>
      <c r="BL136" s="74">
        <f t="shared" si="64"/>
        <v>55.906925200403457</v>
      </c>
      <c r="BM136" s="74">
        <f t="shared" si="65"/>
        <v>43.437656945602797</v>
      </c>
      <c r="BN136" s="17">
        <f>Data!G136</f>
        <v>48390.798534726782</v>
      </c>
      <c r="BO136" s="17">
        <f>Data!H136</f>
        <v>120850.72499145484</v>
      </c>
      <c r="BP136" s="17">
        <v>39983.4717741735</v>
      </c>
      <c r="BQ136" s="17">
        <f t="shared" si="66"/>
        <v>82912.655804080001</v>
      </c>
      <c r="BR136" s="17">
        <v>36233.709472307601</v>
      </c>
      <c r="BS136" s="17">
        <f t="shared" si="54"/>
        <v>75136.874030108505</v>
      </c>
      <c r="BT136" s="17">
        <v>22364</v>
      </c>
      <c r="BU136" s="17">
        <f t="shared" si="50"/>
        <v>268368</v>
      </c>
      <c r="BV136" s="17">
        <v>25099</v>
      </c>
      <c r="BW136" s="17">
        <f t="shared" si="50"/>
        <v>301188</v>
      </c>
      <c r="BX136" s="17">
        <f t="shared" si="55"/>
        <v>-2735</v>
      </c>
      <c r="BY136" s="17">
        <v>270959.59614785301</v>
      </c>
      <c r="BZ136" s="17">
        <v>281993.15519716003</v>
      </c>
      <c r="CA136" s="17">
        <f t="shared" si="51"/>
        <v>-11033.559049307019</v>
      </c>
      <c r="CB136" s="17">
        <f t="shared" si="52"/>
        <v>-22879.996237347634</v>
      </c>
      <c r="CD136" s="139"/>
      <c r="CE136" s="139"/>
    </row>
    <row r="137" spans="1:83" x14ac:dyDescent="0.2">
      <c r="A137" s="18">
        <v>37621</v>
      </c>
      <c r="B137" s="17">
        <v>3055728</v>
      </c>
      <c r="C137" s="17">
        <v>1424285</v>
      </c>
      <c r="D137" s="35">
        <f>Data!P137</f>
        <v>13.5</v>
      </c>
      <c r="E137" s="73">
        <v>12.3568253968254</v>
      </c>
      <c r="F137" s="73">
        <v>11.5453558730159</v>
      </c>
      <c r="G137" s="73">
        <v>10.594175714285701</v>
      </c>
      <c r="H137" s="73">
        <v>10.4973225396825</v>
      </c>
      <c r="I137" s="35">
        <v>10.856666666666699</v>
      </c>
      <c r="J137" s="35">
        <f>'Historical PPI'!H136</f>
        <v>40.637352548705472</v>
      </c>
      <c r="K137" s="35">
        <f>'4.Globalgrowthcalcs_rebased'!Q134</f>
        <v>81.020095624382321</v>
      </c>
      <c r="L137" s="35">
        <f>'4.Globalgrowthcalcs_rebased'!B134</f>
        <v>86.586039500706107</v>
      </c>
      <c r="M137" s="35">
        <v>1.25</v>
      </c>
      <c r="N137" s="35">
        <f>'3.IMFq'!Q134</f>
        <v>85.642123400752553</v>
      </c>
      <c r="O137" s="35">
        <f>'3.IMFq'!R134</f>
        <v>178.41778125000002</v>
      </c>
      <c r="P137" s="35">
        <f>'3.IMFq'!S134</f>
        <v>70.829937500000028</v>
      </c>
      <c r="Q137" s="35">
        <f>'3.IMFq'!T134</f>
        <v>73.924718750000025</v>
      </c>
      <c r="R137" s="35">
        <f>'3.IMFq'!U134</f>
        <v>96.322874999999982</v>
      </c>
      <c r="S137" s="35">
        <f>'3.IMFq'!V134</f>
        <v>51.128968749999999</v>
      </c>
      <c r="T137" s="35">
        <f t="shared" si="48"/>
        <v>91.378449165539749</v>
      </c>
      <c r="U137" s="17">
        <v>1812178</v>
      </c>
      <c r="V137" s="17">
        <v>891715</v>
      </c>
      <c r="W137" s="17">
        <v>556764</v>
      </c>
      <c r="X137" s="17">
        <v>239003</v>
      </c>
      <c r="Y137" s="17">
        <v>290480</v>
      </c>
      <c r="Z137" s="17">
        <v>143855</v>
      </c>
      <c r="AA137" s="17">
        <v>81709</v>
      </c>
      <c r="AB137" s="17">
        <v>37618</v>
      </c>
      <c r="AC137" s="17">
        <v>43452</v>
      </c>
      <c r="AD137" s="17">
        <v>21369</v>
      </c>
      <c r="AE137" s="17">
        <v>402232</v>
      </c>
      <c r="AF137" s="17">
        <v>202842</v>
      </c>
      <c r="AG137" s="75">
        <f>Tax_data!Q137</f>
        <v>0.55680193969652936</v>
      </c>
      <c r="AH137" s="75">
        <f>Tax_data!S137</f>
        <v>8.0081819017391354</v>
      </c>
      <c r="AI137" s="74">
        <f>Tax_data!U137</f>
        <v>10.865627270045653</v>
      </c>
      <c r="AJ137" s="74">
        <f>Tax_data!V137</f>
        <v>14.298735341984983</v>
      </c>
      <c r="AK137" s="81">
        <f>Data!F137</f>
        <v>12.53939563</v>
      </c>
      <c r="AL137" s="17">
        <v>614901</v>
      </c>
      <c r="AM137" s="74">
        <f t="shared" si="61"/>
        <v>1249625.7934183006</v>
      </c>
      <c r="AN137" s="81">
        <f>Data!H137</f>
        <v>118444.4212088645</v>
      </c>
      <c r="AO137" s="74">
        <f>(Data!K137/(AP137/100))</f>
        <v>930190.33842202951</v>
      </c>
      <c r="AP137" s="74">
        <f t="shared" si="62"/>
        <v>49.206810809975622</v>
      </c>
      <c r="AQ137" s="17">
        <f>'Embargoed data'!G137</f>
        <v>1212</v>
      </c>
      <c r="AR137" s="17">
        <f>'Embargoed data'!H137</f>
        <v>412</v>
      </c>
      <c r="AS137" s="17">
        <f>'Embargoed data'!I137</f>
        <v>188</v>
      </c>
      <c r="AT137" s="17">
        <f>'Embargoed data'!J137</f>
        <v>1941</v>
      </c>
      <c r="AU137" s="17">
        <f>'Embargoed data'!K137</f>
        <v>40988</v>
      </c>
      <c r="AV137" s="17">
        <f t="shared" si="63"/>
        <v>40483</v>
      </c>
      <c r="AW137" s="17">
        <v>35500</v>
      </c>
      <c r="AX137" s="17">
        <v>2025</v>
      </c>
      <c r="AY137" s="17">
        <f t="shared" si="53"/>
        <v>37525</v>
      </c>
      <c r="AZ137" s="74">
        <f>'Historical CPI'!I92</f>
        <v>41.401300581156661</v>
      </c>
      <c r="BA137" s="17">
        <v>930273</v>
      </c>
      <c r="BB137" s="17">
        <v>397273</v>
      </c>
      <c r="BC137" s="17">
        <v>620884</v>
      </c>
      <c r="BD137" s="17">
        <v>354309</v>
      </c>
      <c r="BE137" s="74">
        <f t="shared" si="56"/>
        <v>49.523202974387218</v>
      </c>
      <c r="BF137" s="74">
        <f t="shared" si="57"/>
        <v>46.038992032701415</v>
      </c>
      <c r="BG137" s="74">
        <f t="shared" si="58"/>
        <v>49.178403755868544</v>
      </c>
      <c r="BH137" s="74">
        <f t="shared" si="59"/>
        <v>50.429105590803317</v>
      </c>
      <c r="BI137" s="74">
        <v>145.58000000000001</v>
      </c>
      <c r="BJ137" s="74">
        <v>97.065645799999999</v>
      </c>
      <c r="BK137" s="74">
        <f t="shared" si="60"/>
        <v>46.610333118654538</v>
      </c>
      <c r="BL137" s="74">
        <f t="shared" si="64"/>
        <v>57.065248903176759</v>
      </c>
      <c r="BM137" s="74">
        <f t="shared" si="65"/>
        <v>42.704990900520599</v>
      </c>
      <c r="BN137" s="17">
        <f>Data!G137</f>
        <v>49037.530846293266</v>
      </c>
      <c r="BO137" s="17">
        <f>Data!H137</f>
        <v>118444.4212088645</v>
      </c>
      <c r="BP137" s="17">
        <v>41594.2882782737</v>
      </c>
      <c r="BQ137" s="17">
        <f t="shared" si="66"/>
        <v>84529.534821714871</v>
      </c>
      <c r="BR137" s="17">
        <v>38876.3347121677</v>
      </c>
      <c r="BS137" s="17">
        <f t="shared" si="54"/>
        <v>79006.003584134654</v>
      </c>
      <c r="BT137" s="17">
        <v>24960.666666666701</v>
      </c>
      <c r="BU137" s="17">
        <f t="shared" si="50"/>
        <v>299528.00000000041</v>
      </c>
      <c r="BV137" s="17">
        <v>21107.666666666701</v>
      </c>
      <c r="BW137" s="17">
        <f t="shared" si="50"/>
        <v>253292.00000000041</v>
      </c>
      <c r="BX137" s="17">
        <f t="shared" si="55"/>
        <v>3853</v>
      </c>
      <c r="BY137" s="17">
        <v>284677.409342903</v>
      </c>
      <c r="BZ137" s="17">
        <v>287390.59498921502</v>
      </c>
      <c r="CA137" s="17">
        <f t="shared" si="51"/>
        <v>-2713.1856463120203</v>
      </c>
      <c r="CB137" s="17">
        <f t="shared" si="52"/>
        <v>-5513.8416850253998</v>
      </c>
      <c r="CD137" s="139"/>
      <c r="CE137" s="139"/>
    </row>
    <row r="138" spans="1:83" x14ac:dyDescent="0.2">
      <c r="A138" s="18">
        <v>37711</v>
      </c>
      <c r="B138" s="17">
        <v>3075125</v>
      </c>
      <c r="C138" s="17">
        <v>1451482</v>
      </c>
      <c r="D138" s="35">
        <f>Data!P138</f>
        <v>13.5</v>
      </c>
      <c r="E138" s="73">
        <v>12.562258064516101</v>
      </c>
      <c r="F138" s="73">
        <v>10.6510003225806</v>
      </c>
      <c r="G138" s="73">
        <v>9.8286396774193499</v>
      </c>
      <c r="H138" s="73">
        <v>9.7744496774193497</v>
      </c>
      <c r="I138" s="35">
        <v>10.036666666666701</v>
      </c>
      <c r="J138" s="35">
        <f>'Historical PPI'!H137</f>
        <v>40.138787878787774</v>
      </c>
      <c r="K138" s="35">
        <f>'4.Globalgrowthcalcs_rebased'!Q135</f>
        <v>79.852553180174041</v>
      </c>
      <c r="L138" s="35">
        <f>'4.Globalgrowthcalcs_rebased'!B135</f>
        <v>87.042039129765499</v>
      </c>
      <c r="M138" s="35">
        <v>1.25</v>
      </c>
      <c r="N138" s="35">
        <f>'3.IMFq'!Q135</f>
        <v>86.131263279965111</v>
      </c>
      <c r="O138" s="35">
        <f>'3.IMFq'!R135</f>
        <v>178.60325</v>
      </c>
      <c r="P138" s="35">
        <f>'3.IMFq'!S135</f>
        <v>70.334437500000035</v>
      </c>
      <c r="Q138" s="35">
        <f>'3.IMFq'!T135</f>
        <v>74.146843749999988</v>
      </c>
      <c r="R138" s="35">
        <f>'3.IMFq'!U135</f>
        <v>95.980031250000039</v>
      </c>
      <c r="S138" s="35">
        <f>'3.IMFq'!V135</f>
        <v>51.616093750000019</v>
      </c>
      <c r="T138" s="35">
        <f t="shared" si="48"/>
        <v>91.458608050286585</v>
      </c>
      <c r="U138" s="17">
        <v>1817716</v>
      </c>
      <c r="V138" s="17">
        <v>894208</v>
      </c>
      <c r="W138" s="17">
        <v>564375</v>
      </c>
      <c r="X138" s="17">
        <v>244301</v>
      </c>
      <c r="Y138" s="17">
        <v>298559</v>
      </c>
      <c r="Z138" s="17">
        <v>148795</v>
      </c>
      <c r="AA138" s="17">
        <v>83030</v>
      </c>
      <c r="AB138" s="17">
        <v>37932</v>
      </c>
      <c r="AC138" s="17">
        <v>40552</v>
      </c>
      <c r="AD138" s="17">
        <v>20115</v>
      </c>
      <c r="AE138" s="17">
        <v>408903</v>
      </c>
      <c r="AF138" s="17">
        <v>206842</v>
      </c>
      <c r="AG138" s="75">
        <f>Tax_data!Q138</f>
        <v>0.53799312665946719</v>
      </c>
      <c r="AH138" s="75">
        <f>Tax_data!S138</f>
        <v>9.0799868040982012</v>
      </c>
      <c r="AI138" s="74">
        <f>Tax_data!U138</f>
        <v>10.553659540756566</v>
      </c>
      <c r="AJ138" s="74">
        <f>Tax_data!V138</f>
        <v>7.1313815717920477</v>
      </c>
      <c r="AK138" s="81">
        <f>Data!F138</f>
        <v>12.5646568923227</v>
      </c>
      <c r="AL138" s="17">
        <v>635061</v>
      </c>
      <c r="AM138" s="74">
        <f t="shared" si="61"/>
        <v>1290930.679076904</v>
      </c>
      <c r="AN138" s="81">
        <f>Data!H138</f>
        <v>119498.46899640981</v>
      </c>
      <c r="AO138" s="74">
        <f>(Data!K138/(AP138/100))</f>
        <v>929012.87911090103</v>
      </c>
      <c r="AP138" s="74">
        <f t="shared" si="62"/>
        <v>49.194043513948273</v>
      </c>
      <c r="AQ138" s="17">
        <f>'Embargoed data'!G138</f>
        <v>1280</v>
      </c>
      <c r="AR138" s="17">
        <f>'Embargoed data'!H138</f>
        <v>432</v>
      </c>
      <c r="AS138" s="17">
        <f>'Embargoed data'!I138</f>
        <v>204</v>
      </c>
      <c r="AT138" s="17">
        <f>'Embargoed data'!J138</f>
        <v>3474</v>
      </c>
      <c r="AU138" s="17">
        <f>'Embargoed data'!K138</f>
        <v>46376</v>
      </c>
      <c r="AV138" s="17">
        <f t="shared" si="63"/>
        <v>44410</v>
      </c>
      <c r="AW138" s="17">
        <v>44717</v>
      </c>
      <c r="AX138" s="17">
        <v>2780</v>
      </c>
      <c r="AY138" s="17">
        <f t="shared" si="53"/>
        <v>47497</v>
      </c>
      <c r="AZ138" s="74">
        <f>'Historical CPI'!I93</f>
        <v>42.296308794878968</v>
      </c>
      <c r="BA138" s="17">
        <v>892644</v>
      </c>
      <c r="BB138" s="17">
        <v>368978</v>
      </c>
      <c r="BC138" s="17">
        <v>620095</v>
      </c>
      <c r="BD138" s="17">
        <v>321442</v>
      </c>
      <c r="BE138" s="74">
        <f t="shared" si="56"/>
        <v>49.837720517552647</v>
      </c>
      <c r="BF138" s="74">
        <f t="shared" si="57"/>
        <v>45.684692279898833</v>
      </c>
      <c r="BG138" s="74">
        <f t="shared" si="58"/>
        <v>49.602978891300062</v>
      </c>
      <c r="BH138" s="74">
        <f t="shared" si="59"/>
        <v>50.584612976671728</v>
      </c>
      <c r="BI138" s="74">
        <v>161.583333333333</v>
      </c>
      <c r="BJ138" s="74">
        <v>105.5738293</v>
      </c>
      <c r="BK138" s="74">
        <f t="shared" si="60"/>
        <v>47.200747937075725</v>
      </c>
      <c r="BL138" s="74">
        <f t="shared" si="64"/>
        <v>51.837541021940183</v>
      </c>
      <c r="BM138" s="74">
        <f t="shared" si="65"/>
        <v>41.33540358754442</v>
      </c>
      <c r="BN138" s="17">
        <f>Data!G138</f>
        <v>50543.441451874198</v>
      </c>
      <c r="BO138" s="17">
        <f>Data!H138</f>
        <v>119498.46899640981</v>
      </c>
      <c r="BP138" s="17">
        <v>45201.117601336002</v>
      </c>
      <c r="BQ138" s="17">
        <f t="shared" si="66"/>
        <v>91883.314264500063</v>
      </c>
      <c r="BR138" s="17">
        <v>48228.411362825304</v>
      </c>
      <c r="BS138" s="17">
        <f t="shared" si="54"/>
        <v>98037.095383612497</v>
      </c>
      <c r="BT138" s="17">
        <v>23407</v>
      </c>
      <c r="BU138" s="17">
        <f t="shared" si="50"/>
        <v>280884</v>
      </c>
      <c r="BV138" s="17">
        <v>28208.666666666701</v>
      </c>
      <c r="BW138" s="17">
        <f t="shared" si="50"/>
        <v>338504.00000000041</v>
      </c>
      <c r="BX138" s="17">
        <f t="shared" si="55"/>
        <v>-4801.6666666667006</v>
      </c>
      <c r="BY138" s="17">
        <v>267972.57824949402</v>
      </c>
      <c r="BZ138" s="17">
        <v>318733.024757337</v>
      </c>
      <c r="CA138" s="17">
        <f t="shared" si="51"/>
        <v>-50760.446507842978</v>
      </c>
      <c r="CB138" s="17">
        <f t="shared" si="52"/>
        <v>-103184.13141511854</v>
      </c>
      <c r="CD138" s="139"/>
      <c r="CE138" s="139"/>
    </row>
    <row r="139" spans="1:83" x14ac:dyDescent="0.2">
      <c r="A139" s="18">
        <v>37802</v>
      </c>
      <c r="B139" s="17">
        <v>3090143</v>
      </c>
      <c r="C139" s="17">
        <v>1476734</v>
      </c>
      <c r="D139" s="35">
        <f>Data!P139</f>
        <v>13.153846153846199</v>
      </c>
      <c r="E139" s="73">
        <v>12.1845</v>
      </c>
      <c r="F139" s="73">
        <v>9.8980728301886796</v>
      </c>
      <c r="G139" s="73">
        <v>9.54151358490566</v>
      </c>
      <c r="H139" s="73">
        <v>9.5121683018867902</v>
      </c>
      <c r="I139" s="35">
        <v>9.65</v>
      </c>
      <c r="J139" s="35">
        <f>'Historical PPI'!H138</f>
        <v>40.641657152177409</v>
      </c>
      <c r="K139" s="35">
        <f>'4.Globalgrowthcalcs_rebased'!Q136</f>
        <v>81.074493040438895</v>
      </c>
      <c r="L139" s="35">
        <f>'4.Globalgrowthcalcs_rebased'!B136</f>
        <v>87.812902282258449</v>
      </c>
      <c r="M139" s="35">
        <v>1</v>
      </c>
      <c r="N139" s="35">
        <f>'3.IMFq'!Q136</f>
        <v>86.602615153260416</v>
      </c>
      <c r="O139" s="35">
        <f>'3.IMFq'!R136</f>
        <v>179.39124999999999</v>
      </c>
      <c r="P139" s="35">
        <f>'3.IMFq'!S136</f>
        <v>70.286062500000028</v>
      </c>
      <c r="Q139" s="35">
        <f>'3.IMFq'!T136</f>
        <v>74.383906249999981</v>
      </c>
      <c r="R139" s="35">
        <f>'3.IMFq'!U136</f>
        <v>95.801718750000035</v>
      </c>
      <c r="S139" s="35">
        <f>'3.IMFq'!V136</f>
        <v>52.118656250000022</v>
      </c>
      <c r="T139" s="35">
        <f t="shared" ref="T139:T202" si="67" xml:space="preserve"> (0.385  *N139  + 0.133  * O139  + 0.308  * P139  + 0.051  * Q139  + 0.062  * R139  + 0.061  * S139)</f>
        <v>91.761674146505271</v>
      </c>
      <c r="U139" s="17">
        <v>1828286</v>
      </c>
      <c r="V139" s="17">
        <v>914590</v>
      </c>
      <c r="W139" s="17">
        <v>572133</v>
      </c>
      <c r="X139" s="17">
        <v>243345</v>
      </c>
      <c r="Y139" s="17">
        <v>308302</v>
      </c>
      <c r="Z139" s="17">
        <v>154255</v>
      </c>
      <c r="AA139" s="17">
        <v>86459</v>
      </c>
      <c r="AB139" s="17">
        <v>40774</v>
      </c>
      <c r="AC139" s="17">
        <v>41550</v>
      </c>
      <c r="AD139" s="17">
        <v>20760</v>
      </c>
      <c r="AE139" s="17">
        <v>423180</v>
      </c>
      <c r="AF139" s="17">
        <v>215789</v>
      </c>
      <c r="AG139" s="75">
        <f>Tax_data!Q139</f>
        <v>0.31391943502884057</v>
      </c>
      <c r="AH139" s="75">
        <f>Tax_data!S139</f>
        <v>7.9024097372753301</v>
      </c>
      <c r="AI139" s="74">
        <f>Tax_data!U139</f>
        <v>9.5255418911054619</v>
      </c>
      <c r="AJ139" s="74">
        <f>Tax_data!V139</f>
        <v>13.71229378063091</v>
      </c>
      <c r="AK139" s="81">
        <f>Data!F139</f>
        <v>12.6068753920379</v>
      </c>
      <c r="AL139" s="17">
        <v>652444</v>
      </c>
      <c r="AM139" s="74">
        <f t="shared" si="61"/>
        <v>1304250.2443543009</v>
      </c>
      <c r="AN139" s="81">
        <f>Data!H139</f>
        <v>122439.23550586773</v>
      </c>
      <c r="AO139" s="74">
        <f>(Data!K139/(AP139/100))</f>
        <v>955023.01038716803</v>
      </c>
      <c r="AP139" s="74">
        <f t="shared" si="62"/>
        <v>50.024449128856205</v>
      </c>
      <c r="AQ139" s="17">
        <f>'Embargoed data'!G139</f>
        <v>1484</v>
      </c>
      <c r="AR139" s="17">
        <f>'Embargoed data'!H139</f>
        <v>456</v>
      </c>
      <c r="AS139" s="17">
        <f>'Embargoed data'!I139</f>
        <v>224</v>
      </c>
      <c r="AT139" s="17">
        <f>'Embargoed data'!J139</f>
        <v>2528</v>
      </c>
      <c r="AU139" s="17">
        <f>'Embargoed data'!K139</f>
        <v>46252</v>
      </c>
      <c r="AV139" s="17">
        <f t="shared" si="63"/>
        <v>45440</v>
      </c>
      <c r="AW139" s="17">
        <v>43382</v>
      </c>
      <c r="AX139" s="17">
        <v>2609</v>
      </c>
      <c r="AY139" s="17">
        <f t="shared" si="53"/>
        <v>45991</v>
      </c>
      <c r="AZ139" s="74">
        <f>'Historical CPI'!I94</f>
        <v>42.268338050950241</v>
      </c>
      <c r="BA139" s="17">
        <v>892206</v>
      </c>
      <c r="BB139" s="17">
        <v>350351</v>
      </c>
      <c r="BC139" s="17">
        <v>641083</v>
      </c>
      <c r="BD139" s="17">
        <v>321251</v>
      </c>
      <c r="BE139" s="74">
        <f t="shared" si="56"/>
        <v>50.033733157747918</v>
      </c>
      <c r="BF139" s="74">
        <f t="shared" si="57"/>
        <v>47.159925513827361</v>
      </c>
      <c r="BG139" s="74">
        <f t="shared" si="58"/>
        <v>49.963898916967509</v>
      </c>
      <c r="BH139" s="74">
        <f t="shared" si="59"/>
        <v>50.992249161113477</v>
      </c>
      <c r="BI139" s="74">
        <v>168.976666666667</v>
      </c>
      <c r="BJ139" s="74">
        <v>110.4673569</v>
      </c>
      <c r="BK139" s="74">
        <f t="shared" si="60"/>
        <v>47.788532763694107</v>
      </c>
      <c r="BL139" s="74">
        <f t="shared" si="64"/>
        <v>50.110672097060757</v>
      </c>
      <c r="BM139" s="74">
        <f t="shared" si="65"/>
        <v>39.267949330087447</v>
      </c>
      <c r="BN139" s="17">
        <f>Data!G139</f>
        <v>51753.029970619275</v>
      </c>
      <c r="BO139" s="17">
        <f>Data!H139</f>
        <v>122439.23550586773</v>
      </c>
      <c r="BP139" s="17">
        <v>43900.618086250099</v>
      </c>
      <c r="BQ139" s="17">
        <f t="shared" si="66"/>
        <v>87758.323881124714</v>
      </c>
      <c r="BR139" s="17">
        <v>42686.014508604501</v>
      </c>
      <c r="BS139" s="17">
        <f t="shared" si="54"/>
        <v>85330.30398525951</v>
      </c>
      <c r="BT139" s="17">
        <v>22892.333333333299</v>
      </c>
      <c r="BU139" s="17">
        <f t="shared" si="50"/>
        <v>274707.99999999959</v>
      </c>
      <c r="BV139" s="17">
        <v>24606</v>
      </c>
      <c r="BW139" s="17">
        <f t="shared" si="50"/>
        <v>295272</v>
      </c>
      <c r="BX139" s="17">
        <f t="shared" si="55"/>
        <v>-1713.6666666667006</v>
      </c>
      <c r="BY139" s="17">
        <v>288859.69475284999</v>
      </c>
      <c r="BZ139" s="17">
        <v>303345.23852191999</v>
      </c>
      <c r="CA139" s="17">
        <f t="shared" si="51"/>
        <v>-14485.543769070006</v>
      </c>
      <c r="CB139" s="17">
        <f t="shared" si="52"/>
        <v>-28956.928104809725</v>
      </c>
      <c r="CD139" s="139"/>
      <c r="CE139" s="139"/>
    </row>
    <row r="140" spans="1:83" x14ac:dyDescent="0.2">
      <c r="A140" s="18">
        <v>37894</v>
      </c>
      <c r="B140" s="17">
        <v>3106913</v>
      </c>
      <c r="C140" s="17">
        <v>1500519</v>
      </c>
      <c r="D140" s="35">
        <f>Data!P140</f>
        <v>11.2307692307692</v>
      </c>
      <c r="E140" s="73">
        <v>10.2192307692308</v>
      </c>
      <c r="F140" s="73">
        <v>9.3280486616101701</v>
      </c>
      <c r="G140" s="73">
        <v>9.4067591954406797</v>
      </c>
      <c r="H140" s="73">
        <v>9.3711056907457593</v>
      </c>
      <c r="I140" s="35">
        <v>9.59</v>
      </c>
      <c r="J140" s="35">
        <f>'Historical PPI'!H139</f>
        <v>40.730603308465746</v>
      </c>
      <c r="K140" s="35">
        <f>'4.Globalgrowthcalcs_rebased'!Q137</f>
        <v>81.466060925737011</v>
      </c>
      <c r="L140" s="35">
        <f>'4.Globalgrowthcalcs_rebased'!B137</f>
        <v>89.273405224217001</v>
      </c>
      <c r="M140" s="35">
        <v>1</v>
      </c>
      <c r="N140" s="35">
        <f>'3.IMFq'!Q137</f>
        <v>87.067430469776824</v>
      </c>
      <c r="O140" s="35">
        <f>'3.IMFq'!R137</f>
        <v>180.26099999999997</v>
      </c>
      <c r="P140" s="35">
        <f>'3.IMFq'!S137</f>
        <v>70.319812500000012</v>
      </c>
      <c r="Q140" s="35">
        <f>'3.IMFq'!T137</f>
        <v>74.626531249999971</v>
      </c>
      <c r="R140" s="35">
        <f>'3.IMFq'!U137</f>
        <v>95.661843750000045</v>
      </c>
      <c r="S140" s="35">
        <f>'3.IMFq'!V137</f>
        <v>52.622281250000022</v>
      </c>
      <c r="T140" s="35">
        <f t="shared" si="67"/>
        <v>92.10112254336407</v>
      </c>
      <c r="U140" s="17">
        <v>1846661</v>
      </c>
      <c r="V140" s="17">
        <v>932460</v>
      </c>
      <c r="W140" s="17">
        <v>580549</v>
      </c>
      <c r="X140" s="17">
        <v>253830</v>
      </c>
      <c r="Y140" s="17">
        <v>320967</v>
      </c>
      <c r="Z140" s="17">
        <v>160510</v>
      </c>
      <c r="AA140" s="17">
        <v>88120</v>
      </c>
      <c r="AB140" s="17">
        <v>39787</v>
      </c>
      <c r="AC140" s="17">
        <v>40523</v>
      </c>
      <c r="AD140" s="17">
        <v>20184</v>
      </c>
      <c r="AE140" s="17">
        <v>436406</v>
      </c>
      <c r="AF140" s="17">
        <v>220481</v>
      </c>
      <c r="AG140" s="75">
        <f>Tax_data!Q140</f>
        <v>0.78582353800292304</v>
      </c>
      <c r="AH140" s="75">
        <f>Tax_data!S140</f>
        <v>8.5129264252191366</v>
      </c>
      <c r="AI140" s="74">
        <f>Tax_data!U140</f>
        <v>10.682076340916078</v>
      </c>
      <c r="AJ140" s="74">
        <f>Tax_data!V140</f>
        <v>10.539161520592517</v>
      </c>
      <c r="AK140" s="81">
        <f>Data!F140</f>
        <v>12.6584092607341</v>
      </c>
      <c r="AL140" s="17">
        <v>669251</v>
      </c>
      <c r="AM140" s="74">
        <f t="shared" si="61"/>
        <v>1325397.0367747678</v>
      </c>
      <c r="AN140" s="81">
        <f>Data!H140</f>
        <v>126512.93968994568</v>
      </c>
      <c r="AO140" s="74">
        <f>(Data!K140/(AP140/100))</f>
        <v>956798.25174556253</v>
      </c>
      <c r="AP140" s="74">
        <f t="shared" si="62"/>
        <v>50.494378773364467</v>
      </c>
      <c r="AQ140" s="17">
        <f>'Embargoed data'!G140</f>
        <v>1608</v>
      </c>
      <c r="AR140" s="17">
        <f>'Embargoed data'!H140</f>
        <v>484</v>
      </c>
      <c r="AS140" s="17">
        <f>'Embargoed data'!I140</f>
        <v>244</v>
      </c>
      <c r="AT140" s="17">
        <f>'Embargoed data'!J140</f>
        <v>2391</v>
      </c>
      <c r="AU140" s="17">
        <f>'Embargoed data'!K140</f>
        <v>49432</v>
      </c>
      <c r="AV140" s="17">
        <f t="shared" si="63"/>
        <v>48889</v>
      </c>
      <c r="AW140" s="17">
        <v>44461</v>
      </c>
      <c r="AX140" s="17">
        <v>2293</v>
      </c>
      <c r="AY140" s="17">
        <f t="shared" si="53"/>
        <v>46754</v>
      </c>
      <c r="AZ140" s="74">
        <f>'Historical CPI'!I95</f>
        <v>41.790248030727028</v>
      </c>
      <c r="BA140" s="17">
        <v>925598</v>
      </c>
      <c r="BB140" s="17">
        <v>359284</v>
      </c>
      <c r="BC140" s="17">
        <v>667378</v>
      </c>
      <c r="BD140" s="17">
        <v>326350</v>
      </c>
      <c r="BE140" s="74">
        <f t="shared" si="56"/>
        <v>50.008256300491951</v>
      </c>
      <c r="BF140" s="74">
        <f t="shared" si="57"/>
        <v>45.150930549251022</v>
      </c>
      <c r="BG140" s="74">
        <f t="shared" si="58"/>
        <v>49.808750586086916</v>
      </c>
      <c r="BH140" s="74">
        <f t="shared" si="59"/>
        <v>50.521990990041388</v>
      </c>
      <c r="BI140" s="74">
        <v>177.33</v>
      </c>
      <c r="BJ140" s="74">
        <v>116.035192266667</v>
      </c>
      <c r="BK140" s="74">
        <f t="shared" si="60"/>
        <v>48.296138321221093</v>
      </c>
      <c r="BL140" s="74">
        <f t="shared" si="64"/>
        <v>48.900323354980237</v>
      </c>
      <c r="BM140" s="74">
        <f t="shared" si="65"/>
        <v>38.816419223032028</v>
      </c>
      <c r="BN140" s="17">
        <f>Data!G140</f>
        <v>52870.071287392399</v>
      </c>
      <c r="BO140" s="17">
        <f>Data!H140</f>
        <v>126512.93968994568</v>
      </c>
      <c r="BP140" s="17">
        <v>48481.365585465799</v>
      </c>
      <c r="BQ140" s="17">
        <f t="shared" si="66"/>
        <v>96013.391516442382</v>
      </c>
      <c r="BR140" s="17">
        <v>48074.059674926197</v>
      </c>
      <c r="BS140" s="17">
        <f t="shared" si="54"/>
        <v>95206.755371124644</v>
      </c>
      <c r="BT140" s="17">
        <v>24152.333333333299</v>
      </c>
      <c r="BU140" s="17">
        <f t="shared" si="50"/>
        <v>289827.99999999959</v>
      </c>
      <c r="BV140" s="17">
        <v>29468.333333333299</v>
      </c>
      <c r="BW140" s="17">
        <f t="shared" si="50"/>
        <v>353619.99999999959</v>
      </c>
      <c r="BX140" s="17">
        <f t="shared" si="55"/>
        <v>-5316</v>
      </c>
      <c r="BY140" s="17">
        <v>294312.89098003402</v>
      </c>
      <c r="BZ140" s="17">
        <v>332006.06657846301</v>
      </c>
      <c r="CA140" s="17">
        <f t="shared" si="51"/>
        <v>-37693.175598428992</v>
      </c>
      <c r="CB140" s="17">
        <f t="shared" si="52"/>
        <v>-74648.260883866853</v>
      </c>
      <c r="CD140" s="139"/>
      <c r="CE140" s="139"/>
    </row>
    <row r="141" spans="1:83" x14ac:dyDescent="0.2">
      <c r="A141" s="18">
        <v>37986</v>
      </c>
      <c r="B141" s="17">
        <v>3124837</v>
      </c>
      <c r="C141" s="17">
        <v>1532861</v>
      </c>
      <c r="D141" s="35">
        <f>Data!P141</f>
        <v>8.6153846153846203</v>
      </c>
      <c r="E141" s="73">
        <v>7.76825396825397</v>
      </c>
      <c r="F141" s="73">
        <v>8.7126799078125003</v>
      </c>
      <c r="G141" s="73">
        <v>8.9883787963906308</v>
      </c>
      <c r="H141" s="73">
        <v>8.9237770922187494</v>
      </c>
      <c r="I141" s="35">
        <v>9.1866666666666692</v>
      </c>
      <c r="J141" s="35">
        <f>'Historical PPI'!H140</f>
        <v>40.776962903656319</v>
      </c>
      <c r="K141" s="35">
        <f>'4.Globalgrowthcalcs_rebased'!Q138</f>
        <v>82.672912011897949</v>
      </c>
      <c r="L141" s="35">
        <f>'4.Globalgrowthcalcs_rebased'!B138</f>
        <v>90.309620741535142</v>
      </c>
      <c r="M141" s="35">
        <v>1</v>
      </c>
      <c r="N141" s="35">
        <f>'3.IMFq'!Q138</f>
        <v>87.525709229514348</v>
      </c>
      <c r="O141" s="35">
        <f>'3.IMFq'!R138</f>
        <v>181.21249999999998</v>
      </c>
      <c r="P141" s="35">
        <f>'3.IMFq'!S138</f>
        <v>70.435687500000029</v>
      </c>
      <c r="Q141" s="35">
        <f>'3.IMFq'!T138</f>
        <v>74.874718749999971</v>
      </c>
      <c r="R141" s="35">
        <f>'3.IMFq'!U138</f>
        <v>95.560406250000042</v>
      </c>
      <c r="S141" s="35">
        <f>'3.IMFq'!V138</f>
        <v>53.126968750000024</v>
      </c>
      <c r="T141" s="35">
        <f t="shared" si="67"/>
        <v>92.476953240863054</v>
      </c>
      <c r="U141" s="17">
        <v>1878016</v>
      </c>
      <c r="V141" s="17">
        <v>949150</v>
      </c>
      <c r="W141" s="17">
        <v>590420</v>
      </c>
      <c r="X141" s="17">
        <v>264025</v>
      </c>
      <c r="Y141" s="17">
        <v>325039</v>
      </c>
      <c r="Z141" s="17">
        <v>162720</v>
      </c>
      <c r="AA141" s="17">
        <v>86024</v>
      </c>
      <c r="AB141" s="17">
        <v>42849</v>
      </c>
      <c r="AC141" s="17">
        <v>50647</v>
      </c>
      <c r="AD141" s="17">
        <v>25106</v>
      </c>
      <c r="AE141" s="17">
        <v>450696</v>
      </c>
      <c r="AF141" s="17">
        <v>230674</v>
      </c>
      <c r="AG141" s="75">
        <f>Tax_data!Q141</f>
        <v>0.5694745321736101</v>
      </c>
      <c r="AH141" s="75">
        <f>Tax_data!S141</f>
        <v>9.2831691215731897</v>
      </c>
      <c r="AI141" s="74">
        <f>Tax_data!U141</f>
        <v>10.205493002855386</v>
      </c>
      <c r="AJ141" s="74">
        <f>Tax_data!V141</f>
        <v>12.154158683128786</v>
      </c>
      <c r="AK141" s="81">
        <f>Data!F141</f>
        <v>12.71161663</v>
      </c>
      <c r="AL141" s="17">
        <v>687942</v>
      </c>
      <c r="AM141" s="74">
        <f t="shared" si="61"/>
        <v>1361182.1978317441</v>
      </c>
      <c r="AN141" s="81">
        <f>Data!H141</f>
        <v>131967.24738106894</v>
      </c>
      <c r="AO141" s="74">
        <f>(Data!K141/(AP141/100))</f>
        <v>978140.0112072198</v>
      </c>
      <c r="AP141" s="74">
        <f t="shared" si="62"/>
        <v>50.540037997546349</v>
      </c>
      <c r="AQ141" s="17">
        <f>'Embargoed data'!G141</f>
        <v>1536</v>
      </c>
      <c r="AR141" s="17">
        <f>'Embargoed data'!H141</f>
        <v>508</v>
      </c>
      <c r="AS141" s="17">
        <f>'Embargoed data'!I141</f>
        <v>264</v>
      </c>
      <c r="AT141" s="17">
        <f>'Embargoed data'!J141</f>
        <v>2487</v>
      </c>
      <c r="AU141" s="17">
        <f>'Embargoed data'!K141</f>
        <v>50000</v>
      </c>
      <c r="AV141" s="17">
        <f t="shared" si="63"/>
        <v>49293</v>
      </c>
      <c r="AW141" s="17">
        <v>46289</v>
      </c>
      <c r="AX141" s="17">
        <v>1937</v>
      </c>
      <c r="AY141" s="17">
        <f t="shared" si="53"/>
        <v>48226</v>
      </c>
      <c r="AZ141" s="74">
        <f>'Historical CPI'!I96</f>
        <v>41.009538315293668</v>
      </c>
      <c r="BA141" s="17">
        <v>905906</v>
      </c>
      <c r="BB141" s="17">
        <v>347119</v>
      </c>
      <c r="BC141" s="17">
        <v>690578</v>
      </c>
      <c r="BD141" s="17">
        <v>331097</v>
      </c>
      <c r="BE141" s="74">
        <f t="shared" si="56"/>
        <v>50.061684905503647</v>
      </c>
      <c r="BF141" s="74">
        <f t="shared" si="57"/>
        <v>49.810517994978142</v>
      </c>
      <c r="BG141" s="74">
        <f t="shared" si="58"/>
        <v>49.570556992516835</v>
      </c>
      <c r="BH141" s="74">
        <f t="shared" si="59"/>
        <v>51.18172781653265</v>
      </c>
      <c r="BI141" s="74">
        <v>187.166666666667</v>
      </c>
      <c r="BJ141" s="74">
        <v>120.665447266667</v>
      </c>
      <c r="BK141" s="74">
        <f t="shared" si="60"/>
        <v>49.054110662412157</v>
      </c>
      <c r="BL141" s="74">
        <f t="shared" si="64"/>
        <v>47.944909916041347</v>
      </c>
      <c r="BM141" s="74">
        <f t="shared" si="65"/>
        <v>38.317330937205405</v>
      </c>
      <c r="BN141" s="17">
        <f>Data!G141</f>
        <v>54119.15887837785</v>
      </c>
      <c r="BO141" s="17">
        <f>Data!H141</f>
        <v>131967.24738106894</v>
      </c>
      <c r="BP141" s="17">
        <v>50075.061826839701</v>
      </c>
      <c r="BQ141" s="17">
        <f t="shared" si="66"/>
        <v>99079.984524884567</v>
      </c>
      <c r="BR141" s="17">
        <v>49863.027447684297</v>
      </c>
      <c r="BS141" s="17">
        <f t="shared" si="54"/>
        <v>98660.4470897016</v>
      </c>
      <c r="BT141" s="17">
        <v>25922.666666666701</v>
      </c>
      <c r="BU141" s="17">
        <f t="shared" si="50"/>
        <v>311072.00000000041</v>
      </c>
      <c r="BV141" s="17">
        <v>24540.666666666701</v>
      </c>
      <c r="BW141" s="17">
        <f t="shared" si="50"/>
        <v>294488.00000000041</v>
      </c>
      <c r="BX141" s="17">
        <f t="shared" si="55"/>
        <v>1382</v>
      </c>
      <c r="BY141" s="17">
        <v>300922.92922373401</v>
      </c>
      <c r="BZ141" s="17">
        <v>332172.84512312</v>
      </c>
      <c r="CA141" s="17">
        <f t="shared" si="51"/>
        <v>-31249.915899385989</v>
      </c>
      <c r="CB141" s="17">
        <f t="shared" si="52"/>
        <v>-61831.999217933175</v>
      </c>
      <c r="CD141" s="139"/>
      <c r="CE141" s="139"/>
    </row>
    <row r="142" spans="1:83" x14ac:dyDescent="0.2">
      <c r="A142" s="18">
        <v>38077</v>
      </c>
      <c r="B142" s="17">
        <v>3172140</v>
      </c>
      <c r="C142" s="17">
        <v>1588712</v>
      </c>
      <c r="D142" s="35">
        <f>Data!P142</f>
        <v>8</v>
      </c>
      <c r="E142" s="73">
        <v>7.60903225806452</v>
      </c>
      <c r="F142" s="73">
        <v>9.2197743168888895</v>
      </c>
      <c r="G142" s="73">
        <v>9.1417463441745994</v>
      </c>
      <c r="H142" s="73">
        <v>8.5929791113650804</v>
      </c>
      <c r="I142" s="35">
        <v>9.4233333333333302</v>
      </c>
      <c r="J142" s="35">
        <f>'Historical PPI'!H141</f>
        <v>40.149320229320338</v>
      </c>
      <c r="K142" s="35">
        <f>'4.Globalgrowthcalcs_rebased'!Q139</f>
        <v>82.668120973157684</v>
      </c>
      <c r="L142" s="35">
        <f>'4.Globalgrowthcalcs_rebased'!B139</f>
        <v>90.821361520530047</v>
      </c>
      <c r="M142" s="35">
        <v>1</v>
      </c>
      <c r="N142" s="35">
        <f>'3.IMFq'!Q139</f>
        <v>87.946370696163939</v>
      </c>
      <c r="O142" s="35">
        <f>'3.IMFq'!R139</f>
        <v>182.32903125000004</v>
      </c>
      <c r="P142" s="35">
        <f>'3.IMFq'!S139</f>
        <v>70.53696875</v>
      </c>
      <c r="Q142" s="35">
        <f>'3.IMFq'!T139</f>
        <v>75.14237500000003</v>
      </c>
      <c r="R142" s="35">
        <f>'3.IMFq'!U139</f>
        <v>95.555687499999976</v>
      </c>
      <c r="S142" s="35">
        <f>'3.IMFq'!V139</f>
        <v>53.626312500000012</v>
      </c>
      <c r="T142" s="35">
        <f t="shared" si="67"/>
        <v>92.862419061773124</v>
      </c>
      <c r="U142" s="17">
        <v>1903332</v>
      </c>
      <c r="V142" s="17">
        <v>1010551</v>
      </c>
      <c r="W142" s="17">
        <v>599502</v>
      </c>
      <c r="X142" s="17">
        <v>268589</v>
      </c>
      <c r="Y142" s="17">
        <v>340190</v>
      </c>
      <c r="Z142" s="17">
        <v>170261</v>
      </c>
      <c r="AA142" s="17">
        <v>85507</v>
      </c>
      <c r="AB142" s="17">
        <v>41454</v>
      </c>
      <c r="AC142" s="17">
        <v>49776</v>
      </c>
      <c r="AD142" s="17">
        <v>24926</v>
      </c>
      <c r="AE142" s="17">
        <v>464235</v>
      </c>
      <c r="AF142" s="17">
        <v>236642</v>
      </c>
      <c r="AG142" s="75">
        <f>Tax_data!Q142</f>
        <v>0.60134087933899871</v>
      </c>
      <c r="AH142" s="75">
        <f>Tax_data!S142</f>
        <v>9.7726310695023457</v>
      </c>
      <c r="AI142" s="74">
        <f>Tax_data!U142</f>
        <v>10.563888821706961</v>
      </c>
      <c r="AJ142" s="74">
        <f>Tax_data!V142</f>
        <v>8.1230954464221341</v>
      </c>
      <c r="AK142" s="81">
        <f>Data!F142</f>
        <v>12.7598258733469</v>
      </c>
      <c r="AL142" s="17">
        <v>705361</v>
      </c>
      <c r="AM142" s="74">
        <f t="shared" si="61"/>
        <v>1328518.959312296</v>
      </c>
      <c r="AN142" s="81">
        <f>Data!H142</f>
        <v>133439.63586119842</v>
      </c>
      <c r="AO142" s="74">
        <f>(Data!K142/(AP142/100))</f>
        <v>914606.10683478613</v>
      </c>
      <c r="AP142" s="74">
        <f t="shared" si="62"/>
        <v>53.093785004402804</v>
      </c>
      <c r="AQ142" s="17">
        <f>'Embargoed data'!G142</f>
        <v>1712</v>
      </c>
      <c r="AR142" s="17">
        <f>'Embargoed data'!H142</f>
        <v>992</v>
      </c>
      <c r="AS142" s="17">
        <f>'Embargoed data'!I142</f>
        <v>356</v>
      </c>
      <c r="AT142" s="17">
        <f>'Embargoed data'!J142</f>
        <v>2911</v>
      </c>
      <c r="AU142" s="17">
        <f>'Embargoed data'!K142</f>
        <v>53224</v>
      </c>
      <c r="AV142" s="17">
        <f t="shared" si="63"/>
        <v>52661</v>
      </c>
      <c r="AW142" s="17">
        <v>48184</v>
      </c>
      <c r="AX142" s="17">
        <v>1844</v>
      </c>
      <c r="AY142" s="17">
        <f t="shared" si="53"/>
        <v>50028</v>
      </c>
      <c r="AZ142" s="74">
        <f>'Historical CPI'!I97</f>
        <v>41.426843863067091</v>
      </c>
      <c r="BA142" s="17">
        <v>872943</v>
      </c>
      <c r="BB142" s="17">
        <v>354312</v>
      </c>
      <c r="BC142" s="17">
        <v>701130</v>
      </c>
      <c r="BD142" s="17">
        <v>337180</v>
      </c>
      <c r="BE142" s="74">
        <f t="shared" si="56"/>
        <v>50.048796260913022</v>
      </c>
      <c r="BF142" s="74">
        <f t="shared" si="57"/>
        <v>48.48024138374636</v>
      </c>
      <c r="BG142" s="74">
        <f t="shared" si="58"/>
        <v>50.076342012214724</v>
      </c>
      <c r="BH142" s="74">
        <f t="shared" si="59"/>
        <v>50.97461415016101</v>
      </c>
      <c r="BI142" s="74">
        <v>179.6</v>
      </c>
      <c r="BJ142" s="74">
        <v>114.88843850000001</v>
      </c>
      <c r="BK142" s="74">
        <f t="shared" si="60"/>
        <v>50.083287622866578</v>
      </c>
      <c r="BL142" s="74">
        <f t="shared" si="64"/>
        <v>48.090938912897755</v>
      </c>
      <c r="BM142" s="74">
        <f t="shared" si="65"/>
        <v>40.588217100085572</v>
      </c>
      <c r="BN142" s="17">
        <f>Data!G142</f>
        <v>55279.829599663957</v>
      </c>
      <c r="BO142" s="17">
        <f>Data!H142</f>
        <v>133439.63586119842</v>
      </c>
      <c r="BP142" s="17">
        <v>54424.406046059703</v>
      </c>
      <c r="BQ142" s="17">
        <f t="shared" si="66"/>
        <v>102506.1709982563</v>
      </c>
      <c r="BR142" s="17">
        <v>50749.723423258401</v>
      </c>
      <c r="BS142" s="17">
        <f t="shared" si="54"/>
        <v>95585.054670805592</v>
      </c>
      <c r="BT142" s="17">
        <v>26656</v>
      </c>
      <c r="BU142" s="17">
        <f t="shared" si="50"/>
        <v>319872</v>
      </c>
      <c r="BV142" s="17">
        <v>30967.333333333299</v>
      </c>
      <c r="BW142" s="17">
        <f t="shared" si="50"/>
        <v>371607.99999999959</v>
      </c>
      <c r="BX142" s="17">
        <f t="shared" si="55"/>
        <v>-4311.3333333332994</v>
      </c>
      <c r="BY142" s="17">
        <v>307182.69009442499</v>
      </c>
      <c r="BZ142" s="17">
        <v>344555.31022830203</v>
      </c>
      <c r="CA142" s="17">
        <f t="shared" si="51"/>
        <v>-37372.620133877033</v>
      </c>
      <c r="CB142" s="17">
        <f t="shared" si="52"/>
        <v>-70389.820825126531</v>
      </c>
      <c r="CD142" s="139"/>
      <c r="CE142" s="139"/>
    </row>
    <row r="143" spans="1:83" x14ac:dyDescent="0.2">
      <c r="A143" s="18">
        <v>38168</v>
      </c>
      <c r="B143" s="17">
        <v>3216470</v>
      </c>
      <c r="C143" s="17">
        <v>1631115</v>
      </c>
      <c r="D143" s="35">
        <f>Data!P143</f>
        <v>8</v>
      </c>
      <c r="E143" s="73">
        <v>7.76983333333333</v>
      </c>
      <c r="F143" s="73">
        <v>9.9760000000000009</v>
      </c>
      <c r="G143" s="73">
        <v>9.8629833333333305</v>
      </c>
      <c r="H143" s="73">
        <v>9.0391499999999994</v>
      </c>
      <c r="I143" s="35">
        <v>10.1566666666667</v>
      </c>
      <c r="J143" s="35">
        <f>'Historical PPI'!H142</f>
        <v>41.3563529603652</v>
      </c>
      <c r="K143" s="35">
        <f>'4.Globalgrowthcalcs_rebased'!Q140</f>
        <v>83.66971071049521</v>
      </c>
      <c r="L143" s="35">
        <f>'4.Globalgrowthcalcs_rebased'!B140</f>
        <v>91.525183772087615</v>
      </c>
      <c r="M143" s="35">
        <v>1.25</v>
      </c>
      <c r="N143" s="35">
        <f>'3.IMFq'!Q140</f>
        <v>88.404008636867246</v>
      </c>
      <c r="O143" s="35">
        <f>'3.IMFq'!R140</f>
        <v>183.41071875000003</v>
      </c>
      <c r="P143" s="35">
        <f>'3.IMFq'!S140</f>
        <v>70.855781249999993</v>
      </c>
      <c r="Q143" s="35">
        <f>'3.IMFq'!T140</f>
        <v>75.39612500000004</v>
      </c>
      <c r="R143" s="35">
        <f>'3.IMFq'!U140</f>
        <v>95.507812499999972</v>
      </c>
      <c r="S143" s="35">
        <f>'3.IMFq'!V140</f>
        <v>54.135687500000017</v>
      </c>
      <c r="T143" s="35">
        <f t="shared" si="67"/>
        <v>93.321713231443894</v>
      </c>
      <c r="U143" s="17">
        <v>1941041</v>
      </c>
      <c r="V143" s="17">
        <v>1043548</v>
      </c>
      <c r="W143" s="17">
        <v>606379</v>
      </c>
      <c r="X143" s="17">
        <v>277409</v>
      </c>
      <c r="Y143" s="17">
        <v>352794</v>
      </c>
      <c r="Z143" s="17">
        <v>178335</v>
      </c>
      <c r="AA143" s="17">
        <v>87560</v>
      </c>
      <c r="AB143" s="17">
        <v>42961</v>
      </c>
      <c r="AC143" s="17">
        <v>45331</v>
      </c>
      <c r="AD143" s="17">
        <v>22800</v>
      </c>
      <c r="AE143" s="17">
        <v>473415</v>
      </c>
      <c r="AF143" s="17">
        <v>244097</v>
      </c>
      <c r="AG143" s="75">
        <f>Tax_data!Q143</f>
        <v>0.55963059699673279</v>
      </c>
      <c r="AH143" s="75">
        <f>Tax_data!S143</f>
        <v>8.5731320896817333</v>
      </c>
      <c r="AI143" s="74">
        <f>Tax_data!U143</f>
        <v>9.8147115026645242</v>
      </c>
      <c r="AJ143" s="74">
        <f>Tax_data!V143</f>
        <v>10.87213075465397</v>
      </c>
      <c r="AK143" s="81">
        <f>Data!F143</f>
        <v>12.8082145722184</v>
      </c>
      <c r="AL143" s="17">
        <v>716786</v>
      </c>
      <c r="AM143" s="74">
        <f t="shared" si="61"/>
        <v>1333250.6163837216</v>
      </c>
      <c r="AN143" s="81">
        <f>Data!H143</f>
        <v>135135.91792709849</v>
      </c>
      <c r="AO143" s="74">
        <f>(Data!K143/(AP143/100))</f>
        <v>899711.87806630263</v>
      </c>
      <c r="AP143" s="74">
        <f t="shared" si="62"/>
        <v>53.762285289182458</v>
      </c>
      <c r="AQ143" s="17">
        <f>'Embargoed data'!G143</f>
        <v>1980</v>
      </c>
      <c r="AR143" s="17">
        <f>'Embargoed data'!H143</f>
        <v>840</v>
      </c>
      <c r="AS143" s="17">
        <f>'Embargoed data'!I143</f>
        <v>304</v>
      </c>
      <c r="AT143" s="17">
        <f>'Embargoed data'!J143</f>
        <v>2556</v>
      </c>
      <c r="AU143" s="17">
        <f>'Embargoed data'!K143</f>
        <v>65316</v>
      </c>
      <c r="AV143" s="17">
        <f t="shared" si="63"/>
        <v>65276</v>
      </c>
      <c r="AW143" s="17">
        <v>54054</v>
      </c>
      <c r="AX143" s="17">
        <v>2148</v>
      </c>
      <c r="AY143" s="17">
        <f t="shared" si="53"/>
        <v>56202</v>
      </c>
      <c r="AZ143" s="74">
        <f>'Historical CPI'!I98</f>
        <v>41.412373635260799</v>
      </c>
      <c r="BA143" s="17">
        <v>914161</v>
      </c>
      <c r="BB143" s="17">
        <v>374200</v>
      </c>
      <c r="BC143" s="17">
        <v>755511</v>
      </c>
      <c r="BD143" s="17">
        <v>384038</v>
      </c>
      <c r="BE143" s="74">
        <f t="shared" si="56"/>
        <v>50.549329070222285</v>
      </c>
      <c r="BF143" s="74">
        <f t="shared" si="57"/>
        <v>49.064641388761991</v>
      </c>
      <c r="BG143" s="74">
        <f t="shared" si="58"/>
        <v>50.296706448126002</v>
      </c>
      <c r="BH143" s="74">
        <f t="shared" si="59"/>
        <v>51.560892662885628</v>
      </c>
      <c r="BI143" s="74">
        <v>188.79</v>
      </c>
      <c r="BJ143" s="74">
        <v>120.8083511</v>
      </c>
      <c r="BK143" s="74">
        <f t="shared" si="60"/>
        <v>50.71133882796979</v>
      </c>
      <c r="BL143" s="74">
        <f t="shared" si="64"/>
        <v>50.831556390310659</v>
      </c>
      <c r="BM143" s="74">
        <f t="shared" si="65"/>
        <v>40.933708613690584</v>
      </c>
      <c r="BN143" s="17">
        <f>Data!G143</f>
        <v>55962.991247409409</v>
      </c>
      <c r="BO143" s="17">
        <f>Data!H143</f>
        <v>135135.91792709849</v>
      </c>
      <c r="BP143" s="17">
        <v>63229.315595642402</v>
      </c>
      <c r="BQ143" s="17">
        <f t="shared" si="66"/>
        <v>117609.05485237029</v>
      </c>
      <c r="BR143" s="17">
        <v>52633.787424223803</v>
      </c>
      <c r="BS143" s="17">
        <f t="shared" si="54"/>
        <v>97900.9488549667</v>
      </c>
      <c r="BT143" s="17">
        <v>25140</v>
      </c>
      <c r="BU143" s="17">
        <f t="shared" si="50"/>
        <v>301680</v>
      </c>
      <c r="BV143" s="17">
        <v>28491.333333333299</v>
      </c>
      <c r="BW143" s="17">
        <f t="shared" si="50"/>
        <v>341895.99999999959</v>
      </c>
      <c r="BX143" s="17">
        <f t="shared" si="55"/>
        <v>-3351.3333333332994</v>
      </c>
      <c r="BY143" s="17">
        <v>321714.73833966802</v>
      </c>
      <c r="BZ143" s="17">
        <v>352301.23204406298</v>
      </c>
      <c r="CA143" s="17">
        <f t="shared" si="51"/>
        <v>-30586.493704394961</v>
      </c>
      <c r="CB143" s="17">
        <f t="shared" si="52"/>
        <v>-56892.101107445458</v>
      </c>
      <c r="CD143" s="139"/>
      <c r="CE143" s="139"/>
    </row>
    <row r="144" spans="1:83" x14ac:dyDescent="0.2">
      <c r="A144" s="18">
        <v>38260</v>
      </c>
      <c r="B144" s="17">
        <v>3269063</v>
      </c>
      <c r="C144" s="17">
        <v>1670385</v>
      </c>
      <c r="D144" s="35">
        <f>Data!P144</f>
        <v>7.7307692307692299</v>
      </c>
      <c r="E144" s="73">
        <v>7.4965624999999996</v>
      </c>
      <c r="F144" s="73">
        <v>9.1876250000000006</v>
      </c>
      <c r="G144" s="73">
        <v>9.4764218749999998</v>
      </c>
      <c r="H144" s="73">
        <v>8.6121406250000003</v>
      </c>
      <c r="I144" s="35">
        <v>9.6933333333333298</v>
      </c>
      <c r="J144" s="35">
        <f>'Historical PPI'!H143</f>
        <v>41.660428154395035</v>
      </c>
      <c r="K144" s="35">
        <f>'4.Globalgrowthcalcs_rebased'!Q141</f>
        <v>84.698909273278986</v>
      </c>
      <c r="L144" s="35">
        <f>'4.Globalgrowthcalcs_rebased'!B141</f>
        <v>92.393387263259214</v>
      </c>
      <c r="M144" s="35">
        <v>1.75</v>
      </c>
      <c r="N144" s="35">
        <f>'3.IMFq'!Q141</f>
        <v>88.86754231531522</v>
      </c>
      <c r="O144" s="35">
        <f>'3.IMFq'!R141</f>
        <v>184.54084375000008</v>
      </c>
      <c r="P144" s="35">
        <f>'3.IMFq'!S141</f>
        <v>71.295406249999985</v>
      </c>
      <c r="Q144" s="35">
        <f>'3.IMFq'!T141</f>
        <v>75.649875000000037</v>
      </c>
      <c r="R144" s="35">
        <f>'3.IMFq'!U141</f>
        <v>95.47506249999995</v>
      </c>
      <c r="S144" s="35">
        <f>'3.IMFq'!V141</f>
        <v>54.648687500000015</v>
      </c>
      <c r="T144" s="35">
        <f t="shared" si="67"/>
        <v>93.828088572646365</v>
      </c>
      <c r="U144" s="17">
        <v>1977789</v>
      </c>
      <c r="V144" s="17">
        <v>1060974</v>
      </c>
      <c r="W144" s="17">
        <v>610533</v>
      </c>
      <c r="X144" s="17">
        <v>282748</v>
      </c>
      <c r="Y144" s="17">
        <v>365259</v>
      </c>
      <c r="Z144" s="17">
        <v>186432</v>
      </c>
      <c r="AA144" s="17">
        <v>93608</v>
      </c>
      <c r="AB144" s="17">
        <v>44998</v>
      </c>
      <c r="AC144" s="17">
        <v>47264</v>
      </c>
      <c r="AD144" s="17">
        <v>23987</v>
      </c>
      <c r="AE144" s="17">
        <v>493074</v>
      </c>
      <c r="AF144" s="17">
        <v>255418</v>
      </c>
      <c r="AG144" s="75">
        <f>Tax_data!Q144</f>
        <v>0.59944904427222412</v>
      </c>
      <c r="AH144" s="75">
        <f>Tax_data!S144</f>
        <v>9.0544037251201921</v>
      </c>
      <c r="AI144" s="74">
        <f>Tax_data!U144</f>
        <v>10.352134135773564</v>
      </c>
      <c r="AJ144" s="74">
        <f>Tax_data!V144</f>
        <v>9.8872003620546245</v>
      </c>
      <c r="AK144" s="81">
        <f>Data!F144</f>
        <v>12.8629305499807</v>
      </c>
      <c r="AL144" s="17">
        <v>733994</v>
      </c>
      <c r="AM144" s="74">
        <f t="shared" si="61"/>
        <v>1368257.1479282244</v>
      </c>
      <c r="AN144" s="81">
        <f>Data!H144</f>
        <v>137936.67569358554</v>
      </c>
      <c r="AO144" s="74">
        <f>(Data!K144/(AP144/100))</f>
        <v>936828.22382735054</v>
      </c>
      <c r="AP144" s="74">
        <f t="shared" si="62"/>
        <v>53.644448421949967</v>
      </c>
      <c r="AQ144" s="17">
        <f>'Embargoed data'!G144</f>
        <v>2044</v>
      </c>
      <c r="AR144" s="17">
        <f>'Embargoed data'!H144</f>
        <v>1080</v>
      </c>
      <c r="AS144" s="17">
        <f>'Embargoed data'!I144</f>
        <v>388</v>
      </c>
      <c r="AT144" s="17">
        <f>'Embargoed data'!J144</f>
        <v>2203</v>
      </c>
      <c r="AU144" s="17">
        <f>'Embargoed data'!K144</f>
        <v>53944</v>
      </c>
      <c r="AV144" s="17">
        <f t="shared" si="63"/>
        <v>54477</v>
      </c>
      <c r="AW144" s="17">
        <v>50562</v>
      </c>
      <c r="AX144" s="17">
        <v>1797</v>
      </c>
      <c r="AY144" s="17">
        <f t="shared" si="53"/>
        <v>52359</v>
      </c>
      <c r="AZ144" s="74">
        <f>'Historical CPI'!I99</f>
        <v>41.368791094329659</v>
      </c>
      <c r="BA144" s="17">
        <v>939082</v>
      </c>
      <c r="BB144" s="17">
        <v>379995</v>
      </c>
      <c r="BC144" s="17">
        <v>767713</v>
      </c>
      <c r="BD144" s="17">
        <v>384309</v>
      </c>
      <c r="BE144" s="74">
        <f t="shared" si="56"/>
        <v>51.04104210984535</v>
      </c>
      <c r="BF144" s="74">
        <f t="shared" si="57"/>
        <v>48.070677719853009</v>
      </c>
      <c r="BG144" s="74">
        <f t="shared" si="58"/>
        <v>50.751100203114419</v>
      </c>
      <c r="BH144" s="74">
        <f t="shared" si="59"/>
        <v>51.801149523195299</v>
      </c>
      <c r="BI144" s="74">
        <v>193.756666666667</v>
      </c>
      <c r="BJ144" s="74">
        <v>123.409006566667</v>
      </c>
      <c r="BK144" s="74">
        <f t="shared" si="60"/>
        <v>51.096751576827984</v>
      </c>
      <c r="BL144" s="74">
        <f t="shared" si="64"/>
        <v>50.058941297073254</v>
      </c>
      <c r="BM144" s="74">
        <f t="shared" si="65"/>
        <v>40.46451747557721</v>
      </c>
      <c r="BN144" s="17">
        <f>Data!G144</f>
        <v>57062.735210142397</v>
      </c>
      <c r="BO144" s="17">
        <f>Data!H144</f>
        <v>137936.67569358554</v>
      </c>
      <c r="BP144" s="17">
        <v>53498.628522332598</v>
      </c>
      <c r="BQ144" s="17">
        <f t="shared" si="66"/>
        <v>99728.173363867216</v>
      </c>
      <c r="BR144" s="17">
        <v>53464.8937610352</v>
      </c>
      <c r="BS144" s="17">
        <f t="shared" si="54"/>
        <v>99665.287525183507</v>
      </c>
      <c r="BT144" s="17">
        <v>27471.666666666701</v>
      </c>
      <c r="BU144" s="17">
        <f t="shared" si="50"/>
        <v>329660.00000000041</v>
      </c>
      <c r="BV144" s="17">
        <v>31774.666666666701</v>
      </c>
      <c r="BW144" s="17">
        <f t="shared" si="50"/>
        <v>381296.00000000041</v>
      </c>
      <c r="BX144" s="17">
        <f t="shared" si="55"/>
        <v>-4303</v>
      </c>
      <c r="BY144" s="17">
        <v>328591.53036577598</v>
      </c>
      <c r="BZ144" s="17">
        <v>355534.51090311102</v>
      </c>
      <c r="CA144" s="17">
        <f t="shared" si="51"/>
        <v>-26942.980537335039</v>
      </c>
      <c r="CB144" s="17">
        <f t="shared" si="52"/>
        <v>-50225.104982737867</v>
      </c>
      <c r="CD144" s="139"/>
      <c r="CE144" s="139"/>
    </row>
    <row r="145" spans="1:83" x14ac:dyDescent="0.2">
      <c r="A145" s="18">
        <v>38352</v>
      </c>
      <c r="B145" s="17">
        <v>3303974</v>
      </c>
      <c r="C145" s="17">
        <v>1719524</v>
      </c>
      <c r="D145" s="35">
        <f>Data!P145</f>
        <v>7.5</v>
      </c>
      <c r="E145" s="73">
        <v>7.2675000000000001</v>
      </c>
      <c r="F145" s="73">
        <v>8.3335312500000001</v>
      </c>
      <c r="G145" s="73">
        <v>8.6238906249999996</v>
      </c>
      <c r="H145" s="73">
        <v>7.7296250000000004</v>
      </c>
      <c r="I145" s="35">
        <v>8.8333333333333304</v>
      </c>
      <c r="J145" s="35">
        <f>'Historical PPI'!H144</f>
        <v>42.4415479049905</v>
      </c>
      <c r="K145" s="35">
        <f>'4.Globalgrowthcalcs_rebased'!Q142</f>
        <v>85.74430840948456</v>
      </c>
      <c r="L145" s="35">
        <f>'4.Globalgrowthcalcs_rebased'!B142</f>
        <v>93.335990907071547</v>
      </c>
      <c r="M145" s="35">
        <v>2.25</v>
      </c>
      <c r="N145" s="35">
        <f>'3.IMFq'!Q142</f>
        <v>89.336971731507901</v>
      </c>
      <c r="O145" s="35">
        <f>'3.IMFq'!R142</f>
        <v>185.71940625000008</v>
      </c>
      <c r="P145" s="35">
        <f>'3.IMFq'!S142</f>
        <v>71.855843749999991</v>
      </c>
      <c r="Q145" s="35">
        <f>'3.IMFq'!T142</f>
        <v>75.903625000000034</v>
      </c>
      <c r="R145" s="35">
        <f>'3.IMFq'!U142</f>
        <v>95.457437499999955</v>
      </c>
      <c r="S145" s="35">
        <f>'3.IMFq'!V142</f>
        <v>55.16531250000002</v>
      </c>
      <c r="T145" s="35">
        <f t="shared" si="67"/>
        <v>94.381545085380552</v>
      </c>
      <c r="U145" s="17">
        <v>2008484</v>
      </c>
      <c r="V145" s="17">
        <v>1093347</v>
      </c>
      <c r="W145" s="17">
        <v>611915</v>
      </c>
      <c r="X145" s="17">
        <v>295204</v>
      </c>
      <c r="Y145" s="17">
        <v>379129</v>
      </c>
      <c r="Z145" s="17">
        <v>193956</v>
      </c>
      <c r="AA145" s="17">
        <v>98315</v>
      </c>
      <c r="AB145" s="17">
        <v>48722</v>
      </c>
      <c r="AC145" s="17">
        <v>46463</v>
      </c>
      <c r="AD145" s="17">
        <v>23680</v>
      </c>
      <c r="AE145" s="17">
        <v>509840</v>
      </c>
      <c r="AF145" s="17">
        <v>266358</v>
      </c>
      <c r="AG145" s="75">
        <f>Tax_data!Q145</f>
        <v>0.61013016677963627</v>
      </c>
      <c r="AH145" s="75">
        <f>Tax_data!S145</f>
        <v>9.6748957573797831</v>
      </c>
      <c r="AI145" s="74">
        <f>Tax_data!U145</f>
        <v>10.029669206206623</v>
      </c>
      <c r="AJ145" s="74">
        <f>Tax_data!V145</f>
        <v>12.849206644230012</v>
      </c>
      <c r="AK145" s="81">
        <f>Data!F145</f>
        <v>12.93012163</v>
      </c>
      <c r="AL145" s="17">
        <v>767524</v>
      </c>
      <c r="AM145" s="74">
        <f t="shared" si="61"/>
        <v>1409945.4917935478</v>
      </c>
      <c r="AN145" s="81">
        <f>Data!H145</f>
        <v>142430.46015250692</v>
      </c>
      <c r="AO145" s="74">
        <f>(Data!K145/(AP145/100))</f>
        <v>947797.87555338431</v>
      </c>
      <c r="AP145" s="74">
        <f t="shared" si="62"/>
        <v>54.436430661135461</v>
      </c>
      <c r="AQ145" s="17">
        <f>'Embargoed data'!G145</f>
        <v>1916</v>
      </c>
      <c r="AR145" s="17">
        <f>'Embargoed data'!H145</f>
        <v>1596</v>
      </c>
      <c r="AS145" s="17">
        <f>'Embargoed data'!I145</f>
        <v>424</v>
      </c>
      <c r="AT145" s="17">
        <f>'Embargoed data'!J145</f>
        <v>2898</v>
      </c>
      <c r="AU145" s="17">
        <f>'Embargoed data'!K145</f>
        <v>62192</v>
      </c>
      <c r="AV145" s="17">
        <f t="shared" si="63"/>
        <v>62382</v>
      </c>
      <c r="AW145" s="17">
        <v>52268</v>
      </c>
      <c r="AX145" s="17">
        <v>2552</v>
      </c>
      <c r="AY145" s="17">
        <f t="shared" si="53"/>
        <v>54820</v>
      </c>
      <c r="AZ145" s="74">
        <f>'Historical CPI'!I100</f>
        <v>41.6760429494242</v>
      </c>
      <c r="BA145" s="17">
        <v>992645</v>
      </c>
      <c r="BB145" s="17">
        <v>395705</v>
      </c>
      <c r="BC145" s="17">
        <v>800951</v>
      </c>
      <c r="BD145" s="17">
        <v>407181</v>
      </c>
      <c r="BE145" s="74">
        <f t="shared" si="56"/>
        <v>51.158312869762014</v>
      </c>
      <c r="BF145" s="74">
        <f t="shared" si="57"/>
        <v>49.557036057570052</v>
      </c>
      <c r="BG145" s="74">
        <f t="shared" si="58"/>
        <v>50.96528420463595</v>
      </c>
      <c r="BH145" s="74">
        <f t="shared" si="59"/>
        <v>52.24344892515299</v>
      </c>
      <c r="BI145" s="74">
        <v>196.40333333333299</v>
      </c>
      <c r="BJ145" s="74">
        <v>123.877915633333</v>
      </c>
      <c r="BK145" s="74">
        <f t="shared" si="60"/>
        <v>52.04411414859802</v>
      </c>
      <c r="BL145" s="74">
        <f t="shared" si="64"/>
        <v>50.837192287668032</v>
      </c>
      <c r="BM145" s="74">
        <f t="shared" si="65"/>
        <v>39.863697495076281</v>
      </c>
      <c r="BN145" s="17">
        <f>Data!G145</f>
        <v>59359.379746221304</v>
      </c>
      <c r="BO145" s="17">
        <f>Data!H145</f>
        <v>142430.46015250692</v>
      </c>
      <c r="BP145" s="17">
        <v>62872.740916340699</v>
      </c>
      <c r="BQ145" s="17">
        <f t="shared" si="66"/>
        <v>115497.54484771591</v>
      </c>
      <c r="BR145" s="17">
        <v>56389.661908146802</v>
      </c>
      <c r="BS145" s="17">
        <f t="shared" si="54"/>
        <v>103588.09573531762</v>
      </c>
      <c r="BT145" s="17">
        <v>30291.333333333299</v>
      </c>
      <c r="BU145" s="17">
        <f t="shared" si="50"/>
        <v>363495.99999999959</v>
      </c>
      <c r="BV145" s="17">
        <v>27782</v>
      </c>
      <c r="BW145" s="17">
        <f t="shared" si="50"/>
        <v>333384</v>
      </c>
      <c r="BX145" s="17">
        <f t="shared" si="55"/>
        <v>2509.3333333332994</v>
      </c>
      <c r="BY145" s="17">
        <v>351957.26226524898</v>
      </c>
      <c r="BZ145" s="17">
        <v>371303.308952572</v>
      </c>
      <c r="CA145" s="17">
        <f t="shared" si="51"/>
        <v>-19346.046687323018</v>
      </c>
      <c r="CB145" s="17">
        <f t="shared" si="52"/>
        <v>-35538.786162802186</v>
      </c>
      <c r="CD145" s="139"/>
      <c r="CE145" s="139"/>
    </row>
    <row r="146" spans="1:83" x14ac:dyDescent="0.2">
      <c r="A146" s="18">
        <v>38442</v>
      </c>
      <c r="B146" s="17">
        <v>3337562</v>
      </c>
      <c r="C146" s="17">
        <v>1757471</v>
      </c>
      <c r="D146" s="35">
        <f>Data!P146</f>
        <v>7.5</v>
      </c>
      <c r="E146" s="73">
        <v>7.2386885245901604</v>
      </c>
      <c r="F146" s="73">
        <v>7.7838032786885201</v>
      </c>
      <c r="G146" s="73">
        <v>7.8465573770491801</v>
      </c>
      <c r="H146" s="73">
        <v>6.9922950819672103</v>
      </c>
      <c r="I146" s="35">
        <v>8.0866666666666696</v>
      </c>
      <c r="J146" s="35">
        <f>'Historical PPI'!H145</f>
        <v>41.497461097460999</v>
      </c>
      <c r="K146" s="35">
        <f>'4.Globalgrowthcalcs_rebased'!Q143</f>
        <v>85.463662508719338</v>
      </c>
      <c r="L146" s="35">
        <f>'4.Globalgrowthcalcs_rebased'!B143</f>
        <v>94.371427377673072</v>
      </c>
      <c r="M146" s="35">
        <v>2.75</v>
      </c>
      <c r="N146" s="35">
        <f>'3.IMFq'!Q143</f>
        <v>89.815853963189113</v>
      </c>
      <c r="O146" s="35">
        <f>'3.IMFq'!R143</f>
        <v>186.84078125000002</v>
      </c>
      <c r="P146" s="35">
        <f>'3.IMFq'!S143</f>
        <v>73.05943750000003</v>
      </c>
      <c r="Q146" s="35">
        <f>'3.IMFq'!T143</f>
        <v>76.07003125</v>
      </c>
      <c r="R146" s="35">
        <f>'3.IMFq'!U143</f>
        <v>95.534156249999995</v>
      </c>
      <c r="S146" s="35">
        <f>'3.IMFq'!V143</f>
        <v>55.631187500000003</v>
      </c>
      <c r="T146" s="35">
        <f t="shared" si="67"/>
        <v>95.127426150827816</v>
      </c>
      <c r="U146" s="17">
        <v>2031707</v>
      </c>
      <c r="V146" s="17">
        <v>1120236</v>
      </c>
      <c r="W146" s="17">
        <v>608712</v>
      </c>
      <c r="X146" s="17">
        <v>290353</v>
      </c>
      <c r="Y146" s="17">
        <v>386017</v>
      </c>
      <c r="Z146" s="17">
        <v>199734</v>
      </c>
      <c r="AA146" s="17">
        <v>91292</v>
      </c>
      <c r="AB146" s="17">
        <v>46509</v>
      </c>
      <c r="AC146" s="17">
        <v>51028</v>
      </c>
      <c r="AD146" s="17">
        <v>26224</v>
      </c>
      <c r="AE146" s="17">
        <v>515611</v>
      </c>
      <c r="AF146" s="17">
        <v>272467</v>
      </c>
      <c r="AG146" s="75">
        <f>Tax_data!Q146</f>
        <v>0.60517667530597363</v>
      </c>
      <c r="AH146" s="75">
        <f>Tax_data!S146</f>
        <v>10.717013092085285</v>
      </c>
      <c r="AI146" s="74">
        <f>Tax_data!U146</f>
        <v>10.556663368639793</v>
      </c>
      <c r="AJ146" s="74">
        <f>Tax_data!V146</f>
        <v>10.975103262339108</v>
      </c>
      <c r="AK146" s="81">
        <f>Data!F146</f>
        <v>13.0192121321</v>
      </c>
      <c r="AL146" s="17">
        <v>765827</v>
      </c>
      <c r="AM146" s="74">
        <f t="shared" si="61"/>
        <v>1388935.9712498081</v>
      </c>
      <c r="AN146" s="81">
        <f>Data!H146</f>
        <v>139241.92061604699</v>
      </c>
      <c r="AO146" s="74">
        <f>(Data!K146/(AP146/100))</f>
        <v>928089.55254874879</v>
      </c>
      <c r="AP146" s="74">
        <f t="shared" si="62"/>
        <v>55.137674871425844</v>
      </c>
      <c r="AQ146" s="17">
        <f>'Embargoed data'!G146</f>
        <v>2132</v>
      </c>
      <c r="AR146" s="17">
        <f>'Embargoed data'!H146</f>
        <v>3032</v>
      </c>
      <c r="AS146" s="17">
        <f>'Embargoed data'!I146</f>
        <v>1032</v>
      </c>
      <c r="AT146" s="17">
        <f>'Embargoed data'!J146</f>
        <v>3993</v>
      </c>
      <c r="AU146" s="17">
        <f>'Embargoed data'!K146</f>
        <v>64588</v>
      </c>
      <c r="AV146" s="17">
        <f t="shared" si="63"/>
        <v>64727</v>
      </c>
      <c r="AW146" s="17">
        <v>54927</v>
      </c>
      <c r="AX146" s="17">
        <v>2140</v>
      </c>
      <c r="AY146" s="17">
        <f t="shared" si="53"/>
        <v>57067</v>
      </c>
      <c r="AZ146" s="74">
        <f>'Historical CPI'!I101</f>
        <v>42.24506331756195</v>
      </c>
      <c r="BA146" s="17">
        <v>958134</v>
      </c>
      <c r="BB146" s="17">
        <v>385124</v>
      </c>
      <c r="BC146" s="17">
        <v>798188</v>
      </c>
      <c r="BD146" s="17">
        <v>396481</v>
      </c>
      <c r="BE146" s="74">
        <f t="shared" si="56"/>
        <v>51.742280780380135</v>
      </c>
      <c r="BF146" s="74">
        <f t="shared" si="57"/>
        <v>50.945318319239362</v>
      </c>
      <c r="BG146" s="74">
        <f t="shared" si="58"/>
        <v>51.391392960727444</v>
      </c>
      <c r="BH146" s="74">
        <f t="shared" si="59"/>
        <v>52.843519630108752</v>
      </c>
      <c r="BI146" s="74">
        <v>195.48333333333301</v>
      </c>
      <c r="BJ146" s="74">
        <v>126.042754766667</v>
      </c>
      <c r="BK146" s="74">
        <f t="shared" si="60"/>
        <v>52.657328912541544</v>
      </c>
      <c r="BL146" s="74">
        <f t="shared" si="64"/>
        <v>49.672633514911276</v>
      </c>
      <c r="BM146" s="74">
        <f t="shared" si="65"/>
        <v>40.195212778170905</v>
      </c>
      <c r="BN146" s="17">
        <f>Data!G146</f>
        <v>58822.837528838398</v>
      </c>
      <c r="BO146" s="17">
        <f>Data!H146</f>
        <v>139241.92061604699</v>
      </c>
      <c r="BP146" s="17">
        <v>68266.659790419304</v>
      </c>
      <c r="BQ146" s="17">
        <f t="shared" si="66"/>
        <v>123811.27776898211</v>
      </c>
      <c r="BR146" s="17">
        <v>58027.886840229898</v>
      </c>
      <c r="BS146" s="17">
        <f t="shared" si="54"/>
        <v>105241.8096619846</v>
      </c>
      <c r="BT146" s="17">
        <v>32881.333333333299</v>
      </c>
      <c r="BU146" s="17">
        <f t="shared" si="50"/>
        <v>394575.99999999959</v>
      </c>
      <c r="BV146" s="17">
        <v>34819.333333333299</v>
      </c>
      <c r="BW146" s="17">
        <f t="shared" si="50"/>
        <v>417831.99999999959</v>
      </c>
      <c r="BX146" s="17">
        <f t="shared" si="55"/>
        <v>-1938</v>
      </c>
      <c r="BY146" s="17">
        <v>374171.96609439497</v>
      </c>
      <c r="BZ146" s="17">
        <v>391141.55329611897</v>
      </c>
      <c r="CA146" s="17">
        <f t="shared" si="51"/>
        <v>-16969.587201724004</v>
      </c>
      <c r="CB146" s="17">
        <f t="shared" si="52"/>
        <v>-30776.755170207951</v>
      </c>
      <c r="CD146" s="139"/>
      <c r="CE146" s="139"/>
    </row>
    <row r="147" spans="1:83" x14ac:dyDescent="0.2">
      <c r="A147" s="18">
        <v>38533</v>
      </c>
      <c r="B147" s="17">
        <v>3397456</v>
      </c>
      <c r="C147" s="17">
        <v>1813626</v>
      </c>
      <c r="D147" s="35">
        <f>Data!P147</f>
        <v>7.0769230769230802</v>
      </c>
      <c r="E147" s="73">
        <v>6.8201612903225799</v>
      </c>
      <c r="F147" s="73">
        <v>7.8558548387096803</v>
      </c>
      <c r="G147" s="73">
        <v>8.1434999999999995</v>
      </c>
      <c r="H147" s="73">
        <v>7.4048548387096798</v>
      </c>
      <c r="I147" s="35">
        <v>8.31</v>
      </c>
      <c r="J147" s="35">
        <f>'Historical PPI'!H146</f>
        <v>42.785744576741088</v>
      </c>
      <c r="K147" s="35">
        <f>'4.Globalgrowthcalcs_rebased'!Q144</f>
        <v>86.650993159121029</v>
      </c>
      <c r="L147" s="35">
        <f>'4.Globalgrowthcalcs_rebased'!B144</f>
        <v>94.836322910218357</v>
      </c>
      <c r="M147" s="35">
        <v>3.25</v>
      </c>
      <c r="N147" s="35">
        <f>'3.IMFq'!Q144</f>
        <v>90.295652023773613</v>
      </c>
      <c r="O147" s="35">
        <f>'3.IMFq'!R144</f>
        <v>188.15846875000003</v>
      </c>
      <c r="P147" s="35">
        <f>'3.IMFq'!S144</f>
        <v>73.652562500000016</v>
      </c>
      <c r="Q147" s="35">
        <f>'3.IMFq'!T144</f>
        <v>76.358718749999994</v>
      </c>
      <c r="R147" s="35">
        <f>'3.IMFq'!U144</f>
        <v>95.515093749999991</v>
      </c>
      <c r="S147" s="35">
        <f>'3.IMFq'!V144</f>
        <v>56.176812499999997</v>
      </c>
      <c r="T147" s="35">
        <f t="shared" si="67"/>
        <v>95.716907654152834</v>
      </c>
      <c r="U147" s="17">
        <v>2057095</v>
      </c>
      <c r="V147" s="17">
        <v>1150093</v>
      </c>
      <c r="W147" s="17">
        <v>609872</v>
      </c>
      <c r="X147" s="17">
        <v>298283</v>
      </c>
      <c r="Y147" s="17">
        <v>399347</v>
      </c>
      <c r="Z147" s="17">
        <v>207508</v>
      </c>
      <c r="AA147" s="17">
        <v>88922</v>
      </c>
      <c r="AB147" s="17">
        <v>46415</v>
      </c>
      <c r="AC147" s="17">
        <v>53075</v>
      </c>
      <c r="AD147" s="17">
        <v>27670</v>
      </c>
      <c r="AE147" s="17">
        <v>529453</v>
      </c>
      <c r="AF147" s="17">
        <v>281592</v>
      </c>
      <c r="AG147" s="75">
        <f>Tax_data!Q147</f>
        <v>0.59651710778643152</v>
      </c>
      <c r="AH147" s="75">
        <f>Tax_data!S147</f>
        <v>8.566807818763845</v>
      </c>
      <c r="AI147" s="74">
        <f>Tax_data!U147</f>
        <v>10.358421323819957</v>
      </c>
      <c r="AJ147" s="74">
        <f>Tax_data!V147</f>
        <v>12.687830599250663</v>
      </c>
      <c r="AK147" s="81">
        <f>Data!F147</f>
        <v>13.1258232036</v>
      </c>
      <c r="AL147" s="17">
        <v>792127</v>
      </c>
      <c r="AM147" s="74">
        <f t="shared" si="61"/>
        <v>1416824.9794277507</v>
      </c>
      <c r="AN147" s="81">
        <f>Data!H147</f>
        <v>142924.61473587347</v>
      </c>
      <c r="AO147" s="74">
        <f>(Data!K147/(AP147/100))</f>
        <v>932817.14598297712</v>
      </c>
      <c r="AP147" s="74">
        <f t="shared" si="62"/>
        <v>55.908599262552286</v>
      </c>
      <c r="AQ147" s="17">
        <f>'Embargoed data'!G147</f>
        <v>2300</v>
      </c>
      <c r="AR147" s="17">
        <f>'Embargoed data'!H147</f>
        <v>3972</v>
      </c>
      <c r="AS147" s="17">
        <f>'Embargoed data'!I147</f>
        <v>1045</v>
      </c>
      <c r="AT147" s="17">
        <f>'Embargoed data'!J147</f>
        <v>2308</v>
      </c>
      <c r="AU147" s="17">
        <f>'Embargoed data'!K147</f>
        <v>62292</v>
      </c>
      <c r="AV147" s="17">
        <f t="shared" si="63"/>
        <v>65211</v>
      </c>
      <c r="AW147" s="17">
        <v>61391</v>
      </c>
      <c r="AX147" s="17">
        <v>2837</v>
      </c>
      <c r="AY147" s="17">
        <f t="shared" si="53"/>
        <v>64228</v>
      </c>
      <c r="AZ147" s="74">
        <f>'Historical CPI'!I102</f>
        <v>42.224181156490069</v>
      </c>
      <c r="BA147" s="17">
        <v>1023825</v>
      </c>
      <c r="BB147" s="17">
        <v>442478</v>
      </c>
      <c r="BC147" s="17">
        <v>830938</v>
      </c>
      <c r="BD147" s="17">
        <v>432635</v>
      </c>
      <c r="BE147" s="74">
        <f t="shared" si="56"/>
        <v>51.961827683693627</v>
      </c>
      <c r="BF147" s="74">
        <f t="shared" si="57"/>
        <v>52.197431456782354</v>
      </c>
      <c r="BG147" s="74">
        <f t="shared" si="58"/>
        <v>52.133772962788505</v>
      </c>
      <c r="BH147" s="74">
        <f t="shared" si="59"/>
        <v>53.185457443814656</v>
      </c>
      <c r="BI147" s="74">
        <v>186.92</v>
      </c>
      <c r="BJ147" s="74">
        <v>121.247678166667</v>
      </c>
      <c r="BK147" s="74">
        <f t="shared" si="60"/>
        <v>53.381883385686237</v>
      </c>
      <c r="BL147" s="74">
        <f t="shared" si="64"/>
        <v>52.065858102529916</v>
      </c>
      <c r="BM147" s="74">
        <f t="shared" si="65"/>
        <v>43.218128098063637</v>
      </c>
      <c r="BN147" s="17">
        <f>Data!G147</f>
        <v>60348.74824329072</v>
      </c>
      <c r="BO147" s="17">
        <f>Data!H147</f>
        <v>142924.61473587347</v>
      </c>
      <c r="BP147" s="17">
        <v>62760.776037156</v>
      </c>
      <c r="BQ147" s="17">
        <f t="shared" si="66"/>
        <v>112256.03371392871</v>
      </c>
      <c r="BR147" s="17">
        <v>60794.2381538966</v>
      </c>
      <c r="BS147" s="17">
        <f t="shared" si="54"/>
        <v>108738.61795106129</v>
      </c>
      <c r="BT147" s="17">
        <v>30067.666666666701</v>
      </c>
      <c r="BU147" s="17">
        <f t="shared" si="50"/>
        <v>360812.00000000041</v>
      </c>
      <c r="BV147" s="17">
        <v>32557.666666666701</v>
      </c>
      <c r="BW147" s="17">
        <f t="shared" si="50"/>
        <v>390692.00000000041</v>
      </c>
      <c r="BX147" s="17">
        <f t="shared" si="55"/>
        <v>-2490</v>
      </c>
      <c r="BY147" s="17">
        <v>388306.90984049602</v>
      </c>
      <c r="BZ147" s="17">
        <v>402419.15533229097</v>
      </c>
      <c r="CA147" s="17">
        <f t="shared" si="51"/>
        <v>-14112.245491794951</v>
      </c>
      <c r="CB147" s="17">
        <f t="shared" si="52"/>
        <v>-25241.636667594652</v>
      </c>
      <c r="CD147" s="139"/>
      <c r="CE147" s="139"/>
    </row>
    <row r="148" spans="1:83" x14ac:dyDescent="0.2">
      <c r="A148" s="18">
        <v>38625</v>
      </c>
      <c r="B148" s="17">
        <v>3443785</v>
      </c>
      <c r="C148" s="17">
        <v>1861588</v>
      </c>
      <c r="D148" s="35">
        <f>Data!P148</f>
        <v>7</v>
      </c>
      <c r="E148" s="73">
        <v>6.7326666110356603</v>
      </c>
      <c r="F148" s="73">
        <v>7.7025076923076901</v>
      </c>
      <c r="G148" s="73">
        <v>7.9043999999999999</v>
      </c>
      <c r="H148" s="73">
        <v>7.40564615384615</v>
      </c>
      <c r="I148" s="35">
        <v>8.02</v>
      </c>
      <c r="J148" s="35">
        <f>'Historical PPI'!H147</f>
        <v>43.488014920531924</v>
      </c>
      <c r="K148" s="35">
        <f>'4.Globalgrowthcalcs_rebased'!Q145</f>
        <v>87.943011640426747</v>
      </c>
      <c r="L148" s="35">
        <f>'4.Globalgrowthcalcs_rebased'!B145</f>
        <v>95.579664510202221</v>
      </c>
      <c r="M148" s="35">
        <v>3.75</v>
      </c>
      <c r="N148" s="35">
        <f>'3.IMFq'!Q145</f>
        <v>90.779922991005293</v>
      </c>
      <c r="O148" s="35">
        <f>'3.IMFq'!R145</f>
        <v>189.56684375000003</v>
      </c>
      <c r="P148" s="35">
        <f>'3.IMFq'!S145</f>
        <v>74.15756250000004</v>
      </c>
      <c r="Q148" s="35">
        <f>'3.IMFq'!T145</f>
        <v>76.682343750000001</v>
      </c>
      <c r="R148" s="35">
        <f>'3.IMFq'!U145</f>
        <v>95.479468749999981</v>
      </c>
      <c r="S148" s="35">
        <f>'3.IMFq'!V145</f>
        <v>56.747812500000002</v>
      </c>
      <c r="T148" s="35">
        <f t="shared" si="67"/>
        <v>96.295332976537068</v>
      </c>
      <c r="U148" s="17">
        <v>2088994</v>
      </c>
      <c r="V148" s="17">
        <v>1184291</v>
      </c>
      <c r="W148" s="17">
        <v>613099</v>
      </c>
      <c r="X148" s="17">
        <v>296272</v>
      </c>
      <c r="Y148" s="17">
        <v>413042</v>
      </c>
      <c r="Z148" s="17">
        <v>220147</v>
      </c>
      <c r="AA148" s="17">
        <v>89729</v>
      </c>
      <c r="AB148" s="17">
        <v>49321</v>
      </c>
      <c r="AC148" s="17">
        <v>53678</v>
      </c>
      <c r="AD148" s="17">
        <v>29024</v>
      </c>
      <c r="AE148" s="17">
        <v>545354</v>
      </c>
      <c r="AF148" s="17">
        <v>298492</v>
      </c>
      <c r="AG148" s="75">
        <f>Tax_data!Q148</f>
        <v>0.61945942476584603</v>
      </c>
      <c r="AH148" s="75">
        <f>Tax_data!S148</f>
        <v>9.7861760165805016</v>
      </c>
      <c r="AI148" s="74">
        <f>Tax_data!U148</f>
        <v>10.338772784200046</v>
      </c>
      <c r="AJ148" s="74">
        <f>Tax_data!V148</f>
        <v>11.398439484362306</v>
      </c>
      <c r="AK148" s="81">
        <f>Data!F148</f>
        <v>13.248852488300001</v>
      </c>
      <c r="AL148" s="17">
        <v>820190</v>
      </c>
      <c r="AM148" s="74">
        <f t="shared" si="61"/>
        <v>1446749.1426178196</v>
      </c>
      <c r="AN148" s="81">
        <f>Data!H148</f>
        <v>146118.14367606564</v>
      </c>
      <c r="AO148" s="74">
        <f>(Data!K148/(AP148/100))</f>
        <v>946312.83029424364</v>
      </c>
      <c r="AP148" s="74">
        <f t="shared" si="62"/>
        <v>56.691929225263451</v>
      </c>
      <c r="AQ148" s="17">
        <f>'Embargoed data'!G148</f>
        <v>2388</v>
      </c>
      <c r="AR148" s="17">
        <f>'Embargoed data'!H148</f>
        <v>3560</v>
      </c>
      <c r="AS148" s="17">
        <f>'Embargoed data'!I148</f>
        <v>1122</v>
      </c>
      <c r="AT148" s="17">
        <f>'Embargoed data'!J148</f>
        <v>3022</v>
      </c>
      <c r="AU148" s="17">
        <f>'Embargoed data'!K148</f>
        <v>76824</v>
      </c>
      <c r="AV148" s="17">
        <f t="shared" si="63"/>
        <v>78628</v>
      </c>
      <c r="AW148" s="17">
        <v>60186</v>
      </c>
      <c r="AX148" s="17">
        <v>2918</v>
      </c>
      <c r="AY148" s="17">
        <f t="shared" si="53"/>
        <v>63104</v>
      </c>
      <c r="AZ148" s="74">
        <f>'Historical CPI'!I103</f>
        <v>42.367423995833477</v>
      </c>
      <c r="BA148" s="17">
        <v>1040126</v>
      </c>
      <c r="BB148" s="17">
        <v>450007</v>
      </c>
      <c r="BC148" s="17">
        <v>864189</v>
      </c>
      <c r="BD148" s="17">
        <v>462162</v>
      </c>
      <c r="BE148" s="74">
        <f t="shared" si="56"/>
        <v>53.298938122515381</v>
      </c>
      <c r="BF148" s="74">
        <f t="shared" si="57"/>
        <v>54.966621716501905</v>
      </c>
      <c r="BG148" s="74">
        <f t="shared" si="58"/>
        <v>54.070568948172436</v>
      </c>
      <c r="BH148" s="74">
        <f t="shared" si="59"/>
        <v>54.733622564426042</v>
      </c>
      <c r="BI148" s="74">
        <v>187.59333333333299</v>
      </c>
      <c r="BJ148" s="74">
        <v>122.17776493333299</v>
      </c>
      <c r="BK148" s="74">
        <f t="shared" si="60"/>
        <v>54.056452420810238</v>
      </c>
      <c r="BL148" s="74">
        <f t="shared" si="64"/>
        <v>53.479273631115419</v>
      </c>
      <c r="BM148" s="74">
        <f t="shared" si="65"/>
        <v>43.264662165929899</v>
      </c>
      <c r="BN148" s="17">
        <f>Data!G148</f>
        <v>61906.493466079868</v>
      </c>
      <c r="BO148" s="17">
        <f>Data!H148</f>
        <v>146118.14367606564</v>
      </c>
      <c r="BP148" s="17">
        <v>77096.518396810905</v>
      </c>
      <c r="BQ148" s="17">
        <f t="shared" si="66"/>
        <v>135992.05292603557</v>
      </c>
      <c r="BR148" s="17">
        <v>63947.110745463098</v>
      </c>
      <c r="BS148" s="17">
        <f t="shared" si="54"/>
        <v>112797.55622951449</v>
      </c>
      <c r="BT148" s="17">
        <v>33347.333333333299</v>
      </c>
      <c r="BU148" s="17">
        <f t="shared" si="50"/>
        <v>400167.99999999959</v>
      </c>
      <c r="BV148" s="17">
        <v>35324.333333333299</v>
      </c>
      <c r="BW148" s="17">
        <f t="shared" si="50"/>
        <v>423891.99999999959</v>
      </c>
      <c r="BX148" s="17">
        <f t="shared" si="55"/>
        <v>-1977</v>
      </c>
      <c r="BY148" s="17">
        <v>399995.54435799102</v>
      </c>
      <c r="BZ148" s="17">
        <v>397710.53152068402</v>
      </c>
      <c r="CA148" s="17">
        <f t="shared" si="51"/>
        <v>2285.0128373070038</v>
      </c>
      <c r="CB148" s="17">
        <f t="shared" si="52"/>
        <v>4030.5787235209145</v>
      </c>
      <c r="CD148" s="139"/>
      <c r="CE148" s="139"/>
    </row>
    <row r="149" spans="1:83" x14ac:dyDescent="0.2">
      <c r="A149" s="18">
        <v>38717</v>
      </c>
      <c r="B149" s="17">
        <v>3466836</v>
      </c>
      <c r="C149" s="17">
        <v>1915320</v>
      </c>
      <c r="D149" s="35">
        <f>Data!P149</f>
        <v>7</v>
      </c>
      <c r="E149" s="73">
        <v>6.8351612952447702</v>
      </c>
      <c r="F149" s="73">
        <v>7.7030634920634897</v>
      </c>
      <c r="G149" s="73">
        <v>7.7340952380952404</v>
      </c>
      <c r="H149" s="73">
        <v>7.3473015873015903</v>
      </c>
      <c r="I149" s="35">
        <v>7.85</v>
      </c>
      <c r="J149" s="35">
        <f>'Historical PPI'!H148</f>
        <v>43.92356551908177</v>
      </c>
      <c r="K149" s="35">
        <f>'4.Globalgrowthcalcs_rebased'!Q146</f>
        <v>89.360857291892955</v>
      </c>
      <c r="L149" s="35">
        <f>'4.Globalgrowthcalcs_rebased'!B146</f>
        <v>96.110624157279773</v>
      </c>
      <c r="M149" s="35">
        <v>4.25</v>
      </c>
      <c r="N149" s="35">
        <f>'3.IMFq'!Q146</f>
        <v>91.268666864884139</v>
      </c>
      <c r="O149" s="35">
        <f>'3.IMFq'!R146</f>
        <v>191.06590625000001</v>
      </c>
      <c r="P149" s="35">
        <f>'3.IMFq'!S146</f>
        <v>74.57443750000003</v>
      </c>
      <c r="Q149" s="35">
        <f>'3.IMFq'!T146</f>
        <v>77.040906250000006</v>
      </c>
      <c r="R149" s="35">
        <f>'3.IMFq'!U146</f>
        <v>95.427281249999979</v>
      </c>
      <c r="S149" s="35">
        <f>'3.IMFq'!V146</f>
        <v>57.344187500000004</v>
      </c>
      <c r="T149" s="35">
        <f t="shared" si="67"/>
        <v>96.862702117980405</v>
      </c>
      <c r="U149" s="17">
        <v>2133138</v>
      </c>
      <c r="V149" s="17">
        <v>1218207</v>
      </c>
      <c r="W149" s="17">
        <v>622850</v>
      </c>
      <c r="X149" s="17">
        <v>301714</v>
      </c>
      <c r="Y149" s="17">
        <v>427946</v>
      </c>
      <c r="Z149" s="17">
        <v>230720</v>
      </c>
      <c r="AA149" s="17">
        <v>90282</v>
      </c>
      <c r="AB149" s="17">
        <v>53408</v>
      </c>
      <c r="AC149" s="17">
        <v>54636</v>
      </c>
      <c r="AD149" s="17">
        <v>30060</v>
      </c>
      <c r="AE149" s="17">
        <v>563292</v>
      </c>
      <c r="AF149" s="17">
        <v>314187</v>
      </c>
      <c r="AG149" s="75">
        <f>Tax_data!Q149</f>
        <v>0.59599811897062249</v>
      </c>
      <c r="AH149" s="75">
        <f>Tax_data!S149</f>
        <v>10.345064175595205</v>
      </c>
      <c r="AI149" s="74">
        <f>Tax_data!U149</f>
        <v>10.423108428977567</v>
      </c>
      <c r="AJ149" s="74">
        <f>Tax_data!V149</f>
        <v>13.329380076325739</v>
      </c>
      <c r="AK149" s="81">
        <f>Data!F149</f>
        <v>13.387197630000001</v>
      </c>
      <c r="AL149" s="17">
        <v>839550</v>
      </c>
      <c r="AM149" s="74">
        <f t="shared" si="61"/>
        <v>1470091.70682815</v>
      </c>
      <c r="AN149" s="81">
        <f>Data!H149</f>
        <v>147376.52015910158</v>
      </c>
      <c r="AO149" s="74">
        <f>(Data!K149/(AP149/100))</f>
        <v>953051.23427299305</v>
      </c>
      <c r="AP149" s="74">
        <f t="shared" si="62"/>
        <v>57.108682138708325</v>
      </c>
      <c r="AQ149" s="17">
        <f>'Embargoed data'!G149</f>
        <v>2544</v>
      </c>
      <c r="AR149" s="17">
        <f>'Embargoed data'!H149</f>
        <v>3828</v>
      </c>
      <c r="AS149" s="17">
        <f>'Embargoed data'!I149</f>
        <v>1229</v>
      </c>
      <c r="AT149" s="17">
        <f>'Embargoed data'!J149</f>
        <v>3173</v>
      </c>
      <c r="AU149" s="17">
        <f>'Embargoed data'!K149</f>
        <v>75928</v>
      </c>
      <c r="AV149" s="17">
        <f t="shared" si="63"/>
        <v>77898</v>
      </c>
      <c r="AW149" s="17">
        <v>59781</v>
      </c>
      <c r="AX149" s="17">
        <v>3092</v>
      </c>
      <c r="AY149" s="17">
        <f t="shared" si="53"/>
        <v>62873</v>
      </c>
      <c r="AZ149" s="74">
        <f>'Historical CPI'!I104</f>
        <v>42.552844211117588</v>
      </c>
      <c r="BA149" s="17">
        <v>1015347</v>
      </c>
      <c r="BB149" s="17">
        <v>456503</v>
      </c>
      <c r="BC149" s="17">
        <v>861120</v>
      </c>
      <c r="BD149" s="17">
        <v>459606</v>
      </c>
      <c r="BE149" s="74">
        <f t="shared" si="56"/>
        <v>53.913344206979389</v>
      </c>
      <c r="BF149" s="74">
        <f t="shared" si="57"/>
        <v>59.156864048204518</v>
      </c>
      <c r="BG149" s="74">
        <f t="shared" si="58"/>
        <v>55.018669009444324</v>
      </c>
      <c r="BH149" s="74">
        <f t="shared" si="59"/>
        <v>55.776932745361194</v>
      </c>
      <c r="BI149" s="74">
        <v>190.20333333333301</v>
      </c>
      <c r="BJ149" s="74">
        <v>123.9219317</v>
      </c>
      <c r="BK149" s="74">
        <f t="shared" si="60"/>
        <v>55.246916785218566</v>
      </c>
      <c r="BL149" s="74">
        <f t="shared" si="64"/>
        <v>53.37304905239688</v>
      </c>
      <c r="BM149" s="74">
        <f t="shared" si="65"/>
        <v>44.960294362419937</v>
      </c>
      <c r="BN149" s="17">
        <f>Data!G149</f>
        <v>62712.901027068794</v>
      </c>
      <c r="BO149" s="17">
        <f>Data!H149</f>
        <v>147376.52015910158</v>
      </c>
      <c r="BP149" s="17">
        <v>77607.491965443594</v>
      </c>
      <c r="BQ149" s="17">
        <f t="shared" si="66"/>
        <v>135894.38428459404</v>
      </c>
      <c r="BR149" s="17">
        <v>64166.2834667512</v>
      </c>
      <c r="BS149" s="17">
        <f t="shared" si="54"/>
        <v>112358.19329695095</v>
      </c>
      <c r="BT149" s="17">
        <v>35334.666666666701</v>
      </c>
      <c r="BU149" s="17">
        <f t="shared" si="50"/>
        <v>424016.00000000041</v>
      </c>
      <c r="BV149" s="17">
        <v>31491.666666666701</v>
      </c>
      <c r="BW149" s="17">
        <f t="shared" si="50"/>
        <v>377900.00000000041</v>
      </c>
      <c r="BX149" s="17">
        <f t="shared" si="55"/>
        <v>3843</v>
      </c>
      <c r="BY149" s="17">
        <v>415804.64422731497</v>
      </c>
      <c r="BZ149" s="17">
        <v>412887.45486054802</v>
      </c>
      <c r="CA149" s="17">
        <f t="shared" si="51"/>
        <v>2917.1893667669501</v>
      </c>
      <c r="CB149" s="17">
        <f t="shared" si="52"/>
        <v>5108.13637702502</v>
      </c>
      <c r="CD149" s="139"/>
      <c r="CE149" s="139"/>
    </row>
    <row r="150" spans="1:83" x14ac:dyDescent="0.2">
      <c r="A150" s="18">
        <v>38807</v>
      </c>
      <c r="B150" s="17">
        <v>3527754</v>
      </c>
      <c r="C150" s="17">
        <v>1944392</v>
      </c>
      <c r="D150" s="35">
        <f>Data!P150</f>
        <v>7</v>
      </c>
      <c r="E150" s="73">
        <v>6.6477419354838698</v>
      </c>
      <c r="F150" s="73">
        <v>7.2496451612903199</v>
      </c>
      <c r="G150" s="73">
        <v>7.2237741935483903</v>
      </c>
      <c r="H150" s="73">
        <v>6.8223548387096802</v>
      </c>
      <c r="I150" s="35">
        <v>7.33</v>
      </c>
      <c r="J150" s="35">
        <f>'Historical PPI'!H149</f>
        <v>43.182637182637293</v>
      </c>
      <c r="K150" s="35">
        <f>'4.Globalgrowthcalcs_rebased'!Q147</f>
        <v>89.902237380916873</v>
      </c>
      <c r="L150" s="35">
        <f>'4.Globalgrowthcalcs_rebased'!B147</f>
        <v>97.403682085686739</v>
      </c>
      <c r="M150" s="35">
        <v>4.75</v>
      </c>
      <c r="N150" s="35">
        <f>'3.IMFq'!Q147</f>
        <v>91.765915261821306</v>
      </c>
      <c r="O150" s="35">
        <f>'3.IMFq'!R147</f>
        <v>192.89300000000003</v>
      </c>
      <c r="P150" s="35">
        <f>'3.IMFq'!S147</f>
        <v>74.695062499999992</v>
      </c>
      <c r="Q150" s="35">
        <f>'3.IMFq'!T147</f>
        <v>77.48346875</v>
      </c>
      <c r="R150" s="35">
        <f>'3.IMFq'!U147</f>
        <v>95.236031250000053</v>
      </c>
      <c r="S150" s="35">
        <f>'3.IMFq'!V147</f>
        <v>57.801093750000007</v>
      </c>
      <c r="T150" s="35">
        <f t="shared" si="67"/>
        <v>97.372883188301202</v>
      </c>
      <c r="U150" s="17">
        <v>2187514</v>
      </c>
      <c r="V150" s="17">
        <v>1242941</v>
      </c>
      <c r="W150" s="17">
        <v>632866</v>
      </c>
      <c r="X150" s="17">
        <v>314174</v>
      </c>
      <c r="Y150" s="17">
        <v>432610</v>
      </c>
      <c r="Z150" s="17">
        <v>242073</v>
      </c>
      <c r="AA150" s="17">
        <v>94170</v>
      </c>
      <c r="AB150" s="17">
        <v>53031</v>
      </c>
      <c r="AC150" s="17">
        <v>56687</v>
      </c>
      <c r="AD150" s="17">
        <v>32100</v>
      </c>
      <c r="AE150" s="17">
        <v>576227</v>
      </c>
      <c r="AF150" s="17">
        <v>327204</v>
      </c>
      <c r="AG150" s="75">
        <f>Tax_data!Q150</f>
        <v>0.58839319267729751</v>
      </c>
      <c r="AH150" s="75">
        <f>Tax_data!S150</f>
        <v>11.38768359246107</v>
      </c>
      <c r="AI150" s="74">
        <f>Tax_data!U150</f>
        <v>10.743879566445422</v>
      </c>
      <c r="AJ150" s="74">
        <f>Tax_data!V150</f>
        <v>12.742120664935367</v>
      </c>
      <c r="AK150" s="81">
        <f>Data!F150</f>
        <v>13.5304923615</v>
      </c>
      <c r="AL150" s="17">
        <v>862539</v>
      </c>
      <c r="AM150" s="74">
        <f t="shared" si="61"/>
        <v>1518025.5040633464</v>
      </c>
      <c r="AN150" s="81">
        <f>Data!H150</f>
        <v>147886.16384632152</v>
      </c>
      <c r="AO150" s="74">
        <f>(Data!K150/(AP150/100))</f>
        <v>937687.27484892739</v>
      </c>
      <c r="AP150" s="74">
        <f t="shared" si="62"/>
        <v>56.819796353303346</v>
      </c>
      <c r="AQ150" s="17">
        <f>'Embargoed data'!G150</f>
        <v>2584</v>
      </c>
      <c r="AR150" s="17">
        <f>'Embargoed data'!H150</f>
        <v>3508</v>
      </c>
      <c r="AS150" s="17">
        <f>'Embargoed data'!I150</f>
        <v>1623</v>
      </c>
      <c r="AT150" s="17">
        <f>'Embargoed data'!J150</f>
        <v>3757</v>
      </c>
      <c r="AU150" s="17">
        <f>'Embargoed data'!K150</f>
        <v>73340</v>
      </c>
      <c r="AV150" s="17">
        <f t="shared" si="63"/>
        <v>74052</v>
      </c>
      <c r="AW150" s="17">
        <v>56961</v>
      </c>
      <c r="AX150" s="17">
        <v>2448</v>
      </c>
      <c r="AY150" s="17">
        <f t="shared" si="53"/>
        <v>59409</v>
      </c>
      <c r="AZ150" s="74">
        <f>'Historical CPI'!I105</f>
        <v>43.105987336487637</v>
      </c>
      <c r="BA150" s="17">
        <v>1024424</v>
      </c>
      <c r="BB150" s="17">
        <v>462156</v>
      </c>
      <c r="BC150" s="17">
        <v>917039</v>
      </c>
      <c r="BD150" s="17">
        <v>477914</v>
      </c>
      <c r="BE150" s="74">
        <f t="shared" si="56"/>
        <v>55.956404151545271</v>
      </c>
      <c r="BF150" s="74">
        <f t="shared" si="57"/>
        <v>56.314112774769029</v>
      </c>
      <c r="BG150" s="74">
        <f t="shared" si="58"/>
        <v>56.626739816889241</v>
      </c>
      <c r="BH150" s="74">
        <f t="shared" si="59"/>
        <v>56.783871633922047</v>
      </c>
      <c r="BI150" s="74">
        <v>200.01</v>
      </c>
      <c r="BJ150" s="74">
        <v>129.95033523333299</v>
      </c>
      <c r="BK150" s="74">
        <f t="shared" si="60"/>
        <v>55.116995119274193</v>
      </c>
      <c r="BL150" s="74">
        <f t="shared" si="64"/>
        <v>52.114904600567705</v>
      </c>
      <c r="BM150" s="74">
        <f t="shared" si="65"/>
        <v>45.113741966217113</v>
      </c>
      <c r="BN150" s="17">
        <f>Data!G150</f>
        <v>63747.791060012714</v>
      </c>
      <c r="BO150" s="17">
        <f>Data!H150</f>
        <v>147886.16384632152</v>
      </c>
      <c r="BP150" s="17">
        <v>79439.707727845307</v>
      </c>
      <c r="BQ150" s="17">
        <f t="shared" si="66"/>
        <v>139809.91278795197</v>
      </c>
      <c r="BR150" s="17">
        <v>60470.939469776298</v>
      </c>
      <c r="BS150" s="17">
        <f t="shared" si="54"/>
        <v>106425.82928979592</v>
      </c>
      <c r="BT150" s="17">
        <v>38305.333333333299</v>
      </c>
      <c r="BU150" s="17">
        <f t="shared" si="50"/>
        <v>459663.99999999959</v>
      </c>
      <c r="BV150" s="17">
        <v>39554.333333333299</v>
      </c>
      <c r="BW150" s="17">
        <f t="shared" si="50"/>
        <v>474651.99999999959</v>
      </c>
      <c r="BX150" s="17">
        <f t="shared" ref="BX150:BX181" si="68">BT150-BV150</f>
        <v>-1249</v>
      </c>
      <c r="BY150" s="17">
        <v>431843.84942245297</v>
      </c>
      <c r="BZ150" s="17">
        <v>447974.491845346</v>
      </c>
      <c r="CA150" s="17">
        <f t="shared" si="51"/>
        <v>-16130.642422893026</v>
      </c>
      <c r="CB150" s="17">
        <f t="shared" si="52"/>
        <v>-28389.123964108039</v>
      </c>
      <c r="CD150" s="139"/>
      <c r="CE150" s="139"/>
    </row>
    <row r="151" spans="1:83" x14ac:dyDescent="0.2">
      <c r="A151" s="18">
        <v>38898</v>
      </c>
      <c r="B151" s="17">
        <v>3577857</v>
      </c>
      <c r="C151" s="17">
        <v>2024497</v>
      </c>
      <c r="D151" s="35">
        <f>Data!P151</f>
        <v>7.1153846153846203</v>
      </c>
      <c r="E151" s="73">
        <v>6.8659999999999997</v>
      </c>
      <c r="F151" s="73">
        <v>7.6109666666666698</v>
      </c>
      <c r="G151" s="73">
        <v>7.6780666666666697</v>
      </c>
      <c r="H151" s="73">
        <v>7.3543833333333302</v>
      </c>
      <c r="I151" s="35">
        <v>7.7933333333333303</v>
      </c>
      <c r="J151" s="35">
        <f>'Historical PPI'!H150</f>
        <v>44.737824172239385</v>
      </c>
      <c r="K151" s="35">
        <f>'4.Globalgrowthcalcs_rebased'!Q148</f>
        <v>91.134102447218396</v>
      </c>
      <c r="L151" s="35">
        <f>'4.Globalgrowthcalcs_rebased'!B148</f>
        <v>97.655716801747587</v>
      </c>
      <c r="M151" s="35">
        <v>5.25</v>
      </c>
      <c r="N151" s="35">
        <f>'3.IMFq'!Q148</f>
        <v>92.261992302429988</v>
      </c>
      <c r="O151" s="35">
        <f>'3.IMFq'!R148</f>
        <v>194.4785</v>
      </c>
      <c r="P151" s="35">
        <f>'3.IMFq'!S148</f>
        <v>75.018937499999979</v>
      </c>
      <c r="Q151" s="35">
        <f>'3.IMFq'!T148</f>
        <v>77.892281249999996</v>
      </c>
      <c r="R151" s="35">
        <f>'3.IMFq'!U148</f>
        <v>95.199718750000073</v>
      </c>
      <c r="S151" s="35">
        <f>'3.IMFq'!V148</f>
        <v>58.514156250000013</v>
      </c>
      <c r="T151" s="35">
        <f t="shared" si="67"/>
        <v>97.936592723935547</v>
      </c>
      <c r="U151" s="17">
        <v>2234164</v>
      </c>
      <c r="V151" s="17">
        <v>1278063</v>
      </c>
      <c r="W151" s="17">
        <v>633278</v>
      </c>
      <c r="X151" s="17">
        <v>326247</v>
      </c>
      <c r="Y151" s="17">
        <v>438090</v>
      </c>
      <c r="Z151" s="17">
        <v>250095</v>
      </c>
      <c r="AA151" s="17">
        <v>100862</v>
      </c>
      <c r="AB151" s="17">
        <v>57657</v>
      </c>
      <c r="AC151" s="17">
        <v>60124</v>
      </c>
      <c r="AD151" s="17">
        <v>34476</v>
      </c>
      <c r="AE151" s="17">
        <v>593102</v>
      </c>
      <c r="AF151" s="17">
        <v>342227</v>
      </c>
      <c r="AG151" s="75">
        <f>Tax_data!Q151</f>
        <v>0.587049001144335</v>
      </c>
      <c r="AH151" s="75">
        <f>Tax_data!S151</f>
        <v>9.3488355369342155</v>
      </c>
      <c r="AI151" s="74">
        <f>Tax_data!U151</f>
        <v>10.292546672656606</v>
      </c>
      <c r="AJ151" s="74">
        <f>Tax_data!V151</f>
        <v>14.775627588943069</v>
      </c>
      <c r="AK151" s="81">
        <f>Data!F151</f>
        <v>13.679978500700001</v>
      </c>
      <c r="AL151" s="17">
        <v>889676</v>
      </c>
      <c r="AM151" s="74">
        <f t="shared" si="61"/>
        <v>1555230.1340888517</v>
      </c>
      <c r="AN151" s="81">
        <f>Data!H151</f>
        <v>150304.85161282049</v>
      </c>
      <c r="AO151" s="74">
        <f>(Data!K151/(AP151/100))</f>
        <v>958586.83255416004</v>
      </c>
      <c r="AP151" s="74">
        <f t="shared" si="62"/>
        <v>57.2054244898763</v>
      </c>
      <c r="AQ151" s="17">
        <f>'Embargoed data'!G151</f>
        <v>2720</v>
      </c>
      <c r="AR151" s="17">
        <f>'Embargoed data'!H151</f>
        <v>4808</v>
      </c>
      <c r="AS151" s="17">
        <f>'Embargoed data'!I151</f>
        <v>1375</v>
      </c>
      <c r="AT151" s="17">
        <f>'Embargoed data'!J151</f>
        <v>3757</v>
      </c>
      <c r="AU151" s="17">
        <f>'Embargoed data'!K151</f>
        <v>93584</v>
      </c>
      <c r="AV151" s="17">
        <f t="shared" si="63"/>
        <v>95980</v>
      </c>
      <c r="AW151" s="17">
        <v>53785</v>
      </c>
      <c r="AX151" s="17">
        <v>20625</v>
      </c>
      <c r="AY151" s="17">
        <f t="shared" si="53"/>
        <v>74410</v>
      </c>
      <c r="AZ151" s="74">
        <f>'Historical CPI'!I106</f>
        <v>43.268661544682544</v>
      </c>
      <c r="BA151" s="17">
        <v>1071455</v>
      </c>
      <c r="BB151" s="17">
        <v>514001</v>
      </c>
      <c r="BC151" s="17">
        <v>981836</v>
      </c>
      <c r="BD151" s="17">
        <v>538038</v>
      </c>
      <c r="BE151" s="74">
        <f t="shared" si="56"/>
        <v>57.087584742861054</v>
      </c>
      <c r="BF151" s="74">
        <f t="shared" si="57"/>
        <v>57.164244214867843</v>
      </c>
      <c r="BG151" s="74">
        <f t="shared" si="58"/>
        <v>57.341494245226535</v>
      </c>
      <c r="BH151" s="74">
        <f t="shared" si="59"/>
        <v>57.701204851779288</v>
      </c>
      <c r="BI151" s="74">
        <v>186.8</v>
      </c>
      <c r="BJ151" s="74">
        <v>122.0234892</v>
      </c>
      <c r="BK151" s="74">
        <f t="shared" si="60"/>
        <v>56.584066942865519</v>
      </c>
      <c r="BL151" s="74">
        <f t="shared" si="64"/>
        <v>54.799172163171846</v>
      </c>
      <c r="BM151" s="74">
        <f t="shared" si="65"/>
        <v>47.972243351330668</v>
      </c>
      <c r="BN151" s="17">
        <f>Data!G151</f>
        <v>65034.897529588627</v>
      </c>
      <c r="BO151" s="17">
        <f>Data!H151</f>
        <v>150304.85161282049</v>
      </c>
      <c r="BP151" s="17">
        <v>92501.364685730296</v>
      </c>
      <c r="BQ151" s="17">
        <f t="shared" si="66"/>
        <v>161700.33787984625</v>
      </c>
      <c r="BR151" s="17">
        <v>71632.839243904105</v>
      </c>
      <c r="BS151" s="17">
        <f t="shared" si="54"/>
        <v>125220.36132531635</v>
      </c>
      <c r="BT151" s="17">
        <v>34781.666666666701</v>
      </c>
      <c r="BU151" s="17">
        <f t="shared" ref="BU151:BW214" si="69">BT151*12</f>
        <v>417380.00000000041</v>
      </c>
      <c r="BV151" s="17">
        <v>35866</v>
      </c>
      <c r="BW151" s="17">
        <f t="shared" si="69"/>
        <v>430392</v>
      </c>
      <c r="BX151" s="17">
        <f t="shared" si="68"/>
        <v>-1084.3333333332994</v>
      </c>
      <c r="BY151" s="17">
        <v>444822.74989235197</v>
      </c>
      <c r="BZ151" s="17">
        <v>443736.80733845697</v>
      </c>
      <c r="CA151" s="17">
        <f t="shared" ref="CA151:CA214" si="70">BY151-BZ151</f>
        <v>1085.9425538950018</v>
      </c>
      <c r="CB151" s="17">
        <f t="shared" ref="CB151:CB214" si="71">(CA151/AP151)*100</f>
        <v>1898.320943474831</v>
      </c>
      <c r="CD151" s="139"/>
      <c r="CE151" s="139"/>
    </row>
    <row r="152" spans="1:83" x14ac:dyDescent="0.2">
      <c r="A152" s="18">
        <v>38990</v>
      </c>
      <c r="B152" s="17">
        <v>3627273</v>
      </c>
      <c r="C152" s="17">
        <v>2105253</v>
      </c>
      <c r="D152" s="35">
        <f>Data!P152</f>
        <v>7.8214285714285703</v>
      </c>
      <c r="E152" s="73">
        <v>7.5647619047618999</v>
      </c>
      <c r="F152" s="73">
        <v>8.5465238095238103</v>
      </c>
      <c r="G152" s="73">
        <v>8.5129206349206292</v>
      </c>
      <c r="H152" s="73">
        <v>8.3032857142857104</v>
      </c>
      <c r="I152" s="35">
        <v>8.6033333333333299</v>
      </c>
      <c r="J152" s="35">
        <f>'Historical PPI'!H151</f>
        <v>46.694307492701896</v>
      </c>
      <c r="K152" s="35">
        <f>'4.Globalgrowthcalcs_rebased'!Q149</f>
        <v>92.216910922750657</v>
      </c>
      <c r="L152" s="35">
        <f>'4.Globalgrowthcalcs_rebased'!B149</f>
        <v>97.802156142820579</v>
      </c>
      <c r="M152" s="35">
        <v>5.25</v>
      </c>
      <c r="N152" s="35">
        <f>'3.IMFq'!Q149</f>
        <v>92.760929603121355</v>
      </c>
      <c r="O152" s="35">
        <f>'3.IMFq'!R149</f>
        <v>196.05975000000001</v>
      </c>
      <c r="P152" s="35">
        <f>'3.IMFq'!S149</f>
        <v>75.337937499999981</v>
      </c>
      <c r="Q152" s="35">
        <f>'3.IMFq'!T149</f>
        <v>78.31640625</v>
      </c>
      <c r="R152" s="35">
        <f>'3.IMFq'!U149</f>
        <v>95.195843750000066</v>
      </c>
      <c r="S152" s="35">
        <f>'3.IMFq'!V149</f>
        <v>59.318531250000014</v>
      </c>
      <c r="T152" s="35">
        <f t="shared" si="67"/>
        <v>98.507698834701728</v>
      </c>
      <c r="U152" s="17">
        <v>2282082</v>
      </c>
      <c r="V152" s="17">
        <v>1327085</v>
      </c>
      <c r="W152" s="17">
        <v>638693</v>
      </c>
      <c r="X152" s="17">
        <v>329721</v>
      </c>
      <c r="Y152" s="17">
        <v>455467</v>
      </c>
      <c r="Z152" s="17">
        <v>270583</v>
      </c>
      <c r="AA152" s="17">
        <v>101463</v>
      </c>
      <c r="AB152" s="17">
        <v>60833</v>
      </c>
      <c r="AC152" s="17">
        <v>61879</v>
      </c>
      <c r="AD152" s="17">
        <v>36733</v>
      </c>
      <c r="AE152" s="17">
        <v>613445</v>
      </c>
      <c r="AF152" s="17">
        <v>368148</v>
      </c>
      <c r="AG152" s="75">
        <f>Tax_data!Q152</f>
        <v>0.60720839557162987</v>
      </c>
      <c r="AH152" s="75">
        <f>Tax_data!S152</f>
        <v>10.647677609471549</v>
      </c>
      <c r="AI152" s="74">
        <f>Tax_data!U152</f>
        <v>11.126764366055717</v>
      </c>
      <c r="AJ152" s="74">
        <f>Tax_data!V152</f>
        <v>13.72490434135635</v>
      </c>
      <c r="AK152" s="81">
        <f>Data!F152</f>
        <v>13.8276339545</v>
      </c>
      <c r="AL152" s="17">
        <v>912688</v>
      </c>
      <c r="AM152" s="74">
        <f t="shared" si="61"/>
        <v>1569476.602038302</v>
      </c>
      <c r="AN152" s="81">
        <f>Data!H152</f>
        <v>150215.90519235632</v>
      </c>
      <c r="AO152" s="74">
        <f>(Data!K152/(AP152/100))</f>
        <v>981896.75443999388</v>
      </c>
      <c r="AP152" s="74">
        <f t="shared" si="62"/>
        <v>58.152380151107629</v>
      </c>
      <c r="AQ152" s="17">
        <f>'Embargoed data'!G152</f>
        <v>2904</v>
      </c>
      <c r="AR152" s="17">
        <f>'Embargoed data'!H152</f>
        <v>5320</v>
      </c>
      <c r="AS152" s="17">
        <f>'Embargoed data'!I152</f>
        <v>1343</v>
      </c>
      <c r="AT152" s="17">
        <f>'Embargoed data'!J152</f>
        <v>3555</v>
      </c>
      <c r="AU152" s="17">
        <f>'Embargoed data'!K152</f>
        <v>84196</v>
      </c>
      <c r="AV152" s="17">
        <f t="shared" si="63"/>
        <v>87522</v>
      </c>
      <c r="AW152" s="17">
        <v>54882</v>
      </c>
      <c r="AX152" s="17">
        <v>17881</v>
      </c>
      <c r="AY152" s="17">
        <f t="shared" si="53"/>
        <v>72763</v>
      </c>
      <c r="AZ152" s="74">
        <f>'Historical CPI'!I107</f>
        <v>43.93984766616741</v>
      </c>
      <c r="BA152" s="17">
        <v>1101012</v>
      </c>
      <c r="BB152" s="17">
        <v>570419</v>
      </c>
      <c r="BC152" s="17">
        <v>971912</v>
      </c>
      <c r="BD152" s="17">
        <v>585179</v>
      </c>
      <c r="BE152" s="74">
        <f t="shared" si="56"/>
        <v>59.407816592640081</v>
      </c>
      <c r="BF152" s="74">
        <f t="shared" si="57"/>
        <v>59.955845973409026</v>
      </c>
      <c r="BG152" s="74">
        <f t="shared" si="58"/>
        <v>59.362627062492933</v>
      </c>
      <c r="BH152" s="74">
        <f t="shared" si="59"/>
        <v>60.01320411772857</v>
      </c>
      <c r="BI152" s="74">
        <v>166.93666666666701</v>
      </c>
      <c r="BJ152" s="74">
        <v>112.854520166667</v>
      </c>
      <c r="BK152" s="74">
        <f t="shared" si="60"/>
        <v>58.039552027101351</v>
      </c>
      <c r="BL152" s="74">
        <f t="shared" si="64"/>
        <v>60.20905184831549</v>
      </c>
      <c r="BM152" s="74">
        <f t="shared" si="65"/>
        <v>51.808608807170131</v>
      </c>
      <c r="BN152" s="17">
        <f>Data!G152</f>
        <v>66004.639911875827</v>
      </c>
      <c r="BO152" s="17">
        <f>Data!H152</f>
        <v>150215.90519235632</v>
      </c>
      <c r="BP152" s="17">
        <v>85187.664680640795</v>
      </c>
      <c r="BQ152" s="17">
        <f t="shared" si="66"/>
        <v>146490.41786300507</v>
      </c>
      <c r="BR152" s="17">
        <v>72986.133758840399</v>
      </c>
      <c r="BS152" s="17">
        <f t="shared" si="54"/>
        <v>125508.42041063083</v>
      </c>
      <c r="BT152" s="17">
        <v>40068.333333333299</v>
      </c>
      <c r="BU152" s="17">
        <f t="shared" si="69"/>
        <v>480819.99999999959</v>
      </c>
      <c r="BV152" s="17">
        <v>40007</v>
      </c>
      <c r="BW152" s="17">
        <f t="shared" si="69"/>
        <v>480084</v>
      </c>
      <c r="BX152" s="17">
        <f t="shared" si="68"/>
        <v>61.333333333299379</v>
      </c>
      <c r="BY152" s="17">
        <v>479662.007199466</v>
      </c>
      <c r="BZ152" s="17">
        <v>456119.78509211401</v>
      </c>
      <c r="CA152" s="17">
        <f t="shared" si="70"/>
        <v>23542.22210735199</v>
      </c>
      <c r="CB152" s="17">
        <f t="shared" si="71"/>
        <v>40483.677617628142</v>
      </c>
      <c r="CD152" s="139"/>
      <c r="CE152" s="139"/>
    </row>
    <row r="153" spans="1:83" x14ac:dyDescent="0.2">
      <c r="A153" s="18">
        <v>39082</v>
      </c>
      <c r="B153" s="17">
        <v>3677431</v>
      </c>
      <c r="C153" s="17">
        <v>2156233</v>
      </c>
      <c r="D153" s="35">
        <f>Data!P153</f>
        <v>8.6153846153846203</v>
      </c>
      <c r="E153" s="73">
        <v>8.2730158730158703</v>
      </c>
      <c r="F153" s="73">
        <v>8.1722063492063501</v>
      </c>
      <c r="G153" s="73">
        <v>7.8884761904761902</v>
      </c>
      <c r="H153" s="73">
        <v>7.6367777777777803</v>
      </c>
      <c r="I153" s="35">
        <v>8.0233333333333299</v>
      </c>
      <c r="J153" s="35">
        <f>'Historical PPI'!H152</f>
        <v>48.058179877235169</v>
      </c>
      <c r="K153" s="35">
        <f>'4.Globalgrowthcalcs_rebased'!Q150</f>
        <v>93.667996345197849</v>
      </c>
      <c r="L153" s="35">
        <f>'4.Globalgrowthcalcs_rebased'!B150</f>
        <v>98.642716578784189</v>
      </c>
      <c r="M153" s="35">
        <v>5.25</v>
      </c>
      <c r="N153" s="35">
        <f>'3.IMFq'!Q150</f>
        <v>93.26272716389542</v>
      </c>
      <c r="O153" s="35">
        <f>'3.IMFq'!R150</f>
        <v>197.63675000000003</v>
      </c>
      <c r="P153" s="35">
        <f>'3.IMFq'!S150</f>
        <v>75.652062499999971</v>
      </c>
      <c r="Q153" s="35">
        <f>'3.IMFq'!T150</f>
        <v>78.755843749999997</v>
      </c>
      <c r="R153" s="35">
        <f>'3.IMFq'!U150</f>
        <v>95.224406250000072</v>
      </c>
      <c r="S153" s="35">
        <f>'3.IMFq'!V150</f>
        <v>60.214218750000008</v>
      </c>
      <c r="T153" s="35">
        <f t="shared" si="67"/>
        <v>99.086201520599744</v>
      </c>
      <c r="U153" s="17">
        <v>2336562</v>
      </c>
      <c r="V153" s="17">
        <v>1383557</v>
      </c>
      <c r="W153" s="17">
        <v>642169</v>
      </c>
      <c r="X153" s="17">
        <v>335256</v>
      </c>
      <c r="Y153" s="17">
        <v>466433</v>
      </c>
      <c r="Z153" s="17">
        <v>285873</v>
      </c>
      <c r="AA153" s="17">
        <v>108468</v>
      </c>
      <c r="AB153" s="17">
        <v>66549</v>
      </c>
      <c r="AC153" s="17">
        <v>64049</v>
      </c>
      <c r="AD153" s="17">
        <v>39248</v>
      </c>
      <c r="AE153" s="17">
        <v>632498</v>
      </c>
      <c r="AF153" s="17">
        <v>391670</v>
      </c>
      <c r="AG153" s="75">
        <f>Tax_data!Q153</f>
        <v>0.57087388371822034</v>
      </c>
      <c r="AH153" s="75">
        <f>Tax_data!S153</f>
        <v>10.377664070291081</v>
      </c>
      <c r="AI153" s="74">
        <f>Tax_data!U153</f>
        <v>11.341462205215901</v>
      </c>
      <c r="AJ153" s="74">
        <f>Tax_data!V153</f>
        <v>16.328921497910915</v>
      </c>
      <c r="AK153" s="81">
        <f>Data!F153</f>
        <v>13.965436630000001</v>
      </c>
      <c r="AL153" s="17">
        <v>938748</v>
      </c>
      <c r="AM153" s="74">
        <f t="shared" si="61"/>
        <v>1585365.0441405738</v>
      </c>
      <c r="AN153" s="81">
        <f>Data!H153</f>
        <v>151147.68795014106</v>
      </c>
      <c r="AO153" s="74">
        <f>(Data!K153/(AP153/100))</f>
        <v>976026.26357714203</v>
      </c>
      <c r="AP153" s="74">
        <f t="shared" si="62"/>
        <v>59.213365620086265</v>
      </c>
      <c r="AQ153" s="17">
        <f>'Embargoed data'!G153</f>
        <v>3060</v>
      </c>
      <c r="AR153" s="17">
        <f>'Embargoed data'!H153</f>
        <v>6152</v>
      </c>
      <c r="AS153" s="17">
        <f>'Embargoed data'!I153</f>
        <v>1715</v>
      </c>
      <c r="AT153" s="17">
        <f>'Embargoed data'!J153</f>
        <v>3359</v>
      </c>
      <c r="AU153" s="17">
        <f>'Embargoed data'!K153</f>
        <v>85736</v>
      </c>
      <c r="AV153" s="17">
        <f t="shared" si="63"/>
        <v>89874</v>
      </c>
      <c r="AW153" s="17">
        <v>55874</v>
      </c>
      <c r="AX153" s="17">
        <v>18005</v>
      </c>
      <c r="AY153" s="17">
        <f t="shared" si="53"/>
        <v>73879</v>
      </c>
      <c r="AZ153" s="74">
        <f>'Historical CPI'!I108</f>
        <v>44.472648907900684</v>
      </c>
      <c r="BA153" s="17">
        <v>1141844</v>
      </c>
      <c r="BB153" s="17">
        <v>601408</v>
      </c>
      <c r="BC153" s="17">
        <v>1096207</v>
      </c>
      <c r="BD153" s="17">
        <v>676205</v>
      </c>
      <c r="BE153" s="74">
        <f t="shared" si="56"/>
        <v>61.289188372177783</v>
      </c>
      <c r="BF153" s="74">
        <f t="shared" si="57"/>
        <v>61.353578935722972</v>
      </c>
      <c r="BG153" s="74">
        <f t="shared" si="58"/>
        <v>61.278083966962797</v>
      </c>
      <c r="BH153" s="74">
        <f t="shared" si="59"/>
        <v>61.924306480020483</v>
      </c>
      <c r="BI153" s="74">
        <v>161.72333333333299</v>
      </c>
      <c r="BJ153" s="74">
        <v>112.662970566667</v>
      </c>
      <c r="BK153" s="74">
        <f t="shared" si="60"/>
        <v>58.634220465319409</v>
      </c>
      <c r="BL153" s="74">
        <f t="shared" si="64"/>
        <v>61.685885968617235</v>
      </c>
      <c r="BM153" s="74">
        <f t="shared" si="65"/>
        <v>52.669891859133124</v>
      </c>
      <c r="BN153" s="17">
        <f>Data!G153</f>
        <v>67219.380594475544</v>
      </c>
      <c r="BO153" s="17">
        <f>Data!H153</f>
        <v>151147.68795014106</v>
      </c>
      <c r="BP153" s="17">
        <v>88830.578998317404</v>
      </c>
      <c r="BQ153" s="17">
        <f t="shared" si="66"/>
        <v>150017.78410681058</v>
      </c>
      <c r="BR153" s="17">
        <v>74629.615250632894</v>
      </c>
      <c r="BS153" s="17">
        <f t="shared" si="54"/>
        <v>126035.08425691843</v>
      </c>
      <c r="BT153" s="17">
        <v>41601</v>
      </c>
      <c r="BU153" s="17">
        <f t="shared" si="69"/>
        <v>499212</v>
      </c>
      <c r="BV153" s="17">
        <v>37722.333333333299</v>
      </c>
      <c r="BW153" s="17">
        <f t="shared" si="69"/>
        <v>452667.99999999959</v>
      </c>
      <c r="BX153" s="17">
        <f t="shared" si="68"/>
        <v>3878.6666666667006</v>
      </c>
      <c r="BY153" s="17">
        <v>486406.99930857902</v>
      </c>
      <c r="BZ153" s="17">
        <v>484878.79985152499</v>
      </c>
      <c r="CA153" s="17">
        <f t="shared" si="70"/>
        <v>1528.1994570540264</v>
      </c>
      <c r="CB153" s="17">
        <f t="shared" si="71"/>
        <v>2580.8353250159334</v>
      </c>
      <c r="CD153" s="139"/>
      <c r="CE153" s="139"/>
    </row>
    <row r="154" spans="1:83" x14ac:dyDescent="0.2">
      <c r="A154" s="18">
        <v>39172</v>
      </c>
      <c r="B154" s="17">
        <v>3737141</v>
      </c>
      <c r="C154" s="17">
        <v>2269505</v>
      </c>
      <c r="D154" s="35">
        <f>Data!P154</f>
        <v>9</v>
      </c>
      <c r="E154" s="73">
        <v>8.5477777777777799</v>
      </c>
      <c r="F154" s="73">
        <v>7.8150000000000004</v>
      </c>
      <c r="G154" s="73">
        <v>7.4702222222222199</v>
      </c>
      <c r="H154" s="73">
        <v>7.2813650793650799</v>
      </c>
      <c r="I154" s="35">
        <v>7.58</v>
      </c>
      <c r="J154" s="35">
        <f>'Historical PPI'!H153</f>
        <v>47.627289107289016</v>
      </c>
      <c r="K154" s="35">
        <f>'4.Globalgrowthcalcs_rebased'!Q151</f>
        <v>94.631826168808146</v>
      </c>
      <c r="L154" s="35">
        <f>'4.Globalgrowthcalcs_rebased'!B151</f>
        <v>98.939469052860545</v>
      </c>
      <c r="M154" s="35">
        <v>5.25</v>
      </c>
      <c r="N154" s="35">
        <f>'3.IMFq'!Q151</f>
        <v>93.77459552260072</v>
      </c>
      <c r="O154" s="35">
        <f>'3.IMFq'!R151</f>
        <v>199.27778125000009</v>
      </c>
      <c r="P154" s="35">
        <f>'3.IMFq'!S151</f>
        <v>75.567093749999998</v>
      </c>
      <c r="Q154" s="35">
        <f>'3.IMFq'!T151</f>
        <v>79.242937499999982</v>
      </c>
      <c r="R154" s="35">
        <f>'3.IMFq'!U151</f>
        <v>95.39775000000003</v>
      </c>
      <c r="S154" s="35">
        <f>'3.IMFq'!V151</f>
        <v>61.436531250000023</v>
      </c>
      <c r="T154" s="35">
        <f t="shared" si="67"/>
        <v>99.585507776201283</v>
      </c>
      <c r="U154" s="17">
        <v>2368206</v>
      </c>
      <c r="V154" s="17">
        <v>1422833</v>
      </c>
      <c r="W154" s="17">
        <v>653630</v>
      </c>
      <c r="X154" s="17">
        <v>358687</v>
      </c>
      <c r="Y154" s="17">
        <v>478704</v>
      </c>
      <c r="Z154" s="17">
        <v>299697</v>
      </c>
      <c r="AA154" s="17">
        <v>120703</v>
      </c>
      <c r="AB154" s="17">
        <v>74762</v>
      </c>
      <c r="AC154" s="17">
        <v>78178</v>
      </c>
      <c r="AD154" s="17">
        <v>48667</v>
      </c>
      <c r="AE154" s="17">
        <v>669509</v>
      </c>
      <c r="AF154" s="17">
        <v>423125</v>
      </c>
      <c r="AG154" s="75">
        <f>Tax_data!Q154</f>
        <v>0.65683093647800317</v>
      </c>
      <c r="AH154" s="75">
        <f>Tax_data!S154</f>
        <v>11.422377092080232</v>
      </c>
      <c r="AI154" s="74">
        <f>Tax_data!U154</f>
        <v>11.228223990591859</v>
      </c>
      <c r="AJ154" s="74">
        <f>Tax_data!V154</f>
        <v>14.645156996794704</v>
      </c>
      <c r="AK154" s="81">
        <f>Data!F154</f>
        <v>14.0827835518</v>
      </c>
      <c r="AL154" s="17">
        <v>971672</v>
      </c>
      <c r="AM154" s="74">
        <f t="shared" si="61"/>
        <v>1617280.0746341981</v>
      </c>
      <c r="AN154" s="81">
        <f>Data!H154</f>
        <v>152313.97511082332</v>
      </c>
      <c r="AO154" s="74">
        <f>(Data!K154/(AP154/100))</f>
        <v>923328.69946789311</v>
      </c>
      <c r="AP154" s="74">
        <f t="shared" si="62"/>
        <v>60.080626431991135</v>
      </c>
      <c r="AQ154" s="17">
        <f>'Embargoed data'!G154</f>
        <v>3156</v>
      </c>
      <c r="AR154" s="17">
        <f>'Embargoed data'!H154</f>
        <v>5872</v>
      </c>
      <c r="AS154" s="17">
        <f>'Embargoed data'!I154</f>
        <v>2009</v>
      </c>
      <c r="AT154" s="17">
        <f>'Embargoed data'!J154</f>
        <v>4651</v>
      </c>
      <c r="AU154" s="17">
        <f>'Embargoed data'!K154</f>
        <v>72256</v>
      </c>
      <c r="AV154" s="17">
        <f t="shared" si="63"/>
        <v>74624</v>
      </c>
      <c r="AW154" s="17">
        <v>64182</v>
      </c>
      <c r="AX154" s="17">
        <v>14491</v>
      </c>
      <c r="AY154" s="17">
        <f t="shared" si="53"/>
        <v>78673</v>
      </c>
      <c r="AZ154" s="74">
        <f>'Historical CPI'!I109</f>
        <v>45.299293765655463</v>
      </c>
      <c r="BA154" s="17">
        <v>1187085</v>
      </c>
      <c r="BB154" s="17">
        <v>646728</v>
      </c>
      <c r="BC154" s="17">
        <v>1072031</v>
      </c>
      <c r="BD154" s="17">
        <v>647890</v>
      </c>
      <c r="BE154" s="74">
        <f t="shared" si="56"/>
        <v>62.605910959590894</v>
      </c>
      <c r="BF154" s="74">
        <f t="shared" si="57"/>
        <v>61.938808480319466</v>
      </c>
      <c r="BG154" s="74">
        <f t="shared" si="58"/>
        <v>62.251528563022838</v>
      </c>
      <c r="BH154" s="74">
        <f t="shared" si="59"/>
        <v>63.199299785365092</v>
      </c>
      <c r="BI154" s="74">
        <v>162.04333333333301</v>
      </c>
      <c r="BJ154" s="74">
        <v>113.3232861</v>
      </c>
      <c r="BK154" s="74">
        <f t="shared" si="60"/>
        <v>60.728374979697044</v>
      </c>
      <c r="BL154" s="74">
        <f t="shared" si="64"/>
        <v>60.435752324326444</v>
      </c>
      <c r="BM154" s="74">
        <f t="shared" si="65"/>
        <v>54.480344709940745</v>
      </c>
      <c r="BN154" s="17">
        <f>Data!G154</f>
        <v>68997.155031599206</v>
      </c>
      <c r="BO154" s="17">
        <f>Data!H154</f>
        <v>152313.97511082332</v>
      </c>
      <c r="BP154" s="17">
        <v>81193.794712191404</v>
      </c>
      <c r="BQ154" s="17">
        <f t="shared" si="66"/>
        <v>135141.39171651201</v>
      </c>
      <c r="BR154" s="17">
        <v>80140.4501096436</v>
      </c>
      <c r="BS154" s="17">
        <f t="shared" si="54"/>
        <v>133388.17330801202</v>
      </c>
      <c r="BT154" s="17">
        <v>44448.333333333299</v>
      </c>
      <c r="BU154" s="17">
        <f t="shared" si="69"/>
        <v>533379.99999999953</v>
      </c>
      <c r="BV154" s="17">
        <v>43125.666666666701</v>
      </c>
      <c r="BW154" s="17">
        <f t="shared" si="69"/>
        <v>517508.00000000041</v>
      </c>
      <c r="BX154" s="17">
        <f t="shared" si="68"/>
        <v>1322.6666666665988</v>
      </c>
      <c r="BY154" s="17">
        <v>501110.88089261902</v>
      </c>
      <c r="BZ154" s="17">
        <v>496627.04319782503</v>
      </c>
      <c r="CA154" s="17">
        <f t="shared" si="70"/>
        <v>4483.8376947939978</v>
      </c>
      <c r="CB154" s="17">
        <f t="shared" si="71"/>
        <v>7463.0341943413696</v>
      </c>
      <c r="CD154" s="139"/>
      <c r="CE154" s="139"/>
    </row>
    <row r="155" spans="1:83" x14ac:dyDescent="0.2">
      <c r="A155" s="18">
        <v>39263</v>
      </c>
      <c r="B155" s="17">
        <v>3767769</v>
      </c>
      <c r="C155" s="17">
        <v>2306390</v>
      </c>
      <c r="D155" s="35">
        <f>Data!P155</f>
        <v>9.1538461538461497</v>
      </c>
      <c r="E155" s="73">
        <v>8.6121311475409801</v>
      </c>
      <c r="F155" s="73">
        <v>8.0280327868852499</v>
      </c>
      <c r="G155" s="73">
        <v>7.6449016393442601</v>
      </c>
      <c r="H155" s="73">
        <v>7.4260163934426204</v>
      </c>
      <c r="I155" s="35">
        <v>7.7733333333333299</v>
      </c>
      <c r="J155" s="35">
        <f>'Historical PPI'!H154</f>
        <v>50.092709182841126</v>
      </c>
      <c r="K155" s="35">
        <f>'4.Globalgrowthcalcs_rebased'!Q152</f>
        <v>96.1762453849758</v>
      </c>
      <c r="L155" s="35">
        <f>'4.Globalgrowthcalcs_rebased'!B152</f>
        <v>99.544743085967838</v>
      </c>
      <c r="M155" s="35">
        <v>5.25</v>
      </c>
      <c r="N155" s="35">
        <f>'3.IMFq'!Q152</f>
        <v>94.279229388400765</v>
      </c>
      <c r="O155" s="35">
        <f>'3.IMFq'!R152</f>
        <v>200.8189687500001</v>
      </c>
      <c r="P155" s="35">
        <f>'3.IMFq'!S152</f>
        <v>76.02915625</v>
      </c>
      <c r="Q155" s="35">
        <f>'3.IMFq'!T152</f>
        <v>79.700062499999973</v>
      </c>
      <c r="R155" s="35">
        <f>'3.IMFq'!U152</f>
        <v>95.44625000000002</v>
      </c>
      <c r="S155" s="35">
        <f>'3.IMFq'!V152</f>
        <v>62.42071875000002</v>
      </c>
      <c r="T155" s="35">
        <f t="shared" si="67"/>
        <v>100.21344081453432</v>
      </c>
      <c r="U155" s="17">
        <v>2395088</v>
      </c>
      <c r="V155" s="17">
        <v>1463689</v>
      </c>
      <c r="W155" s="17">
        <v>667655</v>
      </c>
      <c r="X155" s="17">
        <v>359604</v>
      </c>
      <c r="Y155" s="17">
        <v>486107</v>
      </c>
      <c r="Z155" s="17">
        <v>310919</v>
      </c>
      <c r="AA155" s="17">
        <v>125244</v>
      </c>
      <c r="AB155" s="17">
        <v>77876</v>
      </c>
      <c r="AC155" s="17">
        <v>81045</v>
      </c>
      <c r="AD155" s="17">
        <v>51555</v>
      </c>
      <c r="AE155" s="17">
        <v>682794</v>
      </c>
      <c r="AF155" s="17">
        <v>440349</v>
      </c>
      <c r="AG155" s="75">
        <f>Tax_data!Q155</f>
        <v>0.59875783174873143</v>
      </c>
      <c r="AH155" s="75">
        <f>Tax_data!S155</f>
        <v>9.3165929488932449</v>
      </c>
      <c r="AI155" s="74">
        <f>Tax_data!U155</f>
        <v>10.446481688632382</v>
      </c>
      <c r="AJ155" s="74">
        <f>Tax_data!V155</f>
        <v>15.61733167441648</v>
      </c>
      <c r="AK155" s="81">
        <f>Data!F155</f>
        <v>14.1852993562</v>
      </c>
      <c r="AL155" s="17">
        <v>1004158</v>
      </c>
      <c r="AM155" s="74">
        <f t="shared" si="61"/>
        <v>1643140.5687301059</v>
      </c>
      <c r="AN155" s="81">
        <f>Data!H155</f>
        <v>154431.35738513817</v>
      </c>
      <c r="AO155" s="74">
        <f>(Data!K155/(AP155/100))</f>
        <v>863690.68142025662</v>
      </c>
      <c r="AP155" s="74">
        <f t="shared" si="62"/>
        <v>61.112117801099586</v>
      </c>
      <c r="AQ155" s="17">
        <f>'Embargoed data'!G155</f>
        <v>3208</v>
      </c>
      <c r="AR155" s="17">
        <f>'Embargoed data'!H155</f>
        <v>5944</v>
      </c>
      <c r="AS155" s="17">
        <f>'Embargoed data'!I155</f>
        <v>1986</v>
      </c>
      <c r="AT155" s="17">
        <f>'Embargoed data'!J155</f>
        <v>4056</v>
      </c>
      <c r="AU155" s="17">
        <f>'Embargoed data'!K155</f>
        <v>99432</v>
      </c>
      <c r="AV155" s="17">
        <f t="shared" si="63"/>
        <v>102542</v>
      </c>
      <c r="AW155" s="17">
        <v>67125</v>
      </c>
      <c r="AX155" s="17">
        <v>20761</v>
      </c>
      <c r="AY155" s="17">
        <f t="shared" si="53"/>
        <v>87886</v>
      </c>
      <c r="AZ155" s="74">
        <f>'Historical CPI'!I110</f>
        <v>45.838253133845534</v>
      </c>
      <c r="BA155" s="17">
        <v>1137822</v>
      </c>
      <c r="BB155" s="17">
        <v>636747</v>
      </c>
      <c r="BC155" s="17">
        <v>1102495</v>
      </c>
      <c r="BD155" s="17">
        <v>681205</v>
      </c>
      <c r="BE155" s="74">
        <f t="shared" si="56"/>
        <v>63.961020927491276</v>
      </c>
      <c r="BF155" s="74">
        <f t="shared" si="57"/>
        <v>62.179425760914697</v>
      </c>
      <c r="BG155" s="74">
        <f t="shared" si="58"/>
        <v>63.612807699426241</v>
      </c>
      <c r="BH155" s="74">
        <f t="shared" si="59"/>
        <v>64.49221873654426</v>
      </c>
      <c r="BI155" s="74">
        <v>162.31</v>
      </c>
      <c r="BJ155" s="74">
        <v>115.77496593333299</v>
      </c>
      <c r="BK155" s="74">
        <f t="shared" si="60"/>
        <v>61.213678439416007</v>
      </c>
      <c r="BL155" s="74">
        <f t="shared" si="64"/>
        <v>61.787581803092074</v>
      </c>
      <c r="BM155" s="74">
        <f t="shared" si="65"/>
        <v>55.961916714565199</v>
      </c>
      <c r="BN155" s="17">
        <f>Data!G155</f>
        <v>70788.636516233295</v>
      </c>
      <c r="BO155" s="17">
        <f>Data!H155</f>
        <v>154431.35738513817</v>
      </c>
      <c r="BP155" s="17">
        <v>98692.964360676895</v>
      </c>
      <c r="BQ155" s="17">
        <f t="shared" si="66"/>
        <v>161494.91772137722</v>
      </c>
      <c r="BR155" s="17">
        <v>86303.936727383596</v>
      </c>
      <c r="BS155" s="17">
        <f t="shared" si="54"/>
        <v>141222.29736543467</v>
      </c>
      <c r="BT155" s="17">
        <v>40451.666666666701</v>
      </c>
      <c r="BU155" s="17">
        <f t="shared" si="69"/>
        <v>485420.00000000041</v>
      </c>
      <c r="BV155" s="17">
        <v>42132.666666666701</v>
      </c>
      <c r="BW155" s="17">
        <f t="shared" si="69"/>
        <v>505592.00000000041</v>
      </c>
      <c r="BX155" s="17">
        <f t="shared" si="68"/>
        <v>-1681</v>
      </c>
      <c r="BY155" s="17">
        <v>526933.01260473195</v>
      </c>
      <c r="BZ155" s="17">
        <v>521495.261622625</v>
      </c>
      <c r="CA155" s="17">
        <f t="shared" si="70"/>
        <v>5437.7509821069543</v>
      </c>
      <c r="CB155" s="17">
        <f t="shared" si="71"/>
        <v>8897.9913931392402</v>
      </c>
      <c r="CD155" s="139"/>
      <c r="CE155" s="139"/>
    </row>
    <row r="156" spans="1:83" x14ac:dyDescent="0.2">
      <c r="A156" s="18">
        <v>39355</v>
      </c>
      <c r="B156" s="17">
        <v>3811924</v>
      </c>
      <c r="C156" s="17">
        <v>2361199</v>
      </c>
      <c r="D156" s="35">
        <f>Data!P156</f>
        <v>9.7692307692307701</v>
      </c>
      <c r="E156" s="73">
        <v>9.1488888888888908</v>
      </c>
      <c r="F156" s="73">
        <v>8.7429047619047608</v>
      </c>
      <c r="G156" s="73">
        <v>8.2465873015873008</v>
      </c>
      <c r="H156" s="73">
        <v>8.0677936507936501</v>
      </c>
      <c r="I156" s="35">
        <v>8.3866666666666703</v>
      </c>
      <c r="J156" s="35">
        <f>'Historical PPI'!H155</f>
        <v>50.862487836522853</v>
      </c>
      <c r="K156" s="35">
        <f>'4.Globalgrowthcalcs_rebased'!Q153</f>
        <v>96.86746518606553</v>
      </c>
      <c r="L156" s="35">
        <f>'4.Globalgrowthcalcs_rebased'!B153</f>
        <v>100.11814767586928</v>
      </c>
      <c r="M156" s="35">
        <v>4.75</v>
      </c>
      <c r="N156" s="35">
        <f>'3.IMFq'!Q153</f>
        <v>94.783839299144049</v>
      </c>
      <c r="O156" s="35">
        <f>'3.IMFq'!R153</f>
        <v>202.3285937500001</v>
      </c>
      <c r="P156" s="35">
        <f>'3.IMFq'!S153</f>
        <v>76.644031249999983</v>
      </c>
      <c r="Q156" s="35">
        <f>'3.IMFq'!T153</f>
        <v>80.159562499999964</v>
      </c>
      <c r="R156" s="35">
        <f>'3.IMFq'!U153</f>
        <v>95.482250000000022</v>
      </c>
      <c r="S156" s="35">
        <f>'3.IMFq'!V153</f>
        <v>63.402093750000034</v>
      </c>
      <c r="T156" s="35">
        <f t="shared" si="67"/>
        <v>100.88340763017045</v>
      </c>
      <c r="U156" s="17">
        <v>2421073</v>
      </c>
      <c r="V156" s="17">
        <v>1507878</v>
      </c>
      <c r="W156" s="17">
        <v>684590</v>
      </c>
      <c r="X156" s="17">
        <v>377449</v>
      </c>
      <c r="Y156" s="17">
        <v>491265</v>
      </c>
      <c r="Z156" s="17">
        <v>320361</v>
      </c>
      <c r="AA156" s="17">
        <v>127834</v>
      </c>
      <c r="AB156" s="17">
        <v>80777</v>
      </c>
      <c r="AC156" s="17">
        <v>81792</v>
      </c>
      <c r="AD156" s="17">
        <v>53157</v>
      </c>
      <c r="AE156" s="17">
        <v>690632</v>
      </c>
      <c r="AF156" s="17">
        <v>454295</v>
      </c>
      <c r="AG156" s="75">
        <f>Tax_data!Q156</f>
        <v>0.60596387764553206</v>
      </c>
      <c r="AH156" s="75">
        <f>Tax_data!S156</f>
        <v>9.8363584203748626</v>
      </c>
      <c r="AI156" s="74">
        <f>Tax_data!U156</f>
        <v>11.968471108645399</v>
      </c>
      <c r="AJ156" s="74">
        <f>Tax_data!V156</f>
        <v>12.985599492298503</v>
      </c>
      <c r="AK156" s="81">
        <f>Data!F156</f>
        <v>14.276027797600001</v>
      </c>
      <c r="AL156" s="17">
        <v>1032522</v>
      </c>
      <c r="AM156" s="74">
        <f t="shared" si="61"/>
        <v>1657833.8142117599</v>
      </c>
      <c r="AN156" s="81">
        <f>Data!H156</f>
        <v>155028.51433221286</v>
      </c>
      <c r="AO156" s="74">
        <f>(Data!K156/(AP156/100))</f>
        <v>861188.18251874496</v>
      </c>
      <c r="AP156" s="74">
        <f t="shared" si="62"/>
        <v>62.281393415233651</v>
      </c>
      <c r="AQ156" s="17">
        <f>'Embargoed data'!G156</f>
        <v>3304</v>
      </c>
      <c r="AR156" s="17">
        <f>'Embargoed data'!H156</f>
        <v>6652</v>
      </c>
      <c r="AS156" s="17">
        <f>'Embargoed data'!I156</f>
        <v>1851</v>
      </c>
      <c r="AT156" s="17">
        <f>'Embargoed data'!J156</f>
        <v>4983</v>
      </c>
      <c r="AU156" s="17">
        <f>'Embargoed data'!K156</f>
        <v>101500</v>
      </c>
      <c r="AV156" s="17">
        <f t="shared" si="63"/>
        <v>104622</v>
      </c>
      <c r="AW156" s="17">
        <v>65065</v>
      </c>
      <c r="AX156" s="17">
        <v>20241</v>
      </c>
      <c r="AY156" s="17">
        <f t="shared" ref="AY156:AY219" si="72">AW156+AX156</f>
        <v>85306</v>
      </c>
      <c r="AZ156" s="74">
        <f>'Historical CPI'!I111</f>
        <v>46.653082481609133</v>
      </c>
      <c r="BA156" s="17">
        <v>1141818</v>
      </c>
      <c r="BB156" s="17">
        <v>643210</v>
      </c>
      <c r="BC156" s="17">
        <v>1086977</v>
      </c>
      <c r="BD156" s="17">
        <v>697999</v>
      </c>
      <c r="BE156" s="74">
        <f t="shared" si="56"/>
        <v>65.211443925376329</v>
      </c>
      <c r="BF156" s="74">
        <f t="shared" si="57"/>
        <v>63.188979457734249</v>
      </c>
      <c r="BG156" s="74">
        <f t="shared" si="58"/>
        <v>64.990463615023472</v>
      </c>
      <c r="BH156" s="74">
        <f t="shared" si="59"/>
        <v>65.779604767806873</v>
      </c>
      <c r="BI156" s="74">
        <v>159.803333333333</v>
      </c>
      <c r="BJ156" s="74">
        <v>114.664085033333</v>
      </c>
      <c r="BK156" s="74">
        <f t="shared" si="60"/>
        <v>61.942446911323522</v>
      </c>
      <c r="BL156" s="74">
        <f t="shared" si="64"/>
        <v>64.214698195086001</v>
      </c>
      <c r="BM156" s="74">
        <f t="shared" si="65"/>
        <v>56.332094957339962</v>
      </c>
      <c r="BN156" s="17">
        <f>Data!G156</f>
        <v>72325.580661420492</v>
      </c>
      <c r="BO156" s="17">
        <f>Data!H156</f>
        <v>155028.51433221286</v>
      </c>
      <c r="BP156" s="17">
        <v>101870.655489262</v>
      </c>
      <c r="BQ156" s="17">
        <f t="shared" si="66"/>
        <v>163565.15148928098</v>
      </c>
      <c r="BR156" s="17">
        <v>84779.949105466803</v>
      </c>
      <c r="BS156" s="17">
        <f t="shared" ref="BS156:BS219" si="73">(BR156/AP156)*100</f>
        <v>136124.04035380838</v>
      </c>
      <c r="BT156" s="17">
        <v>45219</v>
      </c>
      <c r="BU156" s="17">
        <f t="shared" si="69"/>
        <v>542628</v>
      </c>
      <c r="BV156" s="17">
        <v>45591.666666666701</v>
      </c>
      <c r="BW156" s="17">
        <f t="shared" si="69"/>
        <v>547100.00000000047</v>
      </c>
      <c r="BX156" s="17">
        <f t="shared" si="68"/>
        <v>-372.66666666670062</v>
      </c>
      <c r="BY156" s="17">
        <v>543183.41308293398</v>
      </c>
      <c r="BZ156" s="17">
        <v>523206.86455212103</v>
      </c>
      <c r="CA156" s="17">
        <f t="shared" si="70"/>
        <v>19976.548530812957</v>
      </c>
      <c r="CB156" s="17">
        <f t="shared" si="71"/>
        <v>32074.665378194339</v>
      </c>
      <c r="CD156" s="139"/>
      <c r="CE156" s="139"/>
    </row>
    <row r="157" spans="1:83" x14ac:dyDescent="0.2">
      <c r="A157" s="18">
        <v>39447</v>
      </c>
      <c r="B157" s="17">
        <v>3865942</v>
      </c>
      <c r="C157" s="17">
        <v>2449505</v>
      </c>
      <c r="D157" s="35">
        <f>Data!P157</f>
        <v>10.615384615384601</v>
      </c>
      <c r="E157" s="73">
        <v>10.119999999999999</v>
      </c>
      <c r="F157" s="73">
        <v>8.57051612903226</v>
      </c>
      <c r="G157" s="73">
        <v>8.0695806451612899</v>
      </c>
      <c r="H157" s="73">
        <v>7.8780967741935504</v>
      </c>
      <c r="I157" s="35">
        <v>8.1999999999999993</v>
      </c>
      <c r="J157" s="35">
        <f>'Historical PPI'!H156</f>
        <v>51.924312783560232</v>
      </c>
      <c r="K157" s="35">
        <f>'4.Globalgrowthcalcs_rebased'!Q154</f>
        <v>98.129570674627757</v>
      </c>
      <c r="L157" s="35">
        <f>'4.Globalgrowthcalcs_rebased'!B154</f>
        <v>100.74712664729593</v>
      </c>
      <c r="M157" s="35">
        <v>4.25</v>
      </c>
      <c r="N157" s="35">
        <f>'3.IMFq'!Q154</f>
        <v>95.288425254830614</v>
      </c>
      <c r="O157" s="35">
        <f>'3.IMFq'!R154</f>
        <v>203.80665625000015</v>
      </c>
      <c r="P157" s="35">
        <f>'3.IMFq'!S154</f>
        <v>77.411718749999991</v>
      </c>
      <c r="Q157" s="35">
        <f>'3.IMFq'!T154</f>
        <v>80.621437499999956</v>
      </c>
      <c r="R157" s="35">
        <f>'3.IMFq'!U154</f>
        <v>95.505750000000035</v>
      </c>
      <c r="S157" s="35">
        <f>'3.IMFq'!V154</f>
        <v>64.38065625000003</v>
      </c>
      <c r="T157" s="35">
        <f t="shared" si="67"/>
        <v>101.59540822310981</v>
      </c>
      <c r="U157" s="17">
        <v>2445199</v>
      </c>
      <c r="V157" s="17">
        <v>1563086</v>
      </c>
      <c r="W157" s="17">
        <v>699150</v>
      </c>
      <c r="X157" s="17">
        <v>395462</v>
      </c>
      <c r="Y157" s="17">
        <v>489967</v>
      </c>
      <c r="Z157" s="17">
        <v>323224</v>
      </c>
      <c r="AA157" s="17">
        <v>131291</v>
      </c>
      <c r="AB157" s="17">
        <v>83827</v>
      </c>
      <c r="AC157" s="17">
        <v>92143</v>
      </c>
      <c r="AD157" s="17">
        <v>60663</v>
      </c>
      <c r="AE157" s="17">
        <v>704647</v>
      </c>
      <c r="AF157" s="17">
        <v>467713</v>
      </c>
      <c r="AG157" s="75">
        <f>Tax_data!Q157</f>
        <v>0.65019936958749214</v>
      </c>
      <c r="AH157" s="75">
        <f>Tax_data!S157</f>
        <v>10.684534203480503</v>
      </c>
      <c r="AI157" s="74">
        <f>Tax_data!U157</f>
        <v>10.959640175706291</v>
      </c>
      <c r="AJ157" s="74">
        <f>Tax_data!V157</f>
        <v>17.888885331124378</v>
      </c>
      <c r="AK157" s="81">
        <f>Data!F157</f>
        <v>14.358012630000001</v>
      </c>
      <c r="AL157" s="17">
        <v>1074887</v>
      </c>
      <c r="AM157" s="74">
        <f t="shared" si="61"/>
        <v>1681489.4494052152</v>
      </c>
      <c r="AN157" s="81">
        <f>Data!H157</f>
        <v>157152.60280507139</v>
      </c>
      <c r="AO157" s="74">
        <f>(Data!K157/(AP157/100))</f>
        <v>846147.17520533106</v>
      </c>
      <c r="AP157" s="74">
        <f t="shared" si="62"/>
        <v>63.924694881684474</v>
      </c>
      <c r="AQ157" s="17">
        <f>'Embargoed data'!G157</f>
        <v>3028</v>
      </c>
      <c r="AR157" s="17">
        <f>'Embargoed data'!H157</f>
        <v>7860</v>
      </c>
      <c r="AS157" s="17">
        <f>'Embargoed data'!I157</f>
        <v>2246</v>
      </c>
      <c r="AT157" s="17">
        <f>'Embargoed data'!J157</f>
        <v>5042</v>
      </c>
      <c r="AU157" s="17">
        <f>'Embargoed data'!K157</f>
        <v>96692</v>
      </c>
      <c r="AV157" s="17">
        <f t="shared" si="63"/>
        <v>100292</v>
      </c>
      <c r="AW157" s="17">
        <v>65155</v>
      </c>
      <c r="AX157" s="17">
        <v>19497</v>
      </c>
      <c r="AY157" s="17">
        <f t="shared" si="72"/>
        <v>84652</v>
      </c>
      <c r="AZ157" s="74">
        <f>'Historical CPI'!I112</f>
        <v>47.637273964612071</v>
      </c>
      <c r="BA157" s="17">
        <v>1211660</v>
      </c>
      <c r="BB157" s="17">
        <v>697711</v>
      </c>
      <c r="BC157" s="17">
        <v>1077052</v>
      </c>
      <c r="BD157" s="17">
        <v>710618</v>
      </c>
      <c r="BE157" s="74">
        <f t="shared" si="56"/>
        <v>65.968524410827669</v>
      </c>
      <c r="BF157" s="74">
        <f t="shared" si="57"/>
        <v>63.848245500453196</v>
      </c>
      <c r="BG157" s="74">
        <f t="shared" si="58"/>
        <v>65.835711882617233</v>
      </c>
      <c r="BH157" s="74">
        <f t="shared" si="59"/>
        <v>66.37550433053714</v>
      </c>
      <c r="BI157" s="74">
        <v>162.56333333333299</v>
      </c>
      <c r="BJ157" s="74">
        <v>116.93886286666699</v>
      </c>
      <c r="BK157" s="74">
        <f t="shared" si="60"/>
        <v>63.361141993335643</v>
      </c>
      <c r="BL157" s="74">
        <f t="shared" si="64"/>
        <v>65.978058626695841</v>
      </c>
      <c r="BM157" s="74">
        <f t="shared" si="65"/>
        <v>57.583067857319712</v>
      </c>
      <c r="BN157" s="17">
        <f>Data!G157</f>
        <v>74863.215940770489</v>
      </c>
      <c r="BO157" s="17">
        <f>Data!H157</f>
        <v>157152.60280507139</v>
      </c>
      <c r="BP157" s="17">
        <v>98254.601659537599</v>
      </c>
      <c r="BQ157" s="17">
        <f t="shared" si="66"/>
        <v>153703.66935875549</v>
      </c>
      <c r="BR157" s="17">
        <v>84452.889573119697</v>
      </c>
      <c r="BS157" s="17">
        <f t="shared" si="73"/>
        <v>132113.08983082359</v>
      </c>
      <c r="BT157" s="17">
        <v>49396</v>
      </c>
      <c r="BU157" s="17">
        <f t="shared" si="69"/>
        <v>592752</v>
      </c>
      <c r="BV157" s="17">
        <v>43426.333333333299</v>
      </c>
      <c r="BW157" s="17">
        <f t="shared" si="69"/>
        <v>521115.99999999959</v>
      </c>
      <c r="BX157" s="17">
        <f t="shared" si="68"/>
        <v>5969.6666666667006</v>
      </c>
      <c r="BY157" s="17">
        <v>580217.99028561299</v>
      </c>
      <c r="BZ157" s="17">
        <v>546666.85635840695</v>
      </c>
      <c r="CA157" s="17">
        <f t="shared" si="70"/>
        <v>33551.133927206043</v>
      </c>
      <c r="CB157" s="17">
        <f t="shared" si="71"/>
        <v>52485.403316049335</v>
      </c>
      <c r="CD157" s="139"/>
      <c r="CE157" s="139"/>
    </row>
    <row r="158" spans="1:83" x14ac:dyDescent="0.2">
      <c r="A158" s="18">
        <v>39538</v>
      </c>
      <c r="B158" s="17">
        <v>3882180</v>
      </c>
      <c r="C158" s="17">
        <v>2538737</v>
      </c>
      <c r="D158" s="35">
        <f>Data!P158</f>
        <v>11</v>
      </c>
      <c r="E158" s="73">
        <v>10.333387096774199</v>
      </c>
      <c r="F158" s="73">
        <v>8.9702741935483896</v>
      </c>
      <c r="G158" s="73">
        <v>8.6348548387096802</v>
      </c>
      <c r="H158" s="73">
        <v>8.4306129032258106</v>
      </c>
      <c r="I158" s="35">
        <v>8.7366666666666699</v>
      </c>
      <c r="J158" s="35">
        <f>'Historical PPI'!H157</f>
        <v>52.061408681408793</v>
      </c>
      <c r="K158" s="35">
        <f>'4.Globalgrowthcalcs_rebased'!Q155</f>
        <v>97.839597747371897</v>
      </c>
      <c r="L158" s="35">
        <f>'4.Globalgrowthcalcs_rebased'!B155</f>
        <v>100.31717386151749</v>
      </c>
      <c r="M158" s="35">
        <v>2.25</v>
      </c>
      <c r="N158" s="35">
        <f>'3.IMFq'!Q155</f>
        <v>95.614517058185797</v>
      </c>
      <c r="O158" s="35">
        <f>'3.IMFq'!R155</f>
        <v>204.84237499999995</v>
      </c>
      <c r="P158" s="35">
        <f>'3.IMFq'!S155</f>
        <v>78.550187500000021</v>
      </c>
      <c r="Q158" s="35">
        <f>'3.IMFq'!T155</f>
        <v>80.921625000000034</v>
      </c>
      <c r="R158" s="35">
        <f>'3.IMFq'!U155</f>
        <v>95.285968750000052</v>
      </c>
      <c r="S158" s="35">
        <f>'3.IMFq'!V155</f>
        <v>65.010312499999998</v>
      </c>
      <c r="T158" s="35">
        <f t="shared" si="67"/>
        <v>102.24944469240154</v>
      </c>
      <c r="U158" s="17">
        <v>2438546</v>
      </c>
      <c r="V158" s="17">
        <v>1560469</v>
      </c>
      <c r="W158" s="17">
        <v>719188</v>
      </c>
      <c r="X158" s="17">
        <v>419452</v>
      </c>
      <c r="Y158" s="17">
        <v>510415</v>
      </c>
      <c r="Z158" s="17">
        <v>345973</v>
      </c>
      <c r="AA158" s="17">
        <v>130158</v>
      </c>
      <c r="AB158" s="17">
        <v>85855</v>
      </c>
      <c r="AC158" s="17">
        <v>99508</v>
      </c>
      <c r="AD158" s="17">
        <v>68126</v>
      </c>
      <c r="AE158" s="17">
        <v>734695</v>
      </c>
      <c r="AF158" s="17">
        <v>499954</v>
      </c>
      <c r="AG158" s="75">
        <f>Tax_data!Q158</f>
        <v>0.61732866575114553</v>
      </c>
      <c r="AH158" s="75">
        <f>Tax_data!S158</f>
        <v>11.532769323009841</v>
      </c>
      <c r="AI158" s="74">
        <f>Tax_data!U158</f>
        <v>11.923350535390636</v>
      </c>
      <c r="AJ158" s="74">
        <f>Tax_data!V158</f>
        <v>14.966719073072468</v>
      </c>
      <c r="AK158" s="81">
        <f>Data!F158</f>
        <v>14.438000000000001</v>
      </c>
      <c r="AL158" s="17">
        <v>1106687</v>
      </c>
      <c r="AM158" s="74">
        <f t="shared" si="61"/>
        <v>1729420.5505537116</v>
      </c>
      <c r="AN158" s="81">
        <f>Data!H158</f>
        <v>156111.99682665881</v>
      </c>
      <c r="AO158" s="74">
        <f>(Data!K158/(AP158/100))</f>
        <v>832623.08133559045</v>
      </c>
      <c r="AP158" s="74">
        <f t="shared" si="62"/>
        <v>63.991780347797423</v>
      </c>
      <c r="AQ158" s="17">
        <f>'Embargoed data'!G158</f>
        <v>3100</v>
      </c>
      <c r="AR158" s="17">
        <f>'Embargoed data'!H158</f>
        <v>7752</v>
      </c>
      <c r="AS158" s="17">
        <f>'Embargoed data'!I158</f>
        <v>2848</v>
      </c>
      <c r="AT158" s="17">
        <f>'Embargoed data'!J158</f>
        <v>4204</v>
      </c>
      <c r="AU158" s="17">
        <f>'Embargoed data'!K158</f>
        <v>98548</v>
      </c>
      <c r="AV158" s="17">
        <f t="shared" si="63"/>
        <v>102348</v>
      </c>
      <c r="AW158" s="17">
        <v>70655</v>
      </c>
      <c r="AX158" s="17">
        <v>20145</v>
      </c>
      <c r="AY158" s="17">
        <f t="shared" si="72"/>
        <v>90800</v>
      </c>
      <c r="AZ158" s="74">
        <f>'Historical CPI'!I113</f>
        <v>49.099999999999987</v>
      </c>
      <c r="BA158" s="17">
        <v>1147734</v>
      </c>
      <c r="BB158" s="17">
        <v>768987</v>
      </c>
      <c r="BC158" s="17">
        <v>1113379</v>
      </c>
      <c r="BD158" s="17">
        <v>800053</v>
      </c>
      <c r="BE158" s="74">
        <f t="shared" si="56"/>
        <v>67.782686637344128</v>
      </c>
      <c r="BF158" s="74">
        <f t="shared" si="57"/>
        <v>65.962138324190605</v>
      </c>
      <c r="BG158" s="74">
        <f t="shared" si="58"/>
        <v>68.462837158821401</v>
      </c>
      <c r="BH158" s="74">
        <f t="shared" si="59"/>
        <v>68.049190480403439</v>
      </c>
      <c r="BI158" s="74">
        <v>143.21</v>
      </c>
      <c r="BJ158" s="74">
        <v>103.214186</v>
      </c>
      <c r="BK158" s="74">
        <f t="shared" si="60"/>
        <v>65.394623639295446</v>
      </c>
      <c r="BL158" s="74">
        <f t="shared" si="64"/>
        <v>71.858100431209863</v>
      </c>
      <c r="BM158" s="74">
        <f t="shared" si="65"/>
        <v>67.00045480921537</v>
      </c>
      <c r="BN158" s="17">
        <f>Data!G158</f>
        <v>76650.990441889458</v>
      </c>
      <c r="BO158" s="17">
        <f>Data!H158</f>
        <v>156111.99682665881</v>
      </c>
      <c r="BP158" s="17">
        <v>111824.626946366</v>
      </c>
      <c r="BQ158" s="17">
        <f t="shared" si="66"/>
        <v>174748.42290462228</v>
      </c>
      <c r="BR158" s="17">
        <v>92451.170993799606</v>
      </c>
      <c r="BS158" s="17">
        <f t="shared" si="73"/>
        <v>144473.50970909774</v>
      </c>
      <c r="BT158" s="17">
        <v>52399.666666666701</v>
      </c>
      <c r="BU158" s="17">
        <f t="shared" si="69"/>
        <v>628796.00000000047</v>
      </c>
      <c r="BV158" s="17">
        <v>49589.666666666701</v>
      </c>
      <c r="BW158" s="17">
        <f t="shared" si="69"/>
        <v>595076.00000000047</v>
      </c>
      <c r="BX158" s="17">
        <f t="shared" si="68"/>
        <v>2810</v>
      </c>
      <c r="BY158" s="17">
        <v>582456.814482213</v>
      </c>
      <c r="BZ158" s="17">
        <v>577351.25786517095</v>
      </c>
      <c r="CA158" s="17">
        <f t="shared" si="70"/>
        <v>5105.5566170420498</v>
      </c>
      <c r="CB158" s="17">
        <f t="shared" si="71"/>
        <v>7978.4569038291838</v>
      </c>
      <c r="CD158" s="139"/>
      <c r="CE158" s="139"/>
    </row>
    <row r="159" spans="1:83" x14ac:dyDescent="0.2">
      <c r="A159" s="18">
        <v>39629</v>
      </c>
      <c r="B159" s="17">
        <v>3929577</v>
      </c>
      <c r="C159" s="17">
        <v>2586114</v>
      </c>
      <c r="D159" s="35">
        <f>Data!P159</f>
        <v>11.5769230769231</v>
      </c>
      <c r="E159" s="73">
        <v>10.7447540983607</v>
      </c>
      <c r="F159" s="73">
        <v>9.9659836065573799</v>
      </c>
      <c r="G159" s="73">
        <v>9.6082459016393393</v>
      </c>
      <c r="H159" s="73">
        <v>9.37437704918033</v>
      </c>
      <c r="I159" s="35">
        <v>9.67</v>
      </c>
      <c r="J159" s="35">
        <f>'Historical PPI'!H158</f>
        <v>57.463676398629943</v>
      </c>
      <c r="K159" s="35">
        <f>'4.Globalgrowthcalcs_rebased'!Q156</f>
        <v>98.909652324887517</v>
      </c>
      <c r="L159" s="35">
        <f>'4.Globalgrowthcalcs_rebased'!B156</f>
        <v>100.91449065904821</v>
      </c>
      <c r="M159" s="35">
        <v>2.08</v>
      </c>
      <c r="N159" s="35">
        <f>'3.IMFq'!Q156</f>
        <v>96.190443182668787</v>
      </c>
      <c r="O159" s="35">
        <f>'3.IMFq'!R156</f>
        <v>206.42162499999992</v>
      </c>
      <c r="P159" s="35">
        <f>'3.IMFq'!S156</f>
        <v>79.536312500000022</v>
      </c>
      <c r="Q159" s="35">
        <f>'3.IMFq'!T156</f>
        <v>81.453875000000039</v>
      </c>
      <c r="R159" s="35">
        <f>'3.IMFq'!U156</f>
        <v>95.37678125000005</v>
      </c>
      <c r="S159" s="35">
        <f>'3.IMFq'!V156</f>
        <v>66.121687499999993</v>
      </c>
      <c r="T159" s="35">
        <f t="shared" si="67"/>
        <v>103.0855120003275</v>
      </c>
      <c r="U159" s="17">
        <v>2440822</v>
      </c>
      <c r="V159" s="17">
        <v>1620167</v>
      </c>
      <c r="W159" s="17">
        <v>726066</v>
      </c>
      <c r="X159" s="17">
        <v>431793</v>
      </c>
      <c r="Y159" s="17">
        <v>522603</v>
      </c>
      <c r="Z159" s="17">
        <v>372409</v>
      </c>
      <c r="AA159" s="17">
        <v>139104</v>
      </c>
      <c r="AB159" s="17">
        <v>97678</v>
      </c>
      <c r="AC159" s="17">
        <v>101058</v>
      </c>
      <c r="AD159" s="17">
        <v>73204</v>
      </c>
      <c r="AE159" s="17">
        <v>757914</v>
      </c>
      <c r="AF159" s="17">
        <v>543291</v>
      </c>
      <c r="AG159" s="75">
        <f>Tax_data!Q159</f>
        <v>0.61800300146714637</v>
      </c>
      <c r="AH159" s="75">
        <f>Tax_data!S159</f>
        <v>8.8042616030215441</v>
      </c>
      <c r="AI159" s="74">
        <f>Tax_data!U159</f>
        <v>10.632651293540414</v>
      </c>
      <c r="AJ159" s="74">
        <f>Tax_data!V159</f>
        <v>16.030322091032943</v>
      </c>
      <c r="AK159" s="81">
        <f>Data!F159</f>
        <v>14.584</v>
      </c>
      <c r="AL159" s="17">
        <v>1143410</v>
      </c>
      <c r="AM159" s="74">
        <f t="shared" si="61"/>
        <v>1722575.6869631342</v>
      </c>
      <c r="AN159" s="81">
        <f>Data!H159</f>
        <v>155558.87513169469</v>
      </c>
      <c r="AO159" s="74">
        <f>(Data!K159/(AP159/100))</f>
        <v>765458.29392731283</v>
      </c>
      <c r="AP159" s="74">
        <f t="shared" si="62"/>
        <v>66.377925141612124</v>
      </c>
      <c r="AQ159" s="17">
        <f>'Embargoed data'!G159</f>
        <v>3160</v>
      </c>
      <c r="AR159" s="17">
        <f>'Embargoed data'!H159</f>
        <v>8904</v>
      </c>
      <c r="AS159" s="17">
        <f>'Embargoed data'!I159</f>
        <v>3206</v>
      </c>
      <c r="AT159" s="17">
        <f>'Embargoed data'!J159</f>
        <v>5458</v>
      </c>
      <c r="AU159" s="17">
        <f>'Embargoed data'!K159</f>
        <v>103554</v>
      </c>
      <c r="AV159" s="17">
        <f t="shared" si="63"/>
        <v>106954</v>
      </c>
      <c r="AW159" s="17">
        <v>76351</v>
      </c>
      <c r="AX159" s="17">
        <v>20591</v>
      </c>
      <c r="AY159" s="17">
        <f t="shared" si="72"/>
        <v>96942</v>
      </c>
      <c r="AZ159" s="74">
        <f>'Historical CPI'!I114</f>
        <v>50.399999999999991</v>
      </c>
      <c r="BA159" s="17">
        <v>1203901</v>
      </c>
      <c r="BB159" s="17">
        <v>854244</v>
      </c>
      <c r="BC159" s="17">
        <v>1128229</v>
      </c>
      <c r="BD159" s="17">
        <v>901276</v>
      </c>
      <c r="BE159" s="74">
        <f t="shared" si="56"/>
        <v>71.260402255631902</v>
      </c>
      <c r="BF159" s="74">
        <f t="shared" si="57"/>
        <v>70.219404186795487</v>
      </c>
      <c r="BG159" s="74">
        <f t="shared" si="58"/>
        <v>72.43761008529755</v>
      </c>
      <c r="BH159" s="74">
        <f t="shared" si="59"/>
        <v>71.682407238816012</v>
      </c>
      <c r="BI159" s="74">
        <v>135.32666666666699</v>
      </c>
      <c r="BJ159" s="74">
        <v>102.88705090000001</v>
      </c>
      <c r="BK159" s="74">
        <f t="shared" si="60"/>
        <v>65.811511009963667</v>
      </c>
      <c r="BL159" s="74">
        <f t="shared" si="64"/>
        <v>79.884136997010359</v>
      </c>
      <c r="BM159" s="74">
        <f t="shared" si="65"/>
        <v>70.956332788161163</v>
      </c>
      <c r="BN159" s="17">
        <f>Data!G159</f>
        <v>78401.673066374104</v>
      </c>
      <c r="BO159" s="17">
        <f>Data!H159</f>
        <v>155558.87513169469</v>
      </c>
      <c r="BP159" s="17">
        <v>103557.964450528</v>
      </c>
      <c r="BQ159" s="17">
        <f t="shared" si="66"/>
        <v>156012.65666197785</v>
      </c>
      <c r="BR159" s="17">
        <v>97384.910108157404</v>
      </c>
      <c r="BS159" s="17">
        <f t="shared" si="73"/>
        <v>146712.79631051183</v>
      </c>
      <c r="BT159" s="17">
        <v>45292</v>
      </c>
      <c r="BU159" s="17">
        <f t="shared" si="69"/>
        <v>543504</v>
      </c>
      <c r="BV159" s="17">
        <v>45308.333333333299</v>
      </c>
      <c r="BW159" s="17">
        <f t="shared" si="69"/>
        <v>543699.99999999953</v>
      </c>
      <c r="BX159" s="17">
        <f t="shared" si="68"/>
        <v>-16.333333333299379</v>
      </c>
      <c r="BY159" s="17">
        <v>583997.50523865398</v>
      </c>
      <c r="BZ159" s="17">
        <v>563737.773520794</v>
      </c>
      <c r="CA159" s="17">
        <f t="shared" si="70"/>
        <v>20259.731717859977</v>
      </c>
      <c r="CB159" s="17">
        <f t="shared" si="71"/>
        <v>30521.791204888403</v>
      </c>
      <c r="CD159" s="139"/>
      <c r="CE159" s="139"/>
    </row>
    <row r="160" spans="1:83" x14ac:dyDescent="0.2">
      <c r="A160" s="18">
        <v>39721</v>
      </c>
      <c r="B160" s="17">
        <v>3938966</v>
      </c>
      <c r="C160" s="17">
        <v>2660541</v>
      </c>
      <c r="D160" s="35">
        <f>Data!P160</f>
        <v>12</v>
      </c>
      <c r="E160" s="73">
        <v>11.298461538461501</v>
      </c>
      <c r="F160" s="73">
        <v>9.6646769230769198</v>
      </c>
      <c r="G160" s="73">
        <v>9.3140769230769198</v>
      </c>
      <c r="H160" s="73">
        <v>8.9364923076923102</v>
      </c>
      <c r="I160" s="35">
        <v>9.4466666666666708</v>
      </c>
      <c r="J160" s="35">
        <f>'Historical PPI'!H159</f>
        <v>60.962309438858263</v>
      </c>
      <c r="K160" s="35">
        <f>'4.Globalgrowthcalcs_rebased'!Q157</f>
        <v>99.128002600444816</v>
      </c>
      <c r="L160" s="35">
        <f>'4.Globalgrowthcalcs_rebased'!B157</f>
        <v>100.38442917898035</v>
      </c>
      <c r="M160" s="35">
        <v>2</v>
      </c>
      <c r="N160" s="35">
        <f>'3.IMFq'!Q157</f>
        <v>96.837733431004892</v>
      </c>
      <c r="O160" s="35">
        <f>'3.IMFq'!R157</f>
        <v>208.13362499999991</v>
      </c>
      <c r="P160" s="35">
        <f>'3.IMFq'!S157</f>
        <v>80.588062500000035</v>
      </c>
      <c r="Q160" s="35">
        <f>'3.IMFq'!T157</f>
        <v>82.054125000000056</v>
      </c>
      <c r="R160" s="35">
        <f>'3.IMFq'!U157</f>
        <v>95.547406250000066</v>
      </c>
      <c r="S160" s="35">
        <f>'3.IMFq'!V157</f>
        <v>67.368687499999993</v>
      </c>
      <c r="T160" s="35">
        <f t="shared" si="67"/>
        <v>104.00361224593689</v>
      </c>
      <c r="U160" s="17">
        <v>2438418</v>
      </c>
      <c r="V160" s="17">
        <v>1688429</v>
      </c>
      <c r="W160" s="17">
        <v>732713</v>
      </c>
      <c r="X160" s="17">
        <v>462746</v>
      </c>
      <c r="Y160" s="17">
        <v>536608</v>
      </c>
      <c r="Z160" s="17">
        <v>400400</v>
      </c>
      <c r="AA160" s="17">
        <v>146790</v>
      </c>
      <c r="AB160" s="17">
        <v>108475</v>
      </c>
      <c r="AC160" s="17">
        <v>113499</v>
      </c>
      <c r="AD160" s="17">
        <v>86147</v>
      </c>
      <c r="AE160" s="17">
        <v>794109</v>
      </c>
      <c r="AF160" s="17">
        <v>595021</v>
      </c>
      <c r="AG160" s="75">
        <f>Tax_data!Q160</f>
        <v>0.60920797121604198</v>
      </c>
      <c r="AH160" s="75">
        <f>Tax_data!S160</f>
        <v>9.228012382449041</v>
      </c>
      <c r="AI160" s="74">
        <f>Tax_data!U160</f>
        <v>10.685105768414562</v>
      </c>
      <c r="AJ160" s="74">
        <f>Tax_data!V160</f>
        <v>12.663784191172367</v>
      </c>
      <c r="AK160" s="81">
        <f>Data!F160</f>
        <v>14.548999999999999</v>
      </c>
      <c r="AL160" s="17">
        <v>1184898</v>
      </c>
      <c r="AM160" s="74">
        <f t="shared" si="61"/>
        <v>1711221.8585229227</v>
      </c>
      <c r="AN160" s="81">
        <f>Data!H160</f>
        <v>156619.01161591863</v>
      </c>
      <c r="AO160" s="74">
        <f>(Data!K160/(AP160/100))</f>
        <v>751714.69404398953</v>
      </c>
      <c r="AP160" s="74">
        <f t="shared" si="62"/>
        <v>69.242804145966772</v>
      </c>
      <c r="AQ160" s="17">
        <f>'Embargoed data'!G160</f>
        <v>3084</v>
      </c>
      <c r="AR160" s="17">
        <f>'Embargoed data'!H160</f>
        <v>9860</v>
      </c>
      <c r="AS160" s="17">
        <f>'Embargoed data'!I160</f>
        <v>3966</v>
      </c>
      <c r="AT160" s="17">
        <f>'Embargoed data'!J160</f>
        <v>6770</v>
      </c>
      <c r="AU160" s="17">
        <f>'Embargoed data'!K160</f>
        <v>114735</v>
      </c>
      <c r="AV160" s="17">
        <f t="shared" si="63"/>
        <v>116943</v>
      </c>
      <c r="AW160" s="17">
        <v>77884</v>
      </c>
      <c r="AX160" s="17">
        <v>22252</v>
      </c>
      <c r="AY160" s="17">
        <f t="shared" si="72"/>
        <v>100136</v>
      </c>
      <c r="AZ160" s="74">
        <f>'Historical CPI'!I115</f>
        <v>52</v>
      </c>
      <c r="BA160" s="17">
        <v>1229826</v>
      </c>
      <c r="BB160" s="17">
        <v>887293</v>
      </c>
      <c r="BC160" s="17">
        <v>1153778</v>
      </c>
      <c r="BD160" s="17">
        <v>949872</v>
      </c>
      <c r="BE160" s="74">
        <f t="shared" si="56"/>
        <v>74.616852525493471</v>
      </c>
      <c r="BF160" s="74">
        <f t="shared" si="57"/>
        <v>73.898085700660815</v>
      </c>
      <c r="BG160" s="74">
        <f t="shared" si="58"/>
        <v>75.901109260874549</v>
      </c>
      <c r="BH160" s="74">
        <f t="shared" si="59"/>
        <v>74.929386268131964</v>
      </c>
      <c r="BI160" s="74">
        <v>138.80666666666701</v>
      </c>
      <c r="BJ160" s="74">
        <v>109.757716533333</v>
      </c>
      <c r="BK160" s="74">
        <f t="shared" si="60"/>
        <v>67.54414737268614</v>
      </c>
      <c r="BL160" s="74">
        <f t="shared" si="64"/>
        <v>82.327102787537981</v>
      </c>
      <c r="BM160" s="74">
        <f t="shared" si="65"/>
        <v>72.147848557438209</v>
      </c>
      <c r="BN160" s="17">
        <f>Data!G160</f>
        <v>81441.886040277692</v>
      </c>
      <c r="BO160" s="17">
        <f>Data!H160</f>
        <v>156619.01161591863</v>
      </c>
      <c r="BP160" s="17">
        <v>113559.089282712</v>
      </c>
      <c r="BQ160" s="17">
        <f t="shared" si="66"/>
        <v>164001.28603013334</v>
      </c>
      <c r="BR160" s="17">
        <v>98519.208754299703</v>
      </c>
      <c r="BS160" s="17">
        <f t="shared" si="73"/>
        <v>142280.78999605073</v>
      </c>
      <c r="BT160" s="17">
        <v>50458.666666666701</v>
      </c>
      <c r="BU160" s="17">
        <f t="shared" si="69"/>
        <v>605504.00000000047</v>
      </c>
      <c r="BV160" s="17">
        <v>55470</v>
      </c>
      <c r="BW160" s="17">
        <f t="shared" si="69"/>
        <v>665640</v>
      </c>
      <c r="BX160" s="17">
        <f t="shared" si="68"/>
        <v>-5011.3333333332994</v>
      </c>
      <c r="BY160" s="17">
        <v>615362.184143716</v>
      </c>
      <c r="BZ160" s="17">
        <v>640126.38908446801</v>
      </c>
      <c r="CA160" s="17">
        <f t="shared" si="70"/>
        <v>-24764.20494075201</v>
      </c>
      <c r="CB160" s="17">
        <f t="shared" si="71"/>
        <v>-35764.301065202402</v>
      </c>
      <c r="CD160" s="139"/>
      <c r="CE160" s="139"/>
    </row>
    <row r="161" spans="1:83" x14ac:dyDescent="0.2">
      <c r="A161" s="18">
        <v>39813</v>
      </c>
      <c r="B161" s="17">
        <v>3916543</v>
      </c>
      <c r="C161" s="17">
        <v>2661131</v>
      </c>
      <c r="D161" s="35">
        <f>Data!P161</f>
        <v>11.884615384615399</v>
      </c>
      <c r="E161" s="73">
        <v>10.8584126984127</v>
      </c>
      <c r="F161" s="73">
        <v>8.5851428571428592</v>
      </c>
      <c r="G161" s="73">
        <v>8.4043809523809507</v>
      </c>
      <c r="H161" s="73">
        <v>7.9177619047618997</v>
      </c>
      <c r="I161" s="35">
        <v>8.5466666666666704</v>
      </c>
      <c r="J161" s="35">
        <f>'Historical PPI'!H160</f>
        <v>60.558676274352869</v>
      </c>
      <c r="K161" s="35">
        <f>'4.Globalgrowthcalcs_rebased'!Q158</f>
        <v>98.770473874577803</v>
      </c>
      <c r="L161" s="35">
        <f>'4.Globalgrowthcalcs_rebased'!B158</f>
        <v>98.1869861615871</v>
      </c>
      <c r="M161" s="35">
        <v>0.25</v>
      </c>
      <c r="N161" s="35">
        <f>'3.IMFq'!Q158</f>
        <v>97.556387803194156</v>
      </c>
      <c r="O161" s="35">
        <f>'3.IMFq'!R158</f>
        <v>209.97837499999989</v>
      </c>
      <c r="P161" s="35">
        <f>'3.IMFq'!S158</f>
        <v>81.705437500000045</v>
      </c>
      <c r="Q161" s="35">
        <f>'3.IMFq'!T158</f>
        <v>82.722375000000071</v>
      </c>
      <c r="R161" s="35">
        <f>'3.IMFq'!U158</f>
        <v>95.797843750000055</v>
      </c>
      <c r="S161" s="35">
        <f>'3.IMFq'!V158</f>
        <v>68.751312499999997</v>
      </c>
      <c r="T161" s="35">
        <f t="shared" si="67"/>
        <v>105.00374542922975</v>
      </c>
      <c r="U161" s="17">
        <v>2428398</v>
      </c>
      <c r="V161" s="17">
        <v>1716139</v>
      </c>
      <c r="W161" s="17">
        <v>734567</v>
      </c>
      <c r="X161" s="17">
        <v>469487</v>
      </c>
      <c r="Y161" s="17">
        <v>552242</v>
      </c>
      <c r="Z161" s="17">
        <v>418608</v>
      </c>
      <c r="AA161" s="17">
        <v>150524</v>
      </c>
      <c r="AB161" s="17">
        <v>112602</v>
      </c>
      <c r="AC161" s="17">
        <v>114132</v>
      </c>
      <c r="AD161" s="17">
        <v>88521</v>
      </c>
      <c r="AE161" s="17">
        <v>813172</v>
      </c>
      <c r="AF161" s="17">
        <v>619732</v>
      </c>
      <c r="AG161" s="75">
        <f>Tax_data!Q161</f>
        <v>0.63288674248325172</v>
      </c>
      <c r="AH161" s="75">
        <f>Tax_data!S161</f>
        <v>9.0061870737119758</v>
      </c>
      <c r="AI161" s="74">
        <f>Tax_data!U161</f>
        <v>10.786398037760399</v>
      </c>
      <c r="AJ161" s="74">
        <f>Tax_data!V161</f>
        <v>19.735073682046782</v>
      </c>
      <c r="AK161" s="81">
        <f>Data!F161</f>
        <v>14.769</v>
      </c>
      <c r="AL161" s="17">
        <v>1211050</v>
      </c>
      <c r="AM161" s="74">
        <f t="shared" si="61"/>
        <v>1713679.0189489317</v>
      </c>
      <c r="AN161" s="81">
        <f>Data!H161</f>
        <v>156686.86304115228</v>
      </c>
      <c r="AO161" s="74">
        <f>(Data!K161/(AP161/100))</f>
        <v>782235.05244155601</v>
      </c>
      <c r="AP161" s="74">
        <f t="shared" si="62"/>
        <v>70.669593699220627</v>
      </c>
      <c r="AQ161" s="17">
        <f>'Embargoed data'!G161</f>
        <v>2976</v>
      </c>
      <c r="AR161" s="17">
        <f>'Embargoed data'!H161</f>
        <v>10980</v>
      </c>
      <c r="AS161" s="17">
        <f>'Embargoed data'!I161</f>
        <v>3568</v>
      </c>
      <c r="AT161" s="17">
        <f>'Embargoed data'!J161</f>
        <v>4684</v>
      </c>
      <c r="AU161" s="17">
        <f>'Embargoed data'!K161</f>
        <v>122847</v>
      </c>
      <c r="AV161" s="17">
        <f t="shared" si="63"/>
        <v>128551</v>
      </c>
      <c r="AW161" s="17">
        <v>82428</v>
      </c>
      <c r="AX161" s="17">
        <v>25477</v>
      </c>
      <c r="AY161" s="17">
        <f t="shared" si="72"/>
        <v>107905</v>
      </c>
      <c r="AZ161" s="74">
        <f>'Historical CPI'!I116</f>
        <v>52.333333333333307</v>
      </c>
      <c r="BA161" s="17">
        <v>1169432</v>
      </c>
      <c r="BB161" s="17">
        <v>858968</v>
      </c>
      <c r="BC161" s="17">
        <v>1065043</v>
      </c>
      <c r="BD161" s="17">
        <v>871351</v>
      </c>
      <c r="BE161" s="74">
        <f t="shared" si="56"/>
        <v>75.801550769409062</v>
      </c>
      <c r="BF161" s="74">
        <f t="shared" si="57"/>
        <v>74.806675347452895</v>
      </c>
      <c r="BG161" s="74">
        <f t="shared" si="58"/>
        <v>77.560193460203976</v>
      </c>
      <c r="BH161" s="74">
        <f t="shared" si="59"/>
        <v>76.211674774832389</v>
      </c>
      <c r="BI161" s="74">
        <v>118.52</v>
      </c>
      <c r="BJ161" s="74">
        <v>96.805710066666705</v>
      </c>
      <c r="BK161" s="74">
        <f t="shared" si="60"/>
        <v>67.945915568908603</v>
      </c>
      <c r="BL161" s="74">
        <f t="shared" si="64"/>
        <v>81.813692029335911</v>
      </c>
      <c r="BM161" s="74">
        <f t="shared" si="65"/>
        <v>73.451726992249235</v>
      </c>
      <c r="BN161" s="17">
        <f>Data!G161</f>
        <v>81999.458324869658</v>
      </c>
      <c r="BO161" s="17">
        <f>Data!H161</f>
        <v>156686.86304115228</v>
      </c>
      <c r="BP161" s="17">
        <v>126032.946946335</v>
      </c>
      <c r="BQ161" s="17">
        <f t="shared" si="66"/>
        <v>178341.12289190217</v>
      </c>
      <c r="BR161" s="17">
        <v>106524.486404675</v>
      </c>
      <c r="BS161" s="17">
        <f t="shared" si="73"/>
        <v>150735.95421824223</v>
      </c>
      <c r="BT161" s="17">
        <v>52999</v>
      </c>
      <c r="BU161" s="17">
        <f t="shared" si="69"/>
        <v>635988</v>
      </c>
      <c r="BV161" s="17">
        <v>53587.333333333299</v>
      </c>
      <c r="BW161" s="17">
        <f t="shared" si="69"/>
        <v>643047.99999999953</v>
      </c>
      <c r="BX161" s="17">
        <f t="shared" si="68"/>
        <v>-588.33333333329938</v>
      </c>
      <c r="BY161" s="17">
        <v>616523.34343663498</v>
      </c>
      <c r="BZ161" s="17">
        <v>660091.00389968394</v>
      </c>
      <c r="CA161" s="17">
        <f t="shared" si="70"/>
        <v>-43567.66046304896</v>
      </c>
      <c r="CB161" s="17">
        <f t="shared" si="71"/>
        <v>-61649.796160536644</v>
      </c>
      <c r="CD161" s="139"/>
      <c r="CE161" s="139"/>
    </row>
    <row r="162" spans="1:83" x14ac:dyDescent="0.2">
      <c r="A162" s="18">
        <v>39903</v>
      </c>
      <c r="B162" s="17">
        <v>3855620</v>
      </c>
      <c r="C162" s="17">
        <v>2729103</v>
      </c>
      <c r="D162" s="35">
        <f>Data!P162</f>
        <v>10.807692307692299</v>
      </c>
      <c r="E162" s="73">
        <v>9.5090476190476192</v>
      </c>
      <c r="F162" s="73">
        <v>7.7213225806451602</v>
      </c>
      <c r="G162" s="73">
        <v>8.2112580645161302</v>
      </c>
      <c r="H162" s="73">
        <v>7.8781451612903197</v>
      </c>
      <c r="I162" s="35">
        <v>8.18</v>
      </c>
      <c r="J162" s="35">
        <f>'Historical PPI'!H161</f>
        <v>57.864733824733726</v>
      </c>
      <c r="K162" s="35">
        <f>'4.Globalgrowthcalcs_rebased'!Q159</f>
        <v>96.606253112699406</v>
      </c>
      <c r="L162" s="35">
        <f>'4.Globalgrowthcalcs_rebased'!B159</f>
        <v>97.072687292166719</v>
      </c>
      <c r="M162" s="35">
        <v>0.25</v>
      </c>
      <c r="N162" s="35">
        <f>'3.IMFq'!Q159</f>
        <v>98.973241349041629</v>
      </c>
      <c r="O162" s="35">
        <f>'3.IMFq'!R159</f>
        <v>213.63134375000007</v>
      </c>
      <c r="P162" s="35">
        <f>'3.IMFq'!S159</f>
        <v>83.888125000000002</v>
      </c>
      <c r="Q162" s="35">
        <f>'3.IMFq'!T159</f>
        <v>83.802062500000048</v>
      </c>
      <c r="R162" s="35">
        <f>'3.IMFq'!U159</f>
        <v>96.735437500000003</v>
      </c>
      <c r="S162" s="35">
        <f>'3.IMFq'!V159</f>
        <v>70.155187499999982</v>
      </c>
      <c r="T162" s="35">
        <f t="shared" si="67"/>
        <v>106.90617788813105</v>
      </c>
      <c r="U162" s="17">
        <v>2396646</v>
      </c>
      <c r="V162" s="17">
        <v>1704733</v>
      </c>
      <c r="W162" s="17">
        <v>735328</v>
      </c>
      <c r="X162" s="17">
        <v>479891</v>
      </c>
      <c r="Y162" s="17">
        <v>488878</v>
      </c>
      <c r="Z162" s="17">
        <v>368410</v>
      </c>
      <c r="AA162" s="17">
        <v>145708</v>
      </c>
      <c r="AB162" s="17">
        <v>107668</v>
      </c>
      <c r="AC162" s="17">
        <v>123605</v>
      </c>
      <c r="AD162" s="17">
        <v>94461</v>
      </c>
      <c r="AE162" s="17">
        <v>756353</v>
      </c>
      <c r="AF162" s="17">
        <v>570539</v>
      </c>
      <c r="AG162" s="75">
        <f>Tax_data!Q162</f>
        <v>0.68667282407770136</v>
      </c>
      <c r="AH162" s="75">
        <f>Tax_data!S162</f>
        <v>11.132546314561756</v>
      </c>
      <c r="AI162" s="74">
        <f>Tax_data!U162</f>
        <v>13.901070297736931</v>
      </c>
      <c r="AJ162" s="74">
        <f>Tax_data!V162</f>
        <v>18.399092653520945</v>
      </c>
      <c r="AK162" s="81">
        <f>Data!F162</f>
        <v>14.616</v>
      </c>
      <c r="AL162" s="17">
        <v>1204782</v>
      </c>
      <c r="AM162" s="74">
        <f t="shared" si="61"/>
        <v>1693776.070019176</v>
      </c>
      <c r="AN162" s="81">
        <f>Data!H162</f>
        <v>154941.69537143354</v>
      </c>
      <c r="AO162" s="74">
        <f>(Data!K162/(AP162/100))</f>
        <v>768021.11138694477</v>
      </c>
      <c r="AP162" s="74">
        <f t="shared" si="62"/>
        <v>71.129945765874481</v>
      </c>
      <c r="AQ162" s="17">
        <f>'Embargoed data'!G162</f>
        <v>2908</v>
      </c>
      <c r="AR162" s="17">
        <f>'Embargoed data'!H162</f>
        <v>9108</v>
      </c>
      <c r="AS162" s="17">
        <f>'Embargoed data'!I162</f>
        <v>3888</v>
      </c>
      <c r="AT162" s="17">
        <f>'Embargoed data'!J162</f>
        <v>4732</v>
      </c>
      <c r="AU162" s="17">
        <f>'Embargoed data'!K162</f>
        <v>104292</v>
      </c>
      <c r="AV162" s="17">
        <f t="shared" si="63"/>
        <v>107688</v>
      </c>
      <c r="AW162" s="17">
        <v>82349</v>
      </c>
      <c r="AX162" s="17">
        <v>21036</v>
      </c>
      <c r="AY162" s="17">
        <f t="shared" si="72"/>
        <v>103385</v>
      </c>
      <c r="AZ162" s="74">
        <f>'Historical CPI'!I117</f>
        <v>53.199999999999989</v>
      </c>
      <c r="BA162" s="17">
        <v>997074</v>
      </c>
      <c r="BB162" s="17">
        <v>744211</v>
      </c>
      <c r="BC162" s="17">
        <v>958053</v>
      </c>
      <c r="BD162" s="17">
        <v>757625</v>
      </c>
      <c r="BE162" s="74">
        <f t="shared" si="56"/>
        <v>75.358269343271729</v>
      </c>
      <c r="BF162" s="74">
        <f t="shared" si="57"/>
        <v>73.892991462376813</v>
      </c>
      <c r="BG162" s="74">
        <f t="shared" si="58"/>
        <v>76.421665790218839</v>
      </c>
      <c r="BH162" s="74">
        <f t="shared" si="59"/>
        <v>75.432899717459961</v>
      </c>
      <c r="BI162" s="74">
        <v>120.07666666666699</v>
      </c>
      <c r="BJ162" s="74">
        <v>98.558792533333303</v>
      </c>
      <c r="BK162" s="74">
        <f t="shared" si="60"/>
        <v>70.782468189292516</v>
      </c>
      <c r="BL162" s="74">
        <f t="shared" si="64"/>
        <v>79.079654257123565</v>
      </c>
      <c r="BM162" s="74">
        <f t="shared" si="65"/>
        <v>74.639495162846487</v>
      </c>
      <c r="BN162" s="17">
        <f>Data!G162</f>
        <v>82428.981937602628</v>
      </c>
      <c r="BO162" s="17">
        <f>Data!H162</f>
        <v>154941.69537143354</v>
      </c>
      <c r="BP162" s="17">
        <v>116429.407127671</v>
      </c>
      <c r="BQ162" s="17">
        <f t="shared" si="66"/>
        <v>163685.49965003564</v>
      </c>
      <c r="BR162" s="17">
        <v>104915.755965155</v>
      </c>
      <c r="BS162" s="17">
        <f t="shared" si="73"/>
        <v>147498.71497229469</v>
      </c>
      <c r="BT162" s="17">
        <v>55272.666666666701</v>
      </c>
      <c r="BU162" s="17">
        <f t="shared" si="69"/>
        <v>663272.00000000047</v>
      </c>
      <c r="BV162" s="17">
        <v>55665.333333333299</v>
      </c>
      <c r="BW162" s="17">
        <f t="shared" si="69"/>
        <v>667983.99999999953</v>
      </c>
      <c r="BX162" s="17">
        <f t="shared" si="68"/>
        <v>-392.66666666659876</v>
      </c>
      <c r="BY162" s="17">
        <v>600918.07377333997</v>
      </c>
      <c r="BZ162" s="17">
        <v>656894.32694851095</v>
      </c>
      <c r="CA162" s="17">
        <f t="shared" si="70"/>
        <v>-55976.253175170976</v>
      </c>
      <c r="CB162" s="17">
        <f t="shared" si="71"/>
        <v>-78695.76248436606</v>
      </c>
      <c r="CD162" s="139"/>
      <c r="CE162" s="139"/>
    </row>
    <row r="163" spans="1:83" x14ac:dyDescent="0.2">
      <c r="A163" s="18">
        <v>39994</v>
      </c>
      <c r="B163" s="17">
        <v>3842387</v>
      </c>
      <c r="C163" s="17">
        <v>2762472</v>
      </c>
      <c r="D163" s="35">
        <f>Data!P163</f>
        <v>8.5</v>
      </c>
      <c r="E163" s="73">
        <v>7.7033898305084696</v>
      </c>
      <c r="F163" s="73">
        <v>8.2205084745762704</v>
      </c>
      <c r="G163" s="73">
        <v>8.7664237288135602</v>
      </c>
      <c r="H163" s="73">
        <v>8.2937627118644102</v>
      </c>
      <c r="I163" s="35">
        <v>8.7166666666666703</v>
      </c>
      <c r="J163" s="35">
        <f>'Historical PPI'!H162</f>
        <v>58.029032784211196</v>
      </c>
      <c r="K163" s="35">
        <f>'4.Globalgrowthcalcs_rebased'!Q160</f>
        <v>98.297527610218452</v>
      </c>
      <c r="L163" s="35">
        <f>'4.Globalgrowthcalcs_rebased'!B160</f>
        <v>96.899267204715173</v>
      </c>
      <c r="M163" s="35">
        <v>0.25</v>
      </c>
      <c r="N163" s="35">
        <f>'3.IMFq'!Q160</f>
        <v>99.583889949015116</v>
      </c>
      <c r="O163" s="35">
        <f>'3.IMFq'!R160</f>
        <v>215.07140625000008</v>
      </c>
      <c r="P163" s="35">
        <f>'3.IMFq'!S160</f>
        <v>84.736875000000012</v>
      </c>
      <c r="Q163" s="35">
        <f>'3.IMFq'!T160</f>
        <v>84.468937500000052</v>
      </c>
      <c r="R163" s="35">
        <f>'3.IMFq'!U160</f>
        <v>96.902562500000002</v>
      </c>
      <c r="S163" s="35">
        <f>'3.IMFq'!V160</f>
        <v>71.85481249999998</v>
      </c>
      <c r="T163" s="35">
        <f t="shared" si="67"/>
        <v>107.74227041162084</v>
      </c>
      <c r="U163" s="17">
        <v>2372439</v>
      </c>
      <c r="V163" s="17">
        <v>1717142</v>
      </c>
      <c r="W163" s="17">
        <v>738332</v>
      </c>
      <c r="X163" s="17">
        <v>496896</v>
      </c>
      <c r="Y163" s="17">
        <v>467922</v>
      </c>
      <c r="Z163" s="17">
        <v>352085</v>
      </c>
      <c r="AA163" s="17">
        <v>136841</v>
      </c>
      <c r="AB163" s="17">
        <v>99901</v>
      </c>
      <c r="AC163" s="17">
        <v>124036</v>
      </c>
      <c r="AD163" s="17">
        <v>93640</v>
      </c>
      <c r="AE163" s="17">
        <v>727837</v>
      </c>
      <c r="AF163" s="17">
        <v>545627</v>
      </c>
      <c r="AG163" s="75">
        <f>Tax_data!Q163</f>
        <v>0.68210371371677869</v>
      </c>
      <c r="AH163" s="75">
        <f>Tax_data!S163</f>
        <v>5.7161976623155741</v>
      </c>
      <c r="AI163" s="74">
        <f>Tax_data!U163</f>
        <v>9.9055608625570244</v>
      </c>
      <c r="AJ163" s="74">
        <f>Tax_data!V163</f>
        <v>13.00487569949185</v>
      </c>
      <c r="AK163" s="81">
        <f>Data!F163</f>
        <v>14.356999999999999</v>
      </c>
      <c r="AL163" s="17">
        <v>1227342</v>
      </c>
      <c r="AM163" s="74">
        <f t="shared" si="61"/>
        <v>1695721.1617548228</v>
      </c>
      <c r="AN163" s="81">
        <f>Data!H163</f>
        <v>157338.69585858606</v>
      </c>
      <c r="AO163" s="74">
        <f>(Data!K163/(AP163/100))</f>
        <v>761531.85112588201</v>
      </c>
      <c r="AP163" s="74">
        <f t="shared" si="62"/>
        <v>72.378762952387817</v>
      </c>
      <c r="AQ163" s="17">
        <f>'Embargoed data'!G163</f>
        <v>2736</v>
      </c>
      <c r="AR163" s="17">
        <f>'Embargoed data'!H163</f>
        <v>10032</v>
      </c>
      <c r="AS163" s="17">
        <f>'Embargoed data'!I163</f>
        <v>4760</v>
      </c>
      <c r="AT163" s="17">
        <f>'Embargoed data'!J163</f>
        <v>5341</v>
      </c>
      <c r="AU163" s="17">
        <f>'Embargoed data'!K163</f>
        <v>126903</v>
      </c>
      <c r="AV163" s="17">
        <f t="shared" si="63"/>
        <v>129570</v>
      </c>
      <c r="AW163" s="17">
        <v>80940</v>
      </c>
      <c r="AX163" s="17">
        <v>23885</v>
      </c>
      <c r="AY163" s="17">
        <f t="shared" si="72"/>
        <v>104825</v>
      </c>
      <c r="AZ163" s="74">
        <f>'Historical CPI'!I118</f>
        <v>54.333333333333293</v>
      </c>
      <c r="BA163" s="17">
        <v>967001</v>
      </c>
      <c r="BB163" s="17">
        <v>673507</v>
      </c>
      <c r="BC163" s="17">
        <v>886856</v>
      </c>
      <c r="BD163" s="17">
        <v>643682</v>
      </c>
      <c r="BE163" s="74">
        <f t="shared" si="56"/>
        <v>75.244378336560374</v>
      </c>
      <c r="BF163" s="74">
        <f t="shared" si="57"/>
        <v>73.005166580191599</v>
      </c>
      <c r="BG163" s="74">
        <f t="shared" si="58"/>
        <v>75.494211357992839</v>
      </c>
      <c r="BH163" s="74">
        <f t="shared" si="59"/>
        <v>74.965548604976121</v>
      </c>
      <c r="BI163" s="74">
        <v>137.57333333333301</v>
      </c>
      <c r="BJ163" s="74">
        <v>111.83275980000001</v>
      </c>
      <c r="BK163" s="74">
        <f t="shared" si="60"/>
        <v>71.894684215827297</v>
      </c>
      <c r="BL163" s="74">
        <f t="shared" si="64"/>
        <v>72.580215953886537</v>
      </c>
      <c r="BM163" s="74">
        <f t="shared" si="65"/>
        <v>69.649048966857336</v>
      </c>
      <c r="BN163" s="17">
        <f>Data!G163</f>
        <v>85487.358083165018</v>
      </c>
      <c r="BO163" s="17">
        <f>Data!H163</f>
        <v>157338.69585858606</v>
      </c>
      <c r="BP163" s="17">
        <v>126378.674685662</v>
      </c>
      <c r="BQ163" s="17">
        <f t="shared" si="66"/>
        <v>174607.39798605899</v>
      </c>
      <c r="BR163" s="17">
        <v>107817.355838252</v>
      </c>
      <c r="BS163" s="17">
        <f t="shared" si="73"/>
        <v>148962.69491256212</v>
      </c>
      <c r="BT163" s="17">
        <v>42151.333333333299</v>
      </c>
      <c r="BU163" s="17">
        <f t="shared" si="69"/>
        <v>505815.99999999959</v>
      </c>
      <c r="BV163" s="17">
        <v>56129.333333333299</v>
      </c>
      <c r="BW163" s="17">
        <f t="shared" si="69"/>
        <v>673551.99999999953</v>
      </c>
      <c r="BX163" s="17">
        <f t="shared" si="68"/>
        <v>-13978</v>
      </c>
      <c r="BY163" s="17">
        <v>536771.54861653002</v>
      </c>
      <c r="BZ163" s="17">
        <v>701987.37153146998</v>
      </c>
      <c r="CA163" s="17">
        <f t="shared" si="70"/>
        <v>-165215.82291493996</v>
      </c>
      <c r="CB163" s="17">
        <f t="shared" si="71"/>
        <v>-228265.60744568429</v>
      </c>
      <c r="CD163" s="139"/>
      <c r="CE163" s="139"/>
    </row>
    <row r="164" spans="1:83" x14ac:dyDescent="0.2">
      <c r="A164" s="18">
        <v>40086</v>
      </c>
      <c r="B164" s="17">
        <v>3851298</v>
      </c>
      <c r="C164" s="17">
        <v>2829766</v>
      </c>
      <c r="D164" s="35">
        <f>Data!P164</f>
        <v>7.2307692307692299</v>
      </c>
      <c r="E164" s="73">
        <v>7.1701562499999998</v>
      </c>
      <c r="F164" s="73">
        <v>8.4068749999999994</v>
      </c>
      <c r="G164" s="73">
        <v>8.9262343749999999</v>
      </c>
      <c r="H164" s="73">
        <v>8.4033437499999994</v>
      </c>
      <c r="I164" s="35">
        <v>8.8699999999999992</v>
      </c>
      <c r="J164" s="35">
        <f>'Historical PPI'!H163</f>
        <v>58.247648394421233</v>
      </c>
      <c r="K164" s="35">
        <f>'4.Globalgrowthcalcs_rebased'!Q161</f>
        <v>99.22461689876873</v>
      </c>
      <c r="L164" s="35">
        <f>'4.Globalgrowthcalcs_rebased'!B161</f>
        <v>97.23957005793504</v>
      </c>
      <c r="M164" s="35">
        <v>0.25</v>
      </c>
      <c r="N164" s="35">
        <f>'3.IMFq'!Q161</f>
        <v>100.01516865291968</v>
      </c>
      <c r="O164" s="35">
        <f>'3.IMFq'!R161</f>
        <v>215.97403125000008</v>
      </c>
      <c r="P164" s="35">
        <f>'3.IMFq'!S161</f>
        <v>85.25137500000001</v>
      </c>
      <c r="Q164" s="35">
        <f>'3.IMFq'!T161</f>
        <v>85.066437500000049</v>
      </c>
      <c r="R164" s="35">
        <f>'3.IMFq'!U161</f>
        <v>96.906562499999993</v>
      </c>
      <c r="S164" s="35">
        <f>'3.IMFq'!V161</f>
        <v>73.73581249999998</v>
      </c>
      <c r="T164" s="35">
        <f t="shared" si="67"/>
        <v>108.33228933762409</v>
      </c>
      <c r="U164" s="17">
        <v>2366162</v>
      </c>
      <c r="V164" s="17">
        <v>1745236</v>
      </c>
      <c r="W164" s="17">
        <v>744915</v>
      </c>
      <c r="X164" s="17">
        <v>491797</v>
      </c>
      <c r="Y164" s="17">
        <v>446970</v>
      </c>
      <c r="Z164" s="17">
        <v>337627</v>
      </c>
      <c r="AA164" s="17">
        <v>135936</v>
      </c>
      <c r="AB164" s="17">
        <v>99825</v>
      </c>
      <c r="AC164" s="17">
        <v>125313</v>
      </c>
      <c r="AD164" s="17">
        <v>94759</v>
      </c>
      <c r="AE164" s="17">
        <v>707259</v>
      </c>
      <c r="AF164" s="17">
        <v>532211</v>
      </c>
      <c r="AG164" s="75">
        <f>Tax_data!Q164</f>
        <v>0.80253790410711701</v>
      </c>
      <c r="AH164" s="75">
        <f>Tax_data!S164</f>
        <v>8.7097736789563651</v>
      </c>
      <c r="AI164" s="74">
        <f>Tax_data!U164</f>
        <v>12.203501865065441</v>
      </c>
      <c r="AJ164" s="74">
        <f>Tax_data!V164</f>
        <v>12.283006310117822</v>
      </c>
      <c r="AK164" s="81">
        <f>Data!F164</f>
        <v>13.83</v>
      </c>
      <c r="AL164" s="17">
        <v>1285499</v>
      </c>
      <c r="AM164" s="74">
        <f t="shared" si="61"/>
        <v>1742858.2064763734</v>
      </c>
      <c r="AN164" s="81">
        <f>Data!H164</f>
        <v>167981.99304811447</v>
      </c>
      <c r="AO164" s="74">
        <f>(Data!K164/(AP164/100))</f>
        <v>804530.4569082153</v>
      </c>
      <c r="AP164" s="74">
        <f t="shared" si="62"/>
        <v>73.758094331664523</v>
      </c>
      <c r="AQ164" s="17">
        <f>'Embargoed data'!G164</f>
        <v>2564</v>
      </c>
      <c r="AR164" s="17">
        <f>'Embargoed data'!H164</f>
        <v>8036</v>
      </c>
      <c r="AS164" s="17">
        <f>'Embargoed data'!I164</f>
        <v>5648</v>
      </c>
      <c r="AT164" s="17">
        <f>'Embargoed data'!J164</f>
        <v>6991</v>
      </c>
      <c r="AU164" s="17">
        <f>'Embargoed data'!K164</f>
        <v>142975</v>
      </c>
      <c r="AV164" s="17">
        <f t="shared" si="63"/>
        <v>140936</v>
      </c>
      <c r="AW164" s="17">
        <v>94128</v>
      </c>
      <c r="AX164" s="17">
        <v>30004</v>
      </c>
      <c r="AY164" s="17">
        <f t="shared" si="72"/>
        <v>124132</v>
      </c>
      <c r="AZ164" s="74">
        <f>'Historical CPI'!I119</f>
        <v>55.3333333333333</v>
      </c>
      <c r="BA164" s="17">
        <v>984347</v>
      </c>
      <c r="BB164" s="17">
        <v>670679</v>
      </c>
      <c r="BC164" s="17">
        <v>885031</v>
      </c>
      <c r="BD164" s="17">
        <v>646507</v>
      </c>
      <c r="BE164" s="74">
        <f t="shared" si="56"/>
        <v>75.536836924178345</v>
      </c>
      <c r="BF164" s="74">
        <f t="shared" si="57"/>
        <v>73.435293079096041</v>
      </c>
      <c r="BG164" s="74">
        <f t="shared" si="58"/>
        <v>75.617852896347543</v>
      </c>
      <c r="BH164" s="74">
        <f t="shared" si="59"/>
        <v>75.249802406190653</v>
      </c>
      <c r="BI164" s="74">
        <v>144.22</v>
      </c>
      <c r="BJ164" s="74">
        <v>116.64702173333301</v>
      </c>
      <c r="BK164" s="74">
        <f t="shared" si="60"/>
        <v>73.47564379593581</v>
      </c>
      <c r="BL164" s="74">
        <f t="shared" si="64"/>
        <v>73.049079636758478</v>
      </c>
      <c r="BM164" s="74">
        <f t="shared" si="65"/>
        <v>68.134407886649726</v>
      </c>
      <c r="BN164" s="17">
        <f>Data!G164</f>
        <v>92950.036153289955</v>
      </c>
      <c r="BO164" s="17">
        <f>Data!H164</f>
        <v>167981.99304811447</v>
      </c>
      <c r="BP164" s="17">
        <v>137568.299768923</v>
      </c>
      <c r="BQ164" s="17">
        <f t="shared" si="66"/>
        <v>186512.81735984955</v>
      </c>
      <c r="BR164" s="17">
        <v>121037.831275875</v>
      </c>
      <c r="BS164" s="17">
        <f t="shared" si="73"/>
        <v>164101.08256269465</v>
      </c>
      <c r="BT164" s="17">
        <v>46575.666666666701</v>
      </c>
      <c r="BU164" s="17">
        <f t="shared" si="69"/>
        <v>558908.00000000047</v>
      </c>
      <c r="BV164" s="17">
        <v>60159</v>
      </c>
      <c r="BW164" s="17">
        <f t="shared" si="69"/>
        <v>721908</v>
      </c>
      <c r="BX164" s="17">
        <f t="shared" si="68"/>
        <v>-13583.333333333299</v>
      </c>
      <c r="BY164" s="17">
        <v>572924.94802891696</v>
      </c>
      <c r="BZ164" s="17">
        <v>693376.23276577401</v>
      </c>
      <c r="CA164" s="17">
        <f t="shared" si="70"/>
        <v>-120451.28473685705</v>
      </c>
      <c r="CB164" s="17">
        <f t="shared" si="71"/>
        <v>-163305.85250105496</v>
      </c>
      <c r="CD164" s="139"/>
      <c r="CE164" s="139"/>
    </row>
    <row r="165" spans="1:83" x14ac:dyDescent="0.2">
      <c r="A165" s="18">
        <v>40178</v>
      </c>
      <c r="B165" s="17">
        <v>3876985</v>
      </c>
      <c r="C165" s="17">
        <v>2855572</v>
      </c>
      <c r="D165" s="35">
        <f>Data!P165</f>
        <v>7</v>
      </c>
      <c r="E165" s="73">
        <v>7.0078125</v>
      </c>
      <c r="F165" s="73">
        <v>8.5179375000000004</v>
      </c>
      <c r="G165" s="73">
        <v>9.0754062500000003</v>
      </c>
      <c r="H165" s="73">
        <v>8.6897031249999994</v>
      </c>
      <c r="I165" s="35">
        <v>9.0466666666666704</v>
      </c>
      <c r="J165" s="35">
        <f>'Historical PPI'!H164</f>
        <v>58.496738724312834</v>
      </c>
      <c r="K165" s="35">
        <f>'4.Globalgrowthcalcs_rebased'!Q162</f>
        <v>101.28972490722084</v>
      </c>
      <c r="L165" s="35">
        <f>'4.Globalgrowthcalcs_rebased'!B162</f>
        <v>98.290644640609756</v>
      </c>
      <c r="M165" s="35">
        <v>0.25</v>
      </c>
      <c r="N165" s="35">
        <f>'3.IMFq'!Q162</f>
        <v>100.26707746075536</v>
      </c>
      <c r="O165" s="35">
        <f>'3.IMFq'!R162</f>
        <v>216.3392187500001</v>
      </c>
      <c r="P165" s="35">
        <f>'3.IMFq'!S162</f>
        <v>85.431625000000011</v>
      </c>
      <c r="Q165" s="35">
        <f>'3.IMFq'!T162</f>
        <v>85.594562500000052</v>
      </c>
      <c r="R165" s="35">
        <f>'3.IMFq'!U162</f>
        <v>96.747437500000004</v>
      </c>
      <c r="S165" s="35">
        <f>'3.IMFq'!V162</f>
        <v>75.798187499999969</v>
      </c>
      <c r="T165" s="35">
        <f t="shared" si="67"/>
        <v>108.67623466614083</v>
      </c>
      <c r="U165" s="17">
        <v>2358422</v>
      </c>
      <c r="V165" s="17">
        <v>1763139</v>
      </c>
      <c r="W165" s="17">
        <v>745387</v>
      </c>
      <c r="X165" s="17">
        <v>520195</v>
      </c>
      <c r="Y165" s="17">
        <v>445547</v>
      </c>
      <c r="Z165" s="17">
        <v>338434</v>
      </c>
      <c r="AA165" s="17">
        <v>129595</v>
      </c>
      <c r="AB165" s="17">
        <v>95779</v>
      </c>
      <c r="AC165" s="17">
        <v>126114</v>
      </c>
      <c r="AD165" s="17">
        <v>95886</v>
      </c>
      <c r="AE165" s="17">
        <v>701469</v>
      </c>
      <c r="AF165" s="17">
        <v>530100</v>
      </c>
      <c r="AG165" s="75">
        <f>Tax_data!Q165</f>
        <v>0.773060336352553</v>
      </c>
      <c r="AH165" s="75">
        <f>Tax_data!S165</f>
        <v>10.241558136552046</v>
      </c>
      <c r="AI165" s="74">
        <f>Tax_data!U165</f>
        <v>11.396393655374709</v>
      </c>
      <c r="AJ165" s="74">
        <f>Tax_data!V165</f>
        <v>13.653913820151125</v>
      </c>
      <c r="AK165" s="81">
        <f>Data!F165</f>
        <v>13.973000000000001</v>
      </c>
      <c r="AL165" s="17">
        <v>1317464</v>
      </c>
      <c r="AM165" s="74">
        <f t="shared" si="61"/>
        <v>1762275.1704817372</v>
      </c>
      <c r="AN165" s="81">
        <f>Data!H165</f>
        <v>169579.87320871133</v>
      </c>
      <c r="AO165" s="74">
        <f>(Data!K165/(AP165/100))</f>
        <v>859414.97168667126</v>
      </c>
      <c r="AP165" s="74">
        <f t="shared" si="62"/>
        <v>74.759267001410265</v>
      </c>
      <c r="AQ165" s="17">
        <f>'Embargoed data'!G165</f>
        <v>2492</v>
      </c>
      <c r="AR165" s="17">
        <f>'Embargoed data'!H165</f>
        <v>8792</v>
      </c>
      <c r="AS165" s="17">
        <f>'Embargoed data'!I165</f>
        <v>6504</v>
      </c>
      <c r="AT165" s="17">
        <f>'Embargoed data'!J165</f>
        <v>4420</v>
      </c>
      <c r="AU165" s="17">
        <f>'Embargoed data'!K165</f>
        <v>134550</v>
      </c>
      <c r="AV165" s="17">
        <f t="shared" si="63"/>
        <v>134910</v>
      </c>
      <c r="AW165" s="17">
        <v>101492</v>
      </c>
      <c r="AX165" s="17">
        <v>26861</v>
      </c>
      <c r="AY165" s="17">
        <f t="shared" si="72"/>
        <v>128353</v>
      </c>
      <c r="AZ165" s="74">
        <f>'Historical CPI'!I120</f>
        <v>55.600000000000009</v>
      </c>
      <c r="BA165" s="17">
        <v>993687</v>
      </c>
      <c r="BB165" s="17">
        <v>703903</v>
      </c>
      <c r="BC165" s="17">
        <v>942781</v>
      </c>
      <c r="BD165" s="17">
        <v>702242</v>
      </c>
      <c r="BE165" s="74">
        <f t="shared" si="56"/>
        <v>75.959214179424393</v>
      </c>
      <c r="BF165" s="74">
        <f t="shared" si="57"/>
        <v>73.906400709903934</v>
      </c>
      <c r="BG165" s="74">
        <f t="shared" si="58"/>
        <v>76.031209857747754</v>
      </c>
      <c r="BH165" s="74">
        <f t="shared" si="59"/>
        <v>75.569982422601711</v>
      </c>
      <c r="BI165" s="74">
        <v>146.71666666666701</v>
      </c>
      <c r="BJ165" s="74">
        <v>117.728009633333</v>
      </c>
      <c r="BK165" s="74">
        <f t="shared" si="60"/>
        <v>73.654450558875013</v>
      </c>
      <c r="BL165" s="74">
        <f t="shared" si="64"/>
        <v>74.486227448368183</v>
      </c>
      <c r="BM165" s="74">
        <f t="shared" si="65"/>
        <v>70.837497119314236</v>
      </c>
      <c r="BN165" s="17">
        <f>Data!G165</f>
        <v>94286.409504043506</v>
      </c>
      <c r="BO165" s="17">
        <f>Data!H165</f>
        <v>169579.87320871133</v>
      </c>
      <c r="BP165" s="17">
        <v>132272.84637259701</v>
      </c>
      <c r="BQ165" s="17">
        <f t="shared" si="66"/>
        <v>176931.70583133434</v>
      </c>
      <c r="BR165" s="17">
        <v>125567.963424485</v>
      </c>
      <c r="BS165" s="17">
        <f t="shared" si="73"/>
        <v>167963.0746274121</v>
      </c>
      <c r="BT165" s="17">
        <v>50012</v>
      </c>
      <c r="BU165" s="17">
        <f t="shared" si="69"/>
        <v>600144</v>
      </c>
      <c r="BV165" s="17">
        <v>60808.333333333299</v>
      </c>
      <c r="BW165" s="17">
        <f t="shared" si="69"/>
        <v>729699.99999999953</v>
      </c>
      <c r="BX165" s="17">
        <f t="shared" si="68"/>
        <v>-10796.333333333299</v>
      </c>
      <c r="BY165" s="17">
        <v>589833.05665777496</v>
      </c>
      <c r="BZ165" s="17">
        <v>739940.39360861597</v>
      </c>
      <c r="CA165" s="17">
        <f t="shared" si="70"/>
        <v>-150107.33695084101</v>
      </c>
      <c r="CB165" s="17">
        <f t="shared" si="71"/>
        <v>-200787.59861036274</v>
      </c>
      <c r="CD165" s="139"/>
      <c r="CE165" s="139"/>
    </row>
    <row r="166" spans="1:83" x14ac:dyDescent="0.2">
      <c r="A166" s="18">
        <v>40268</v>
      </c>
      <c r="B166" s="17">
        <v>3922218</v>
      </c>
      <c r="C166" s="17">
        <v>2943620</v>
      </c>
      <c r="D166" s="35">
        <f>Data!P166</f>
        <v>6.9615384615384599</v>
      </c>
      <c r="E166" s="73">
        <v>7.0446774193548398</v>
      </c>
      <c r="F166" s="73">
        <v>8.4182903225806491</v>
      </c>
      <c r="G166" s="73">
        <v>9.0959354838709707</v>
      </c>
      <c r="H166" s="73">
        <v>8.9618387096774192</v>
      </c>
      <c r="I166" s="35">
        <v>9.09</v>
      </c>
      <c r="J166" s="35">
        <f>'Historical PPI'!H165</f>
        <v>57.517166257166153</v>
      </c>
      <c r="K166" s="35">
        <f>'4.Globalgrowthcalcs_rebased'!Q163</f>
        <v>102.69341915410946</v>
      </c>
      <c r="L166" s="35">
        <f>'4.Globalgrowthcalcs_rebased'!B163</f>
        <v>98.766863748213524</v>
      </c>
      <c r="M166" s="35">
        <v>0.25</v>
      </c>
      <c r="N166" s="35">
        <f>'3.IMFq'!Q163</f>
        <v>99.683247202204115</v>
      </c>
      <c r="O166" s="35">
        <f>'3.IMFq'!R163</f>
        <v>214.16712500000003</v>
      </c>
      <c r="P166" s="35">
        <f>'3.IMFq'!S163</f>
        <v>83.927937500000013</v>
      </c>
      <c r="Q166" s="35">
        <f>'3.IMFq'!T163</f>
        <v>85.720499999999973</v>
      </c>
      <c r="R166" s="35">
        <f>'3.IMFq'!U163</f>
        <v>95.926750000000041</v>
      </c>
      <c r="S166" s="35">
        <f>'3.IMFq'!V163</f>
        <v>78.551000000000045</v>
      </c>
      <c r="T166" s="35">
        <f t="shared" si="67"/>
        <v>107.8228975478486</v>
      </c>
      <c r="U166" s="17">
        <v>2442370</v>
      </c>
      <c r="V166" s="17">
        <v>1818591</v>
      </c>
      <c r="W166" s="17">
        <v>738546</v>
      </c>
      <c r="X166" s="17">
        <v>545420</v>
      </c>
      <c r="Y166" s="17">
        <v>449486</v>
      </c>
      <c r="Z166" s="17">
        <v>345489</v>
      </c>
      <c r="AA166" s="17">
        <v>124258</v>
      </c>
      <c r="AB166" s="17">
        <v>94344</v>
      </c>
      <c r="AC166" s="17">
        <v>121751</v>
      </c>
      <c r="AD166" s="17">
        <v>92967</v>
      </c>
      <c r="AE166" s="17">
        <v>695496</v>
      </c>
      <c r="AF166" s="17">
        <v>532800</v>
      </c>
      <c r="AG166" s="75">
        <f>Tax_data!Q166</f>
        <v>0.7659739679189107</v>
      </c>
      <c r="AH166" s="75">
        <f>Tax_data!S166</f>
        <v>10.298974831913462</v>
      </c>
      <c r="AI166" s="74">
        <f>Tax_data!U166</f>
        <v>13.666147788735977</v>
      </c>
      <c r="AJ166" s="74">
        <f>Tax_data!V166</f>
        <v>11.902422354349685</v>
      </c>
      <c r="AK166" s="81">
        <f>Data!F166</f>
        <v>13.797000000000001</v>
      </c>
      <c r="AL166" s="17">
        <v>1348920</v>
      </c>
      <c r="AM166" s="74">
        <f t="shared" si="61"/>
        <v>1811601.2563572566</v>
      </c>
      <c r="AN166" s="81">
        <f>Data!H166</f>
        <v>173966.33493742649</v>
      </c>
      <c r="AO166" s="74">
        <f>(Data!K166/(AP166/100))</f>
        <v>945159.07069997175</v>
      </c>
      <c r="AP166" s="74">
        <f t="shared" si="62"/>
        <v>74.460094088938206</v>
      </c>
      <c r="AQ166" s="17">
        <f>'Embargoed data'!G166</f>
        <v>2748</v>
      </c>
      <c r="AR166" s="17">
        <f>'Embargoed data'!H166</f>
        <v>9183</v>
      </c>
      <c r="AS166" s="17">
        <f>'Embargoed data'!I166</f>
        <v>7015</v>
      </c>
      <c r="AT166" s="17">
        <f>'Embargoed data'!J166</f>
        <v>4924</v>
      </c>
      <c r="AU166" s="17">
        <f>'Embargoed data'!K166</f>
        <v>119927</v>
      </c>
      <c r="AV166" s="17">
        <f t="shared" si="63"/>
        <v>119919</v>
      </c>
      <c r="AW166" s="17">
        <v>95994</v>
      </c>
      <c r="AX166" s="17">
        <v>24973</v>
      </c>
      <c r="AY166" s="17">
        <f t="shared" si="72"/>
        <v>120967</v>
      </c>
      <c r="AZ166" s="74">
        <f>'Historical CPI'!I121</f>
        <v>56.199999999999989</v>
      </c>
      <c r="BA166" s="17">
        <v>1037988</v>
      </c>
      <c r="BB166" s="17">
        <v>736028</v>
      </c>
      <c r="BC166" s="17">
        <v>972883</v>
      </c>
      <c r="BD166" s="17">
        <v>728657</v>
      </c>
      <c r="BE166" s="74">
        <f t="shared" si="56"/>
        <v>76.863128106325888</v>
      </c>
      <c r="BF166" s="74">
        <f t="shared" si="57"/>
        <v>75.925896119364538</v>
      </c>
      <c r="BG166" s="74">
        <f t="shared" si="58"/>
        <v>76.358305065256133</v>
      </c>
      <c r="BH166" s="74">
        <f t="shared" si="59"/>
        <v>76.60719831602195</v>
      </c>
      <c r="BI166" s="74">
        <v>150.40333333333299</v>
      </c>
      <c r="BJ166" s="74">
        <v>120.003796733333</v>
      </c>
      <c r="BK166" s="74">
        <f t="shared" si="60"/>
        <v>75.049882489958492</v>
      </c>
      <c r="BL166" s="74">
        <f t="shared" si="64"/>
        <v>74.896673084019355</v>
      </c>
      <c r="BM166" s="74">
        <f t="shared" si="65"/>
        <v>70.909104922214908</v>
      </c>
      <c r="BN166" s="17">
        <f>Data!G166</f>
        <v>97769.080234833658</v>
      </c>
      <c r="BO166" s="17">
        <f>Data!H166</f>
        <v>173966.33493742649</v>
      </c>
      <c r="BP166" s="17">
        <v>127392.444935144</v>
      </c>
      <c r="BQ166" s="17">
        <f t="shared" si="66"/>
        <v>171088.21375243121</v>
      </c>
      <c r="BR166" s="17">
        <v>122153.61404314901</v>
      </c>
      <c r="BS166" s="17">
        <f t="shared" si="73"/>
        <v>164052.45727630117</v>
      </c>
      <c r="BT166" s="17">
        <v>56091.333333333299</v>
      </c>
      <c r="BU166" s="17">
        <f t="shared" si="69"/>
        <v>673095.99999999953</v>
      </c>
      <c r="BV166" s="17">
        <v>60817.666666666701</v>
      </c>
      <c r="BW166" s="17">
        <f t="shared" si="69"/>
        <v>729812.00000000047</v>
      </c>
      <c r="BX166" s="17">
        <f t="shared" si="68"/>
        <v>-4726.3333333334012</v>
      </c>
      <c r="BY166" s="17">
        <v>614842.813601734</v>
      </c>
      <c r="BZ166" s="17">
        <v>714204.23564788594</v>
      </c>
      <c r="CA166" s="17">
        <f t="shared" si="70"/>
        <v>-99361.422046151944</v>
      </c>
      <c r="CB166" s="17">
        <f t="shared" si="71"/>
        <v>-133442.51476162596</v>
      </c>
      <c r="CD166" s="139"/>
      <c r="CE166" s="139"/>
    </row>
    <row r="167" spans="1:83" x14ac:dyDescent="0.2">
      <c r="A167" s="18">
        <v>40359</v>
      </c>
      <c r="B167" s="17">
        <v>3955142</v>
      </c>
      <c r="C167" s="17">
        <v>3053461</v>
      </c>
      <c r="D167" s="35">
        <f>Data!P167</f>
        <v>6.5</v>
      </c>
      <c r="E167" s="73">
        <v>6.57032786885246</v>
      </c>
      <c r="F167" s="73">
        <v>8.0455409836065606</v>
      </c>
      <c r="G167" s="73">
        <v>8.8736229508196693</v>
      </c>
      <c r="H167" s="73">
        <v>8.8296229508196706</v>
      </c>
      <c r="I167" s="35">
        <v>8.9033333333333307</v>
      </c>
      <c r="J167" s="35">
        <f>'Historical PPI'!H166</f>
        <v>59.405088892513277</v>
      </c>
      <c r="K167" s="35">
        <f>'4.Globalgrowthcalcs_rebased'!Q164</f>
        <v>104.70751577525895</v>
      </c>
      <c r="L167" s="35">
        <f>'4.Globalgrowthcalcs_rebased'!B164</f>
        <v>99.72251821133375</v>
      </c>
      <c r="M167" s="35">
        <v>0.25</v>
      </c>
      <c r="N167" s="35">
        <f>'3.IMFq'!Q164</f>
        <v>99.838963886029191</v>
      </c>
      <c r="O167" s="35">
        <f>'3.IMFq'!R164</f>
        <v>214.25737500000002</v>
      </c>
      <c r="P167" s="35">
        <f>'3.IMFq'!S164</f>
        <v>83.979562500000014</v>
      </c>
      <c r="Q167" s="35">
        <f>'3.IMFq'!T164</f>
        <v>86.242999999999981</v>
      </c>
      <c r="R167" s="35">
        <f>'3.IMFq'!U164</f>
        <v>95.64075000000004</v>
      </c>
      <c r="S167" s="35">
        <f>'3.IMFq'!V164</f>
        <v>80.772500000000065</v>
      </c>
      <c r="T167" s="35">
        <f t="shared" si="67"/>
        <v>108.05517922112126</v>
      </c>
      <c r="U167" s="17">
        <v>2495613</v>
      </c>
      <c r="V167" s="17">
        <v>1887718</v>
      </c>
      <c r="W167" s="17">
        <v>739043</v>
      </c>
      <c r="X167" s="17">
        <v>536371</v>
      </c>
      <c r="Y167" s="17">
        <v>439112</v>
      </c>
      <c r="Z167" s="17">
        <v>343830</v>
      </c>
      <c r="AA167" s="17">
        <v>120250</v>
      </c>
      <c r="AB167" s="17">
        <v>92940</v>
      </c>
      <c r="AC167" s="17">
        <v>116064</v>
      </c>
      <c r="AD167" s="17">
        <v>91514</v>
      </c>
      <c r="AE167" s="17">
        <v>675426</v>
      </c>
      <c r="AF167" s="17">
        <v>528284</v>
      </c>
      <c r="AG167" s="75">
        <f>Tax_data!Q167</f>
        <v>0.79234209091069363</v>
      </c>
      <c r="AH167" s="75">
        <f>Tax_data!S167</f>
        <v>8.443155853919551</v>
      </c>
      <c r="AI167" s="74">
        <f>Tax_data!U167</f>
        <v>11.519529123378209</v>
      </c>
      <c r="AJ167" s="74">
        <f>Tax_data!V167</f>
        <v>9.2900897021450728</v>
      </c>
      <c r="AK167" s="81">
        <f>Data!F167</f>
        <v>13.808999999999999</v>
      </c>
      <c r="AL167" s="17">
        <v>1377476</v>
      </c>
      <c r="AM167" s="74">
        <f t="shared" si="61"/>
        <v>1821059.614194493</v>
      </c>
      <c r="AN167" s="81">
        <f>Data!H167</f>
        <v>175722.92266691697</v>
      </c>
      <c r="AO167" s="74">
        <f>(Data!K167/(AP167/100))</f>
        <v>1067528.8129333933</v>
      </c>
      <c r="AP167" s="74">
        <f t="shared" si="62"/>
        <v>75.641455626333084</v>
      </c>
      <c r="AQ167" s="17">
        <f>'Embargoed data'!G167</f>
        <v>2928</v>
      </c>
      <c r="AR167" s="17">
        <f>'Embargoed data'!H167</f>
        <v>8557</v>
      </c>
      <c r="AS167" s="17">
        <f>'Embargoed data'!I167</f>
        <v>5401</v>
      </c>
      <c r="AT167" s="17">
        <f>'Embargoed data'!J167</f>
        <v>5242</v>
      </c>
      <c r="AU167" s="17">
        <f>'Embargoed data'!K167</f>
        <v>135374</v>
      </c>
      <c r="AV167" s="17">
        <f t="shared" si="63"/>
        <v>136216</v>
      </c>
      <c r="AW167" s="17">
        <v>88160</v>
      </c>
      <c r="AX167" s="17">
        <v>28978</v>
      </c>
      <c r="AY167" s="17">
        <f t="shared" si="72"/>
        <v>117138</v>
      </c>
      <c r="AZ167" s="74">
        <f>'Historical CPI'!I122</f>
        <v>56.766666666666694</v>
      </c>
      <c r="BA167" s="17">
        <v>1058161</v>
      </c>
      <c r="BB167" s="17">
        <v>791168</v>
      </c>
      <c r="BC167" s="17">
        <v>994291</v>
      </c>
      <c r="BD167" s="17">
        <v>747757</v>
      </c>
      <c r="BE167" s="74">
        <f t="shared" si="56"/>
        <v>78.301207892291714</v>
      </c>
      <c r="BF167" s="74">
        <f t="shared" si="57"/>
        <v>77.28898128898129</v>
      </c>
      <c r="BG167" s="74">
        <f t="shared" si="58"/>
        <v>78.847877033360902</v>
      </c>
      <c r="BH167" s="74">
        <f t="shared" si="59"/>
        <v>78.214933982405171</v>
      </c>
      <c r="BI167" s="74">
        <v>154.83666666666701</v>
      </c>
      <c r="BJ167" s="74">
        <v>124.124577533333</v>
      </c>
      <c r="BK167" s="74">
        <f t="shared" si="60"/>
        <v>77.202310308959838</v>
      </c>
      <c r="BL167" s="74">
        <f t="shared" si="64"/>
        <v>75.205045605361008</v>
      </c>
      <c r="BM167" s="74">
        <f t="shared" si="65"/>
        <v>74.768206350451393</v>
      </c>
      <c r="BN167" s="17">
        <f>Data!G167</f>
        <v>99752.04576725325</v>
      </c>
      <c r="BO167" s="17">
        <f>Data!H167</f>
        <v>175722.92266691697</v>
      </c>
      <c r="BP167" s="17">
        <v>134322.79349489001</v>
      </c>
      <c r="BQ167" s="17">
        <f t="shared" si="66"/>
        <v>177578.27686241429</v>
      </c>
      <c r="BR167" s="17">
        <v>123298.892071669</v>
      </c>
      <c r="BS167" s="17">
        <f t="shared" si="73"/>
        <v>163004.38833536266</v>
      </c>
      <c r="BT167" s="17">
        <v>50119.666666666701</v>
      </c>
      <c r="BU167" s="17">
        <f t="shared" si="69"/>
        <v>601436.00000000047</v>
      </c>
      <c r="BV167" s="17">
        <v>60726.333333333299</v>
      </c>
      <c r="BW167" s="17">
        <f t="shared" si="69"/>
        <v>728715.99999999953</v>
      </c>
      <c r="BX167" s="17">
        <f t="shared" si="68"/>
        <v>-10606.666666666599</v>
      </c>
      <c r="BY167" s="17">
        <v>666416.51808140299</v>
      </c>
      <c r="BZ167" s="17">
        <v>765957.10095153796</v>
      </c>
      <c r="CA167" s="17">
        <f t="shared" si="70"/>
        <v>-99540.582870134967</v>
      </c>
      <c r="CB167" s="17">
        <f t="shared" si="71"/>
        <v>-131595.27675123411</v>
      </c>
      <c r="CD167" s="139"/>
      <c r="CE167" s="139"/>
    </row>
    <row r="168" spans="1:83" x14ac:dyDescent="0.2">
      <c r="A168" s="18">
        <v>40451</v>
      </c>
      <c r="B168" s="17">
        <v>3990352</v>
      </c>
      <c r="C168" s="17">
        <v>3079010</v>
      </c>
      <c r="D168" s="35">
        <f>Data!P168</f>
        <v>6.3846153846153797</v>
      </c>
      <c r="E168" s="73">
        <v>6.3301562499999999</v>
      </c>
      <c r="F168" s="73">
        <v>7.5388281250000002</v>
      </c>
      <c r="G168" s="73">
        <v>8.2810937500000001</v>
      </c>
      <c r="H168" s="73">
        <v>8.2552812499999995</v>
      </c>
      <c r="I168" s="35">
        <v>8.2899999999999991</v>
      </c>
      <c r="J168" s="35">
        <f>'Historical PPI'!H167</f>
        <v>59.914920531949612</v>
      </c>
      <c r="K168" s="35">
        <f>'4.Globalgrowthcalcs_rebased'!Q165</f>
        <v>106.37324851072684</v>
      </c>
      <c r="L168" s="35">
        <f>'4.Globalgrowthcalcs_rebased'!B165</f>
        <v>100.49146352710841</v>
      </c>
      <c r="M168" s="35">
        <v>0.25</v>
      </c>
      <c r="N168" s="35">
        <f>'3.IMFq'!Q165</f>
        <v>100.07785834191259</v>
      </c>
      <c r="O168" s="35">
        <f>'3.IMFq'!R165</f>
        <v>214.61012500000004</v>
      </c>
      <c r="P168" s="35">
        <f>'3.IMFq'!S165</f>
        <v>84.236812500000028</v>
      </c>
      <c r="Q168" s="35">
        <f>'3.IMFq'!T165</f>
        <v>86.829249999999959</v>
      </c>
      <c r="R168" s="35">
        <f>'3.IMFq'!U165</f>
        <v>95.391000000000048</v>
      </c>
      <c r="S168" s="35">
        <f>'3.IMFq'!V165</f>
        <v>82.971750000000071</v>
      </c>
      <c r="T168" s="35">
        <f t="shared" si="67"/>
        <v>108.42187083663636</v>
      </c>
      <c r="U168" s="17">
        <v>2540846</v>
      </c>
      <c r="V168" s="17">
        <v>1944929</v>
      </c>
      <c r="W168" s="17">
        <v>739399</v>
      </c>
      <c r="X168" s="17">
        <v>549908</v>
      </c>
      <c r="Y168" s="17">
        <v>460157</v>
      </c>
      <c r="Z168" s="17">
        <v>351375</v>
      </c>
      <c r="AA168" s="17">
        <v>118421</v>
      </c>
      <c r="AB168" s="17">
        <v>92039</v>
      </c>
      <c r="AC168" s="17">
        <v>114314</v>
      </c>
      <c r="AD168" s="17">
        <v>89834</v>
      </c>
      <c r="AE168" s="17">
        <v>692891</v>
      </c>
      <c r="AF168" s="17">
        <v>533248</v>
      </c>
      <c r="AG168" s="75">
        <f>Tax_data!Q168</f>
        <v>0.87421216422186365</v>
      </c>
      <c r="AH168" s="75">
        <f>Tax_data!S168</f>
        <v>9.3758688801965704</v>
      </c>
      <c r="AI168" s="74">
        <f>Tax_data!U168</f>
        <v>11.075304510738199</v>
      </c>
      <c r="AJ168" s="74">
        <f>Tax_data!V168</f>
        <v>10.791507621444069</v>
      </c>
      <c r="AK168" s="81">
        <f>Data!F168</f>
        <v>13.648</v>
      </c>
      <c r="AL168" s="17">
        <v>1414139</v>
      </c>
      <c r="AM168" s="74">
        <f t="shared" si="61"/>
        <v>1847424.4672139701</v>
      </c>
      <c r="AN168" s="81">
        <f>Data!H168</f>
        <v>181145.29447691818</v>
      </c>
      <c r="AO168" s="74">
        <f>(Data!K168/(AP168/100))</f>
        <v>1118633.1540644076</v>
      </c>
      <c r="AP168" s="74">
        <f t="shared" si="62"/>
        <v>76.546512460810305</v>
      </c>
      <c r="AQ168" s="17">
        <f>'Embargoed data'!G168</f>
        <v>3092</v>
      </c>
      <c r="AR168" s="17">
        <f>'Embargoed data'!H168</f>
        <v>8244</v>
      </c>
      <c r="AS168" s="17">
        <f>'Embargoed data'!I168</f>
        <v>5883</v>
      </c>
      <c r="AT168" s="17">
        <f>'Embargoed data'!J168</f>
        <v>4917</v>
      </c>
      <c r="AU168" s="17">
        <f>'Embargoed data'!K168</f>
        <v>125258</v>
      </c>
      <c r="AV168" s="17">
        <f t="shared" si="63"/>
        <v>125794</v>
      </c>
      <c r="AW168" s="17">
        <v>107843</v>
      </c>
      <c r="AX168" s="17">
        <v>26035</v>
      </c>
      <c r="AY168" s="17">
        <f t="shared" si="72"/>
        <v>133878</v>
      </c>
      <c r="AZ168" s="74">
        <f>'Historical CPI'!I123</f>
        <v>57.199999999999996</v>
      </c>
      <c r="BA168" s="17">
        <v>1065467</v>
      </c>
      <c r="BB168" s="17">
        <v>801732</v>
      </c>
      <c r="BC168" s="17">
        <v>1060721</v>
      </c>
      <c r="BD168" s="17">
        <v>775869</v>
      </c>
      <c r="BE168" s="74">
        <f t="shared" si="56"/>
        <v>76.359807630873817</v>
      </c>
      <c r="BF168" s="74">
        <f t="shared" si="57"/>
        <v>77.721856765269663</v>
      </c>
      <c r="BG168" s="74">
        <f t="shared" si="58"/>
        <v>78.5853001382158</v>
      </c>
      <c r="BH168" s="74">
        <f t="shared" si="59"/>
        <v>76.959868146649328</v>
      </c>
      <c r="BI168" s="74">
        <v>157.166666666667</v>
      </c>
      <c r="BJ168" s="74">
        <v>126.91681</v>
      </c>
      <c r="BK168" s="74">
        <f t="shared" si="60"/>
        <v>77.161363208057836</v>
      </c>
      <c r="BL168" s="74">
        <f t="shared" si="64"/>
        <v>73.145435981752044</v>
      </c>
      <c r="BM168" s="74">
        <f t="shared" si="65"/>
        <v>75.247004365222011</v>
      </c>
      <c r="BN168" s="17">
        <f>Data!G168</f>
        <v>103615.10844079719</v>
      </c>
      <c r="BO168" s="17">
        <f>Data!H168</f>
        <v>181145.29447691818</v>
      </c>
      <c r="BP168" s="17">
        <v>123193.001383738</v>
      </c>
      <c r="BQ168" s="17">
        <f t="shared" si="66"/>
        <v>160938.7513857139</v>
      </c>
      <c r="BR168" s="17">
        <v>129260.410272029</v>
      </c>
      <c r="BS168" s="17">
        <f t="shared" si="73"/>
        <v>168865.18551476364</v>
      </c>
      <c r="BT168" s="17">
        <v>51358</v>
      </c>
      <c r="BU168" s="17">
        <f t="shared" si="69"/>
        <v>616296</v>
      </c>
      <c r="BV168" s="17">
        <v>67419</v>
      </c>
      <c r="BW168" s="17">
        <f t="shared" si="69"/>
        <v>809028</v>
      </c>
      <c r="BX168" s="17">
        <f t="shared" si="68"/>
        <v>-16061</v>
      </c>
      <c r="BY168" s="17">
        <v>652155.401754149</v>
      </c>
      <c r="BZ168" s="17">
        <v>777833.33361044095</v>
      </c>
      <c r="CA168" s="17">
        <f t="shared" si="70"/>
        <v>-125677.93185629195</v>
      </c>
      <c r="CB168" s="17">
        <f t="shared" si="71"/>
        <v>-164185.05274245585</v>
      </c>
      <c r="CD168" s="139"/>
      <c r="CE168" s="139"/>
    </row>
    <row r="169" spans="1:83" x14ac:dyDescent="0.2">
      <c r="A169" s="18">
        <v>40543</v>
      </c>
      <c r="B169" s="17">
        <v>4027494</v>
      </c>
      <c r="C169" s="17">
        <v>3146362</v>
      </c>
      <c r="D169" s="35">
        <f>Data!P169</f>
        <v>5.7692307692307701</v>
      </c>
      <c r="E169" s="73">
        <v>5.7376562499999997</v>
      </c>
      <c r="F169" s="73">
        <v>7.3552031250000001</v>
      </c>
      <c r="G169" s="73">
        <v>8.12928125</v>
      </c>
      <c r="H169" s="73">
        <v>8.1815937499999993</v>
      </c>
      <c r="I169" s="35">
        <v>8.1766666666666694</v>
      </c>
      <c r="J169" s="35">
        <f>'Historical PPI'!H168</f>
        <v>60.182802241793382</v>
      </c>
      <c r="K169" s="35">
        <f>'4.Globalgrowthcalcs_rebased'!Q166</f>
        <v>107.9214683812408</v>
      </c>
      <c r="L169" s="35">
        <f>'4.Globalgrowthcalcs_rebased'!B166</f>
        <v>101.01915451334432</v>
      </c>
      <c r="M169" s="35">
        <v>0.25</v>
      </c>
      <c r="N169" s="35">
        <f>'3.IMFq'!Q166</f>
        <v>100.39993056985428</v>
      </c>
      <c r="O169" s="35">
        <f>'3.IMFq'!R166</f>
        <v>215.22537500000004</v>
      </c>
      <c r="P169" s="35">
        <f>'3.IMFq'!S166</f>
        <v>84.699687500000039</v>
      </c>
      <c r="Q169" s="35">
        <f>'3.IMFq'!T166</f>
        <v>87.479249999999951</v>
      </c>
      <c r="R169" s="35">
        <f>'3.IMFq'!U166</f>
        <v>95.177500000000052</v>
      </c>
      <c r="S169" s="35">
        <f>'3.IMFq'!V166</f>
        <v>85.148750000000064</v>
      </c>
      <c r="T169" s="35">
        <f t="shared" si="67"/>
        <v>108.9229723943939</v>
      </c>
      <c r="U169" s="17">
        <v>2554667</v>
      </c>
      <c r="V169" s="17">
        <v>1971599</v>
      </c>
      <c r="W169" s="17">
        <v>738707</v>
      </c>
      <c r="X169" s="17">
        <v>567861</v>
      </c>
      <c r="Y169" s="17">
        <v>465495</v>
      </c>
      <c r="Z169" s="17">
        <v>353691</v>
      </c>
      <c r="AA169" s="17">
        <v>134334</v>
      </c>
      <c r="AB169" s="17">
        <v>106604</v>
      </c>
      <c r="AC169" s="17">
        <v>116099</v>
      </c>
      <c r="AD169" s="17">
        <v>91837</v>
      </c>
      <c r="AE169" s="17">
        <v>715928</v>
      </c>
      <c r="AF169" s="17">
        <v>552131</v>
      </c>
      <c r="AG169" s="75">
        <f>Tax_data!Q169</f>
        <v>0.88200256239276531</v>
      </c>
      <c r="AH169" s="75">
        <f>Tax_data!S169</f>
        <v>9.4842282910941833</v>
      </c>
      <c r="AI169" s="74">
        <f>Tax_data!U169</f>
        <v>12.507241968310389</v>
      </c>
      <c r="AJ169" s="74">
        <f>Tax_data!V169</f>
        <v>15.023125256265665</v>
      </c>
      <c r="AK169" s="81">
        <f>Data!F169</f>
        <v>13.898</v>
      </c>
      <c r="AL169" s="17">
        <v>1448657</v>
      </c>
      <c r="AM169" s="74">
        <f t="shared" si="61"/>
        <v>1877073.4983224277</v>
      </c>
      <c r="AN169" s="81">
        <f>Data!H169</f>
        <v>181278.13198020359</v>
      </c>
      <c r="AO169" s="74">
        <f>(Data!K169/(AP169/100))</f>
        <v>1171797.9447732526</v>
      </c>
      <c r="AP169" s="74">
        <f t="shared" si="62"/>
        <v>77.176359971769315</v>
      </c>
      <c r="AQ169" s="17">
        <f>'Embargoed data'!G169</f>
        <v>2972</v>
      </c>
      <c r="AR169" s="17">
        <f>'Embargoed data'!H169</f>
        <v>9824</v>
      </c>
      <c r="AS169" s="17">
        <f>'Embargoed data'!I169</f>
        <v>6913</v>
      </c>
      <c r="AT169" s="17">
        <f>'Embargoed data'!J169</f>
        <v>6441</v>
      </c>
      <c r="AU169" s="17">
        <f>'Embargoed data'!K169</f>
        <v>132505</v>
      </c>
      <c r="AV169" s="17">
        <f t="shared" si="63"/>
        <v>131947</v>
      </c>
      <c r="AW169" s="17">
        <v>107330</v>
      </c>
      <c r="AX169" s="17">
        <v>28193</v>
      </c>
      <c r="AY169" s="17">
        <f t="shared" si="72"/>
        <v>135523</v>
      </c>
      <c r="AZ169" s="74">
        <f>'Historical CPI'!I124</f>
        <v>57.500000000000007</v>
      </c>
      <c r="BA169" s="17">
        <v>1084745</v>
      </c>
      <c r="BB169" s="17">
        <v>822438</v>
      </c>
      <c r="BC169" s="17">
        <v>1041250</v>
      </c>
      <c r="BD169" s="17">
        <v>757211</v>
      </c>
      <c r="BE169" s="74">
        <f t="shared" si="56"/>
        <v>75.981696903296495</v>
      </c>
      <c r="BF169" s="74">
        <f t="shared" si="57"/>
        <v>79.357422543808724</v>
      </c>
      <c r="BG169" s="74">
        <f t="shared" si="58"/>
        <v>79.10231784942161</v>
      </c>
      <c r="BH169" s="74">
        <f t="shared" si="59"/>
        <v>77.12102334312948</v>
      </c>
      <c r="BI169" s="74">
        <v>161.28333333333299</v>
      </c>
      <c r="BJ169" s="74">
        <v>128.28398003333299</v>
      </c>
      <c r="BK169" s="74">
        <f t="shared" si="60"/>
        <v>78.122077897571046</v>
      </c>
      <c r="BL169" s="74">
        <f t="shared" si="64"/>
        <v>72.721344537815128</v>
      </c>
      <c r="BM169" s="74">
        <f t="shared" si="65"/>
        <v>75.818556434922485</v>
      </c>
      <c r="BN169" s="17">
        <f>Data!G169</f>
        <v>104234.92588861707</v>
      </c>
      <c r="BO169" s="17">
        <f>Data!H169</f>
        <v>181278.13198020359</v>
      </c>
      <c r="BP169" s="17">
        <v>130060.323706125</v>
      </c>
      <c r="BQ169" s="17">
        <f t="shared" si="66"/>
        <v>168523.52683347641</v>
      </c>
      <c r="BR169" s="17">
        <v>132092.57789201301</v>
      </c>
      <c r="BS169" s="17">
        <f t="shared" si="73"/>
        <v>171156.78679369143</v>
      </c>
      <c r="BT169" s="17">
        <v>55942</v>
      </c>
      <c r="BU169" s="17">
        <f t="shared" si="69"/>
        <v>671304</v>
      </c>
      <c r="BV169" s="17">
        <v>67017.666666666701</v>
      </c>
      <c r="BW169" s="17">
        <f t="shared" si="69"/>
        <v>804212.00000000047</v>
      </c>
      <c r="BX169" s="17">
        <f t="shared" si="68"/>
        <v>-11075.666666666701</v>
      </c>
      <c r="BY169" s="17">
        <v>659977.41882234905</v>
      </c>
      <c r="BZ169" s="17">
        <v>807525.97780772694</v>
      </c>
      <c r="CA169" s="17">
        <f t="shared" si="70"/>
        <v>-147548.55898537789</v>
      </c>
      <c r="CB169" s="17">
        <f t="shared" si="71"/>
        <v>-191183.6202683702</v>
      </c>
      <c r="CD169" s="139"/>
      <c r="CE169" s="139"/>
    </row>
    <row r="170" spans="1:83" x14ac:dyDescent="0.2">
      <c r="A170" s="18">
        <v>40633</v>
      </c>
      <c r="B170" s="17">
        <v>4067157</v>
      </c>
      <c r="C170" s="17">
        <v>3215572</v>
      </c>
      <c r="D170" s="35">
        <f>Data!P170</f>
        <v>5.5</v>
      </c>
      <c r="E170" s="73">
        <v>5.5241269841269798</v>
      </c>
      <c r="F170" s="73">
        <v>7.87450793650794</v>
      </c>
      <c r="G170" s="73">
        <v>8.6594920634920598</v>
      </c>
      <c r="H170" s="73">
        <v>8.6996031746031708</v>
      </c>
      <c r="I170" s="35">
        <v>8.7200000000000006</v>
      </c>
      <c r="J170" s="35">
        <f>'Historical PPI'!H169</f>
        <v>60.35036855036855</v>
      </c>
      <c r="K170" s="35">
        <f>'4.Globalgrowthcalcs_rebased'!Q167</f>
        <v>108.49702229007816</v>
      </c>
      <c r="L170" s="35">
        <f>'4.Globalgrowthcalcs_rebased'!B167</f>
        <v>100.77953213182053</v>
      </c>
      <c r="M170" s="35">
        <v>0.25</v>
      </c>
      <c r="N170" s="35">
        <f>'3.IMFq'!Q167</f>
        <v>100.83546969687498</v>
      </c>
      <c r="O170" s="35">
        <f>'3.IMFq'!R167</f>
        <v>216.23812500000003</v>
      </c>
      <c r="P170" s="35">
        <f>'3.IMFq'!S167</f>
        <v>85.548812499999997</v>
      </c>
      <c r="Q170" s="35">
        <f>'3.IMFq'!T167</f>
        <v>88.174718750000011</v>
      </c>
      <c r="R170" s="35">
        <f>'3.IMFq'!U167</f>
        <v>95.021187500000039</v>
      </c>
      <c r="S170" s="35">
        <f>'3.IMFq'!V167</f>
        <v>87.25162499999999</v>
      </c>
      <c r="T170" s="35">
        <f t="shared" si="67"/>
        <v>109.64093411454688</v>
      </c>
      <c r="U170" s="17">
        <v>2581491</v>
      </c>
      <c r="V170" s="17">
        <v>2014708</v>
      </c>
      <c r="W170" s="17">
        <v>744803</v>
      </c>
      <c r="X170" s="17">
        <v>571784</v>
      </c>
      <c r="Y170" s="17">
        <v>463988</v>
      </c>
      <c r="Z170" s="17">
        <v>358073</v>
      </c>
      <c r="AA170" s="17">
        <v>160989</v>
      </c>
      <c r="AB170" s="17">
        <v>127988</v>
      </c>
      <c r="AC170" s="17">
        <v>117867</v>
      </c>
      <c r="AD170" s="17">
        <v>94473</v>
      </c>
      <c r="AE170" s="17">
        <v>742845</v>
      </c>
      <c r="AF170" s="17">
        <v>580533</v>
      </c>
      <c r="AG170" s="75">
        <f>Tax_data!Q170</f>
        <v>0.88294172045377195</v>
      </c>
      <c r="AH170" s="75">
        <f>Tax_data!S170</f>
        <v>12.104646076097216</v>
      </c>
      <c r="AI170" s="74">
        <f>Tax_data!U170</f>
        <v>12.466896371630375</v>
      </c>
      <c r="AJ170" s="74">
        <f>Tax_data!V170</f>
        <v>10.551117475891594</v>
      </c>
      <c r="AK170" s="81">
        <f>Data!F170</f>
        <v>13.904</v>
      </c>
      <c r="AL170" s="17">
        <v>1485530</v>
      </c>
      <c r="AM170" s="74">
        <f t="shared" si="61"/>
        <v>1903443.2410205349</v>
      </c>
      <c r="AN170" s="81">
        <f>Data!H170</f>
        <v>183157.57027782357</v>
      </c>
      <c r="AO170" s="74">
        <f>(Data!K170/(AP170/100))</f>
        <v>1214097.2059926298</v>
      </c>
      <c r="AP170" s="74">
        <f t="shared" si="62"/>
        <v>78.044354987098544</v>
      </c>
      <c r="AQ170" s="17">
        <f>'Embargoed data'!G170</f>
        <v>3120</v>
      </c>
      <c r="AR170" s="17">
        <f>'Embargoed data'!H170</f>
        <v>10132</v>
      </c>
      <c r="AS170" s="17">
        <f>'Embargoed data'!I170</f>
        <v>6175</v>
      </c>
      <c r="AT170" s="17">
        <f>'Embargoed data'!J170</f>
        <v>8066</v>
      </c>
      <c r="AU170" s="17">
        <f>'Embargoed data'!K170</f>
        <v>131978</v>
      </c>
      <c r="AV170" s="17">
        <f t="shared" si="63"/>
        <v>130989</v>
      </c>
      <c r="AW170" s="17">
        <v>99153</v>
      </c>
      <c r="AX170" s="17">
        <v>27889</v>
      </c>
      <c r="AY170" s="17">
        <f t="shared" si="72"/>
        <v>127042</v>
      </c>
      <c r="AZ170" s="74">
        <f>'Historical CPI'!I125</f>
        <v>58.333333333333293</v>
      </c>
      <c r="BA170" s="17">
        <v>1063035</v>
      </c>
      <c r="BB170" s="17">
        <v>852744</v>
      </c>
      <c r="BC170" s="17">
        <v>1089365</v>
      </c>
      <c r="BD170" s="17">
        <v>820318</v>
      </c>
      <c r="BE170" s="74">
        <f t="shared" si="56"/>
        <v>77.17290102330233</v>
      </c>
      <c r="BF170" s="74">
        <f t="shared" si="57"/>
        <v>79.501083924988663</v>
      </c>
      <c r="BG170" s="74">
        <f t="shared" si="58"/>
        <v>80.152205451907648</v>
      </c>
      <c r="BH170" s="74">
        <f t="shared" si="59"/>
        <v>78.149950528037479</v>
      </c>
      <c r="BI170" s="74">
        <v>158.01333333333301</v>
      </c>
      <c r="BJ170" s="74">
        <v>124.29660579999999</v>
      </c>
      <c r="BK170" s="74">
        <f t="shared" si="60"/>
        <v>79.061909830380287</v>
      </c>
      <c r="BL170" s="74">
        <f t="shared" si="64"/>
        <v>75.302400939997156</v>
      </c>
      <c r="BM170" s="74">
        <f t="shared" si="65"/>
        <v>80.217866768262567</v>
      </c>
      <c r="BN170" s="17">
        <f>Data!G170</f>
        <v>106841.91599539701</v>
      </c>
      <c r="BO170" s="17">
        <f>Data!H170</f>
        <v>183157.57027782357</v>
      </c>
      <c r="BP170" s="17">
        <v>136426.83180287699</v>
      </c>
      <c r="BQ170" s="17">
        <f t="shared" si="66"/>
        <v>174806.79009446566</v>
      </c>
      <c r="BR170" s="17">
        <v>127314.439530442</v>
      </c>
      <c r="BS170" s="17">
        <f t="shared" si="73"/>
        <v>163130.87545087439</v>
      </c>
      <c r="BT170" s="17">
        <v>66272</v>
      </c>
      <c r="BU170" s="17">
        <f t="shared" si="69"/>
        <v>795264</v>
      </c>
      <c r="BV170" s="17">
        <v>66444.666666666701</v>
      </c>
      <c r="BW170" s="17">
        <f t="shared" si="69"/>
        <v>797336.00000000047</v>
      </c>
      <c r="BX170" s="17">
        <f t="shared" si="68"/>
        <v>-172.66666666670062</v>
      </c>
      <c r="BY170" s="17">
        <v>719283.87328794901</v>
      </c>
      <c r="BZ170" s="17">
        <v>778547.512644356</v>
      </c>
      <c r="CA170" s="17">
        <f t="shared" si="70"/>
        <v>-59263.639356406988</v>
      </c>
      <c r="CB170" s="17">
        <f t="shared" si="71"/>
        <v>-75935.843618931583</v>
      </c>
      <c r="CD170" s="139"/>
      <c r="CE170" s="139"/>
    </row>
    <row r="171" spans="1:83" x14ac:dyDescent="0.2">
      <c r="A171" s="18">
        <v>40724</v>
      </c>
      <c r="B171" s="17">
        <v>4089919</v>
      </c>
      <c r="C171" s="17">
        <v>3291018</v>
      </c>
      <c r="D171" s="35">
        <f>Data!P171</f>
        <v>5.5</v>
      </c>
      <c r="E171" s="73">
        <v>5.46016949152542</v>
      </c>
      <c r="F171" s="73">
        <v>7.7570847457627101</v>
      </c>
      <c r="G171" s="73">
        <v>8.5532542372881402</v>
      </c>
      <c r="H171" s="73">
        <v>8.7306610169491492</v>
      </c>
      <c r="I171" s="35">
        <v>8.5966666666666693</v>
      </c>
      <c r="J171" s="35">
        <f>'Historical PPI'!H170</f>
        <v>62.541216767248216</v>
      </c>
      <c r="K171" s="35">
        <f>'4.Globalgrowthcalcs_rebased'!Q168</f>
        <v>110.02562790626369</v>
      </c>
      <c r="L171" s="35">
        <f>'4.Globalgrowthcalcs_rebased'!B168</f>
        <v>101.46138860133746</v>
      </c>
      <c r="M171" s="35">
        <v>0.25</v>
      </c>
      <c r="N171" s="35">
        <f>'3.IMFq'!Q168</f>
        <v>101.31178181812497</v>
      </c>
      <c r="O171" s="35">
        <f>'3.IMFq'!R168</f>
        <v>217.324375</v>
      </c>
      <c r="P171" s="35">
        <f>'3.IMFq'!S168</f>
        <v>86.350687499999992</v>
      </c>
      <c r="Q171" s="35">
        <f>'3.IMFq'!T168</f>
        <v>88.959531250000026</v>
      </c>
      <c r="R171" s="35">
        <f>'3.IMFq'!U168</f>
        <v>94.871812500000047</v>
      </c>
      <c r="S171" s="35">
        <f>'3.IMFq'!V168</f>
        <v>89.40487499999999</v>
      </c>
      <c r="T171" s="35">
        <f t="shared" si="67"/>
        <v>110.37787546872812</v>
      </c>
      <c r="U171" s="17">
        <v>2600189</v>
      </c>
      <c r="V171" s="17">
        <v>2066039</v>
      </c>
      <c r="W171" s="17">
        <v>770420</v>
      </c>
      <c r="X171" s="17">
        <v>605010</v>
      </c>
      <c r="Y171" s="17">
        <v>460684</v>
      </c>
      <c r="Z171" s="17">
        <v>362186</v>
      </c>
      <c r="AA171" s="17">
        <v>132742</v>
      </c>
      <c r="AB171" s="17">
        <v>108007</v>
      </c>
      <c r="AC171" s="17">
        <v>125278</v>
      </c>
      <c r="AD171" s="17">
        <v>102382</v>
      </c>
      <c r="AE171" s="17">
        <v>718704</v>
      </c>
      <c r="AF171" s="17">
        <v>572575</v>
      </c>
      <c r="AG171" s="75">
        <f>Tax_data!Q171</f>
        <v>0.8497874438806452</v>
      </c>
      <c r="AH171" s="75">
        <f>Tax_data!S171</f>
        <v>7.6788199720702819</v>
      </c>
      <c r="AI171" s="74">
        <f>Tax_data!U171</f>
        <v>12.332110807411063</v>
      </c>
      <c r="AJ171" s="74">
        <f>Tax_data!V171</f>
        <v>10.50795569764778</v>
      </c>
      <c r="AK171" s="81">
        <f>Data!F171</f>
        <v>13.922000000000001</v>
      </c>
      <c r="AL171" s="17">
        <v>1513866</v>
      </c>
      <c r="AM171" s="74">
        <f t="shared" si="61"/>
        <v>1905258.1876111729</v>
      </c>
      <c r="AN171" s="81">
        <f>Data!H171</f>
        <v>182959.81706588509</v>
      </c>
      <c r="AO171" s="74">
        <f>(Data!K171/(AP171/100))</f>
        <v>1255153.5692449862</v>
      </c>
      <c r="AP171" s="74">
        <f t="shared" si="62"/>
        <v>79.457262529762261</v>
      </c>
      <c r="AQ171" s="17">
        <f>'Embargoed data'!G171</f>
        <v>3300</v>
      </c>
      <c r="AR171" s="17">
        <f>'Embargoed data'!H171</f>
        <v>9084</v>
      </c>
      <c r="AS171" s="17">
        <f>'Embargoed data'!I171</f>
        <v>6709</v>
      </c>
      <c r="AT171" s="17">
        <f>'Embargoed data'!J171</f>
        <v>5812</v>
      </c>
      <c r="AU171" s="17">
        <f>'Embargoed data'!K171</f>
        <v>131288</v>
      </c>
      <c r="AV171" s="17">
        <f t="shared" si="63"/>
        <v>131151</v>
      </c>
      <c r="AW171" s="17">
        <v>101341</v>
      </c>
      <c r="AX171" s="17">
        <v>26423</v>
      </c>
      <c r="AY171" s="17">
        <f t="shared" si="72"/>
        <v>127764</v>
      </c>
      <c r="AZ171" s="74">
        <f>'Historical CPI'!I126</f>
        <v>59.433333333333294</v>
      </c>
      <c r="BA171" s="17">
        <v>1094485</v>
      </c>
      <c r="BB171" s="17">
        <v>898985</v>
      </c>
      <c r="BC171" s="17">
        <v>1101892</v>
      </c>
      <c r="BD171" s="17">
        <v>859282</v>
      </c>
      <c r="BE171" s="74">
        <f t="shared" si="56"/>
        <v>78.619183648661547</v>
      </c>
      <c r="BF171" s="74">
        <f t="shared" si="57"/>
        <v>81.366108692049238</v>
      </c>
      <c r="BG171" s="74">
        <f t="shared" si="58"/>
        <v>81.723846166126535</v>
      </c>
      <c r="BH171" s="74">
        <f t="shared" si="59"/>
        <v>79.667707428927628</v>
      </c>
      <c r="BI171" s="74">
        <v>158.56</v>
      </c>
      <c r="BJ171" s="74">
        <v>125.4803254</v>
      </c>
      <c r="BK171" s="74">
        <f t="shared" si="60"/>
        <v>80.466581367503849</v>
      </c>
      <c r="BL171" s="74">
        <f t="shared" si="64"/>
        <v>77.982415699542244</v>
      </c>
      <c r="BM171" s="74">
        <f t="shared" si="65"/>
        <v>82.137717739393409</v>
      </c>
      <c r="BN171" s="17">
        <f>Data!G171</f>
        <v>108739.1179428243</v>
      </c>
      <c r="BO171" s="17">
        <f>Data!H171</f>
        <v>182959.81706588509</v>
      </c>
      <c r="BP171" s="17">
        <v>130004.992993615</v>
      </c>
      <c r="BQ171" s="17">
        <f t="shared" si="66"/>
        <v>163616.24960955471</v>
      </c>
      <c r="BR171" s="17">
        <v>137233.84271427101</v>
      </c>
      <c r="BS171" s="17">
        <f t="shared" si="73"/>
        <v>172714.03311039996</v>
      </c>
      <c r="BT171" s="17">
        <v>53768.333333333299</v>
      </c>
      <c r="BU171" s="17">
        <f t="shared" si="69"/>
        <v>645219.99999999953</v>
      </c>
      <c r="BV171" s="17">
        <v>66348</v>
      </c>
      <c r="BW171" s="17">
        <f t="shared" si="69"/>
        <v>796176</v>
      </c>
      <c r="BX171" s="17">
        <f t="shared" si="68"/>
        <v>-12579.666666666701</v>
      </c>
      <c r="BY171" s="17">
        <v>701299.68586955196</v>
      </c>
      <c r="BZ171" s="17">
        <v>843060.638881661</v>
      </c>
      <c r="CA171" s="17">
        <f t="shared" si="70"/>
        <v>-141760.95301210904</v>
      </c>
      <c r="CB171" s="17">
        <f t="shared" si="71"/>
        <v>-178411.5743466618</v>
      </c>
      <c r="CD171" s="139"/>
      <c r="CE171" s="139"/>
    </row>
    <row r="172" spans="1:83" x14ac:dyDescent="0.2">
      <c r="A172" s="18">
        <v>40816</v>
      </c>
      <c r="B172" s="17">
        <v>4106842</v>
      </c>
      <c r="C172" s="17">
        <v>3368145</v>
      </c>
      <c r="D172" s="35">
        <f>Data!P172</f>
        <v>5.5</v>
      </c>
      <c r="E172" s="73">
        <v>5.4892307692307698</v>
      </c>
      <c r="F172" s="73">
        <v>7.3398615384615402</v>
      </c>
      <c r="G172" s="73">
        <v>8.2880461538461496</v>
      </c>
      <c r="H172" s="73">
        <v>8.5693538461538505</v>
      </c>
      <c r="I172" s="35">
        <v>8.3000000000000007</v>
      </c>
      <c r="J172" s="35">
        <f>'Historical PPI'!H171</f>
        <v>63.302903016542338</v>
      </c>
      <c r="K172" s="35">
        <f>'4.Globalgrowthcalcs_rebased'!Q169</f>
        <v>111.09013784380787</v>
      </c>
      <c r="L172" s="35">
        <f>'4.Globalgrowthcalcs_rebased'!B169</f>
        <v>101.43875098084393</v>
      </c>
      <c r="M172" s="35">
        <v>0.25</v>
      </c>
      <c r="N172" s="35">
        <f>'3.IMFq'!Q169</f>
        <v>101.85915606062497</v>
      </c>
      <c r="O172" s="35">
        <f>'3.IMFq'!R169</f>
        <v>218.619125</v>
      </c>
      <c r="P172" s="35">
        <f>'3.IMFq'!S169</f>
        <v>87.285937499999989</v>
      </c>
      <c r="Q172" s="35">
        <f>'3.IMFq'!T169</f>
        <v>89.815406250000024</v>
      </c>
      <c r="R172" s="35">
        <f>'3.IMFq'!U169</f>
        <v>94.750312500000049</v>
      </c>
      <c r="S172" s="35">
        <f>'3.IMFq'!V169</f>
        <v>91.556624999999983</v>
      </c>
      <c r="T172" s="35">
        <f t="shared" si="67"/>
        <v>111.21624667709061</v>
      </c>
      <c r="U172" s="17">
        <v>2612948</v>
      </c>
      <c r="V172" s="17">
        <v>2114344</v>
      </c>
      <c r="W172" s="17">
        <v>779646</v>
      </c>
      <c r="X172" s="17">
        <v>618087</v>
      </c>
      <c r="Y172" s="17">
        <v>490083</v>
      </c>
      <c r="Z172" s="17">
        <v>383033</v>
      </c>
      <c r="AA172" s="17">
        <v>129173</v>
      </c>
      <c r="AB172" s="17">
        <v>107593</v>
      </c>
      <c r="AC172" s="17">
        <v>132505</v>
      </c>
      <c r="AD172" s="17">
        <v>109307</v>
      </c>
      <c r="AE172" s="17">
        <v>751762</v>
      </c>
      <c r="AF172" s="17">
        <v>599932</v>
      </c>
      <c r="AG172" s="75">
        <f>Tax_data!Q172</f>
        <v>0.89886586726010509</v>
      </c>
      <c r="AH172" s="75">
        <f>Tax_data!S172</f>
        <v>8.7072557567950426</v>
      </c>
      <c r="AI172" s="74">
        <f>Tax_data!U172</f>
        <v>12.16025587715103</v>
      </c>
      <c r="AJ172" s="74">
        <f>Tax_data!V172</f>
        <v>10.965306254627746</v>
      </c>
      <c r="AK172" s="81">
        <f>Data!F172</f>
        <v>14.118</v>
      </c>
      <c r="AL172" s="17">
        <v>1571501</v>
      </c>
      <c r="AM172" s="74">
        <f t="shared" si="61"/>
        <v>1942091.9183198193</v>
      </c>
      <c r="AN172" s="81">
        <f>Data!H172</f>
        <v>184596.80160842856</v>
      </c>
      <c r="AO172" s="74">
        <f>(Data!K172/(AP172/100))</f>
        <v>1304130.4738800034</v>
      </c>
      <c r="AP172" s="74">
        <f t="shared" si="62"/>
        <v>80.917951677568794</v>
      </c>
      <c r="AQ172" s="17">
        <f>'Embargoed data'!G172</f>
        <v>3420</v>
      </c>
      <c r="AR172" s="17">
        <f>'Embargoed data'!H172</f>
        <v>11272</v>
      </c>
      <c r="AS172" s="17">
        <f>'Embargoed data'!I172</f>
        <v>7525</v>
      </c>
      <c r="AT172" s="17">
        <f>'Embargoed data'!J172</f>
        <v>5647</v>
      </c>
      <c r="AU172" s="17">
        <f>'Embargoed data'!K172</f>
        <v>151476</v>
      </c>
      <c r="AV172" s="17">
        <f t="shared" si="63"/>
        <v>152996</v>
      </c>
      <c r="AW172" s="17">
        <v>116443</v>
      </c>
      <c r="AX172" s="17">
        <v>30869</v>
      </c>
      <c r="AY172" s="17">
        <f t="shared" si="72"/>
        <v>147312</v>
      </c>
      <c r="AZ172" s="74">
        <f>'Historical CPI'!I127</f>
        <v>60.3</v>
      </c>
      <c r="BA172" s="17">
        <v>1107997</v>
      </c>
      <c r="BB172" s="17">
        <v>945661</v>
      </c>
      <c r="BC172" s="17">
        <v>1162845</v>
      </c>
      <c r="BD172" s="17">
        <v>910342</v>
      </c>
      <c r="BE172" s="74">
        <f t="shared" si="56"/>
        <v>78.156761201674001</v>
      </c>
      <c r="BF172" s="74">
        <f t="shared" si="57"/>
        <v>83.293722372322392</v>
      </c>
      <c r="BG172" s="74">
        <f t="shared" si="58"/>
        <v>82.492736123165173</v>
      </c>
      <c r="BH172" s="74">
        <f t="shared" si="59"/>
        <v>79.803448431817515</v>
      </c>
      <c r="BI172" s="74">
        <v>151.72333333333299</v>
      </c>
      <c r="BJ172" s="74">
        <v>121.377813933333</v>
      </c>
      <c r="BK172" s="74">
        <f t="shared" si="60"/>
        <v>82.013016327387319</v>
      </c>
      <c r="BL172" s="74">
        <f t="shared" si="64"/>
        <v>78.285756055192223</v>
      </c>
      <c r="BM172" s="74">
        <f t="shared" si="65"/>
        <v>85.348696792500348</v>
      </c>
      <c r="BN172" s="17">
        <f>Data!G172</f>
        <v>111311.87136988241</v>
      </c>
      <c r="BO172" s="17">
        <f>Data!H172</f>
        <v>184596.80160842856</v>
      </c>
      <c r="BP172" s="17">
        <v>151272.09053155201</v>
      </c>
      <c r="BQ172" s="17">
        <f t="shared" si="66"/>
        <v>186945.03184450482</v>
      </c>
      <c r="BR172" s="17">
        <v>140958.15999352699</v>
      </c>
      <c r="BS172" s="17">
        <f t="shared" si="73"/>
        <v>174198.87314399472</v>
      </c>
      <c r="BT172" s="17">
        <v>54769</v>
      </c>
      <c r="BU172" s="17">
        <f t="shared" si="69"/>
        <v>657228</v>
      </c>
      <c r="BV172" s="17">
        <v>76915</v>
      </c>
      <c r="BW172" s="17">
        <f t="shared" si="69"/>
        <v>922980</v>
      </c>
      <c r="BX172" s="17">
        <f t="shared" si="68"/>
        <v>-22146</v>
      </c>
      <c r="BY172" s="17">
        <v>698892.09502959298</v>
      </c>
      <c r="BZ172" s="17">
        <v>884626.78311944497</v>
      </c>
      <c r="CA172" s="17">
        <f t="shared" si="70"/>
        <v>-185734.68808985199</v>
      </c>
      <c r="CB172" s="17">
        <f t="shared" si="71"/>
        <v>-229534.58934544356</v>
      </c>
      <c r="CD172" s="139"/>
      <c r="CE172" s="139"/>
    </row>
    <row r="173" spans="1:83" x14ac:dyDescent="0.2">
      <c r="A173" s="18">
        <v>40908</v>
      </c>
      <c r="B173" s="17">
        <v>4134937</v>
      </c>
      <c r="C173" s="17">
        <v>3433453</v>
      </c>
      <c r="D173" s="35">
        <f>Data!P173</f>
        <v>5.5</v>
      </c>
      <c r="E173" s="73">
        <v>5.4777419354838699</v>
      </c>
      <c r="F173" s="73">
        <v>7.1777419354838701</v>
      </c>
      <c r="G173" s="73">
        <v>8.4763225806451601</v>
      </c>
      <c r="H173" s="73">
        <v>8.8317741935483909</v>
      </c>
      <c r="I173" s="35">
        <v>8.4633333333333294</v>
      </c>
      <c r="J173" s="35">
        <f>'Historical PPI'!H172</f>
        <v>64.317416599946455</v>
      </c>
      <c r="K173" s="35">
        <f>'4.Globalgrowthcalcs_rebased'!Q170</f>
        <v>113.05243266428795</v>
      </c>
      <c r="L173" s="35">
        <f>'4.Globalgrowthcalcs_rebased'!B170</f>
        <v>102.57795790354361</v>
      </c>
      <c r="M173" s="35">
        <v>0.25</v>
      </c>
      <c r="N173" s="35">
        <f>'3.IMFq'!Q170</f>
        <v>102.47759242437496</v>
      </c>
      <c r="O173" s="35">
        <f>'3.IMFq'!R170</f>
        <v>220.12237499999998</v>
      </c>
      <c r="P173" s="35">
        <f>'3.IMFq'!S170</f>
        <v>88.354562499999986</v>
      </c>
      <c r="Q173" s="35">
        <f>'3.IMFq'!T170</f>
        <v>90.742343750000018</v>
      </c>
      <c r="R173" s="35">
        <f>'3.IMFq'!U170</f>
        <v>94.656687500000046</v>
      </c>
      <c r="S173" s="35">
        <f>'3.IMFq'!V170</f>
        <v>93.706874999999968</v>
      </c>
      <c r="T173" s="35">
        <f t="shared" si="67"/>
        <v>112.15604773963437</v>
      </c>
      <c r="U173" s="17">
        <v>2645586</v>
      </c>
      <c r="V173" s="17">
        <v>2180121</v>
      </c>
      <c r="W173" s="17">
        <v>781523</v>
      </c>
      <c r="X173" s="17">
        <v>626563</v>
      </c>
      <c r="Y173" s="17">
        <v>496377</v>
      </c>
      <c r="Z173" s="17">
        <v>398541</v>
      </c>
      <c r="AA173" s="17">
        <v>132564</v>
      </c>
      <c r="AB173" s="17">
        <v>111431</v>
      </c>
      <c r="AC173" s="17">
        <v>127722</v>
      </c>
      <c r="AD173" s="17">
        <v>107093</v>
      </c>
      <c r="AE173" s="17">
        <v>756662</v>
      </c>
      <c r="AF173" s="17">
        <v>617064</v>
      </c>
      <c r="AG173" s="75">
        <f>Tax_data!Q173</f>
        <v>0.88059110986828759</v>
      </c>
      <c r="AH173" s="75">
        <f>Tax_data!S173</f>
        <v>10.591620540592004</v>
      </c>
      <c r="AI173" s="74">
        <f>Tax_data!U173</f>
        <v>10.863171486792824</v>
      </c>
      <c r="AJ173" s="74">
        <f>Tax_data!V173</f>
        <v>15.421011076810901</v>
      </c>
      <c r="AK173" s="81">
        <f>Data!F173</f>
        <v>14.336</v>
      </c>
      <c r="AL173" s="17">
        <v>1587563</v>
      </c>
      <c r="AM173" s="74">
        <f t="shared" si="61"/>
        <v>1926514.3755406239</v>
      </c>
      <c r="AN173" s="81">
        <f>Data!H173</f>
        <v>181639.5952730804</v>
      </c>
      <c r="AO173" s="74">
        <f>(Data!K173/(AP173/100))</f>
        <v>1355305.0023984869</v>
      </c>
      <c r="AP173" s="74">
        <f t="shared" si="62"/>
        <v>82.40597735246557</v>
      </c>
      <c r="AQ173" s="17">
        <f>'Embargoed data'!G173</f>
        <v>3460</v>
      </c>
      <c r="AR173" s="17">
        <f>'Embargoed data'!H173</f>
        <v>12112</v>
      </c>
      <c r="AS173" s="17">
        <f>'Embargoed data'!I173</f>
        <v>8015</v>
      </c>
      <c r="AT173" s="17">
        <f>'Embargoed data'!J173</f>
        <v>6311</v>
      </c>
      <c r="AU173" s="17">
        <f>'Embargoed data'!K173</f>
        <v>156714</v>
      </c>
      <c r="AV173" s="17">
        <f t="shared" si="63"/>
        <v>157960</v>
      </c>
      <c r="AW173" s="17">
        <v>115380</v>
      </c>
      <c r="AX173" s="17">
        <v>32528</v>
      </c>
      <c r="AY173" s="17">
        <f t="shared" si="72"/>
        <v>147908</v>
      </c>
      <c r="AZ173" s="74">
        <f>'Historical CPI'!I128</f>
        <v>60.966666666666697</v>
      </c>
      <c r="BA173" s="17">
        <v>1108593</v>
      </c>
      <c r="BB173" s="17">
        <v>988732</v>
      </c>
      <c r="BC173" s="17">
        <v>1196767</v>
      </c>
      <c r="BD173" s="17">
        <v>995044</v>
      </c>
      <c r="BE173" s="74">
        <f t="shared" si="56"/>
        <v>80.289981203802753</v>
      </c>
      <c r="BF173" s="74">
        <f t="shared" si="57"/>
        <v>84.058266195950637</v>
      </c>
      <c r="BG173" s="74">
        <f t="shared" si="58"/>
        <v>83.848514742957363</v>
      </c>
      <c r="BH173" s="74">
        <f t="shared" si="59"/>
        <v>81.550811326589681</v>
      </c>
      <c r="BI173" s="74">
        <v>137.196666666667</v>
      </c>
      <c r="BJ173" s="74">
        <v>111.28765799999999</v>
      </c>
      <c r="BK173" s="74">
        <f t="shared" si="60"/>
        <v>83.035194973950027</v>
      </c>
      <c r="BL173" s="74">
        <f t="shared" si="64"/>
        <v>83.144338037395755</v>
      </c>
      <c r="BM173" s="74">
        <f t="shared" si="65"/>
        <v>89.18800677976499</v>
      </c>
      <c r="BN173" s="17">
        <f>Data!G173</f>
        <v>110739.60658482142</v>
      </c>
      <c r="BO173" s="17">
        <f>Data!H173</f>
        <v>181639.5952730804</v>
      </c>
      <c r="BP173" s="17">
        <v>156180.93217300999</v>
      </c>
      <c r="BQ173" s="17">
        <f t="shared" si="66"/>
        <v>189526.21786766188</v>
      </c>
      <c r="BR173" s="17">
        <v>144242.30785073701</v>
      </c>
      <c r="BS173" s="17">
        <f t="shared" si="73"/>
        <v>175038.64705564507</v>
      </c>
      <c r="BT173" s="17">
        <v>67370</v>
      </c>
      <c r="BU173" s="17">
        <f t="shared" si="69"/>
        <v>808440</v>
      </c>
      <c r="BV173" s="17">
        <v>72931.333333333299</v>
      </c>
      <c r="BW173" s="17">
        <f t="shared" si="69"/>
        <v>875175.99999999953</v>
      </c>
      <c r="BX173" s="17">
        <f t="shared" si="68"/>
        <v>-5561.3333333332994</v>
      </c>
      <c r="BY173" s="17">
        <v>784971.57424837898</v>
      </c>
      <c r="BZ173" s="17">
        <v>876835.74408960401</v>
      </c>
      <c r="CA173" s="17">
        <f t="shared" si="70"/>
        <v>-91864.169841225026</v>
      </c>
      <c r="CB173" s="17">
        <f t="shared" si="71"/>
        <v>-111477.55635286628</v>
      </c>
      <c r="CD173" s="139"/>
      <c r="CE173" s="139"/>
    </row>
    <row r="174" spans="1:83" x14ac:dyDescent="0.2">
      <c r="A174" s="18">
        <v>40999</v>
      </c>
      <c r="B174" s="17">
        <v>4158375</v>
      </c>
      <c r="C174" s="17">
        <v>3477532</v>
      </c>
      <c r="D174" s="35">
        <f>Data!P174</f>
        <v>5.5</v>
      </c>
      <c r="E174" s="73">
        <v>5.5044444444444398</v>
      </c>
      <c r="F174" s="73">
        <v>7.0937619047618998</v>
      </c>
      <c r="G174" s="73">
        <v>8.3882698412698407</v>
      </c>
      <c r="H174" s="73">
        <v>8.7778571428571404</v>
      </c>
      <c r="I174" s="35">
        <v>8.3333333333333304</v>
      </c>
      <c r="J174" s="35">
        <f>'Historical PPI'!H173</f>
        <v>64.3</v>
      </c>
      <c r="K174" s="35">
        <f>'4.Globalgrowthcalcs_rebased'!Q171</f>
        <v>113.83397529986632</v>
      </c>
      <c r="L174" s="35">
        <f>'4.Globalgrowthcalcs_rebased'!B171</f>
        <v>103.43816604064486</v>
      </c>
      <c r="M174" s="35">
        <v>0.25</v>
      </c>
      <c r="N174" s="35">
        <f>'3.IMFq'!Q171</f>
        <v>103.36827850490296</v>
      </c>
      <c r="O174" s="35">
        <f>'3.IMFq'!R171</f>
        <v>222.69662500000004</v>
      </c>
      <c r="P174" s="35">
        <f>'3.IMFq'!S171</f>
        <v>90.267343749999995</v>
      </c>
      <c r="Q174" s="35">
        <f>'3.IMFq'!T171</f>
        <v>92.128937500000035</v>
      </c>
      <c r="R174" s="35">
        <f>'3.IMFq'!U171</f>
        <v>94.626718750000038</v>
      </c>
      <c r="S174" s="35">
        <f>'3.IMFq'!V171</f>
        <v>95.646718750000048</v>
      </c>
      <c r="T174" s="35">
        <f t="shared" si="67"/>
        <v>113.61766244313765</v>
      </c>
      <c r="U174" s="17">
        <v>2664912</v>
      </c>
      <c r="V174" s="17">
        <v>2222207</v>
      </c>
      <c r="W174" s="17">
        <v>790056</v>
      </c>
      <c r="X174" s="17">
        <v>644532</v>
      </c>
      <c r="Y174" s="17">
        <v>484593</v>
      </c>
      <c r="Z174" s="17">
        <v>396657</v>
      </c>
      <c r="AA174" s="17">
        <v>132887</v>
      </c>
      <c r="AB174" s="17">
        <v>114646</v>
      </c>
      <c r="AC174" s="17">
        <v>121435</v>
      </c>
      <c r="AD174" s="17">
        <v>103576</v>
      </c>
      <c r="AE174" s="17">
        <v>738914</v>
      </c>
      <c r="AF174" s="17">
        <v>614878</v>
      </c>
      <c r="AG174" s="75">
        <f>Tax_data!Q174</f>
        <v>0.86456943096335725</v>
      </c>
      <c r="AH174" s="75">
        <f>Tax_data!S174</f>
        <v>10.280478900709557</v>
      </c>
      <c r="AI174" s="74">
        <f>Tax_data!U174</f>
        <v>12.892095037198843</v>
      </c>
      <c r="AJ174" s="74">
        <f>Tax_data!V174</f>
        <v>11.034768551265685</v>
      </c>
      <c r="AK174" s="81">
        <f>Data!F174</f>
        <v>14.284000000000001</v>
      </c>
      <c r="AL174" s="17">
        <v>1638574</v>
      </c>
      <c r="AM174" s="74">
        <f t="shared" si="61"/>
        <v>1965008.4422774294</v>
      </c>
      <c r="AN174" s="81">
        <f>Data!H174</f>
        <v>185321.39850320003</v>
      </c>
      <c r="AO174" s="74">
        <f>(Data!K174/(AP174/100))</f>
        <v>1367686.0448518072</v>
      </c>
      <c r="AP174" s="74">
        <f t="shared" si="62"/>
        <v>83.387631561567517</v>
      </c>
      <c r="AQ174" s="17">
        <f>'Embargoed data'!G174</f>
        <v>3540</v>
      </c>
      <c r="AR174" s="17">
        <f>'Embargoed data'!H174</f>
        <v>12248</v>
      </c>
      <c r="AS174" s="17">
        <f>'Embargoed data'!I174</f>
        <v>11164</v>
      </c>
      <c r="AT174" s="17">
        <f>'Embargoed data'!J174</f>
        <v>6794</v>
      </c>
      <c r="AU174" s="17">
        <f>'Embargoed data'!K174</f>
        <v>161929</v>
      </c>
      <c r="AV174" s="17">
        <f t="shared" si="63"/>
        <v>159759</v>
      </c>
      <c r="AW174" s="17">
        <v>120516</v>
      </c>
      <c r="AX174" s="17">
        <v>32743</v>
      </c>
      <c r="AY174" s="17">
        <f t="shared" si="72"/>
        <v>153259</v>
      </c>
      <c r="AZ174" s="74">
        <f>'Historical CPI'!I129</f>
        <v>61.9</v>
      </c>
      <c r="BA174" s="17">
        <v>1120869</v>
      </c>
      <c r="BB174" s="17">
        <v>963237</v>
      </c>
      <c r="BC174" s="17">
        <v>1168689</v>
      </c>
      <c r="BD174" s="17">
        <v>982134</v>
      </c>
      <c r="BE174" s="74">
        <f t="shared" si="56"/>
        <v>81.85363800137435</v>
      </c>
      <c r="BF174" s="74">
        <f t="shared" si="57"/>
        <v>86.273299871319239</v>
      </c>
      <c r="BG174" s="74">
        <f t="shared" si="58"/>
        <v>85.293366821756507</v>
      </c>
      <c r="BH174" s="74">
        <f t="shared" si="59"/>
        <v>83.213743412629881</v>
      </c>
      <c r="BI174" s="74">
        <v>144.15666666666701</v>
      </c>
      <c r="BJ174" s="74">
        <v>117.43222736666699</v>
      </c>
      <c r="BK174" s="74">
        <f t="shared" si="60"/>
        <v>83.627186100339685</v>
      </c>
      <c r="BL174" s="74">
        <f t="shared" si="64"/>
        <v>84.037241729835742</v>
      </c>
      <c r="BM174" s="74">
        <f t="shared" si="65"/>
        <v>85.936625957181434</v>
      </c>
      <c r="BN174" s="17">
        <f>Data!G174</f>
        <v>114713.94567348082</v>
      </c>
      <c r="BO174" s="17">
        <f>Data!H174</f>
        <v>185321.39850320003</v>
      </c>
      <c r="BP174" s="17">
        <v>163746.264683032</v>
      </c>
      <c r="BQ174" s="17">
        <f t="shared" si="66"/>
        <v>196367.56868689018</v>
      </c>
      <c r="BR174" s="17">
        <v>152385.84773352</v>
      </c>
      <c r="BS174" s="17">
        <f t="shared" si="73"/>
        <v>182743.9452108783</v>
      </c>
      <c r="BT174" s="17">
        <v>71362.333333333299</v>
      </c>
      <c r="BU174" s="17">
        <f t="shared" si="69"/>
        <v>856347.99999999953</v>
      </c>
      <c r="BV174" s="17">
        <v>80479</v>
      </c>
      <c r="BW174" s="17">
        <f t="shared" si="69"/>
        <v>965748</v>
      </c>
      <c r="BX174" s="17">
        <f t="shared" si="68"/>
        <v>-9116.6666666667006</v>
      </c>
      <c r="BY174" s="17">
        <v>777528.48443032405</v>
      </c>
      <c r="BZ174" s="17">
        <v>940716.92035606306</v>
      </c>
      <c r="CA174" s="17">
        <f t="shared" si="70"/>
        <v>-163188.435925739</v>
      </c>
      <c r="CB174" s="17">
        <f t="shared" si="71"/>
        <v>-195698.61005735872</v>
      </c>
      <c r="CD174" s="139"/>
      <c r="CE174" s="139"/>
    </row>
    <row r="175" spans="1:83" x14ac:dyDescent="0.2">
      <c r="A175" s="18">
        <v>41090</v>
      </c>
      <c r="B175" s="17">
        <v>4193087</v>
      </c>
      <c r="C175" s="17">
        <v>3549080</v>
      </c>
      <c r="D175" s="35">
        <f>Data!P175</f>
        <v>5.5</v>
      </c>
      <c r="E175" s="73">
        <v>5.5688709677419403</v>
      </c>
      <c r="F175" s="73">
        <v>6.8868196721311499</v>
      </c>
      <c r="G175" s="73">
        <v>8.3358688524590203</v>
      </c>
      <c r="H175" s="73">
        <v>8.7854262295082002</v>
      </c>
      <c r="I175" s="35">
        <v>8.24</v>
      </c>
      <c r="J175" s="35">
        <f>'Historical PPI'!H174</f>
        <v>65.400000000000006</v>
      </c>
      <c r="K175" s="35">
        <f>'4.Globalgrowthcalcs_rebased'!Q172</f>
        <v>115.0331450503689</v>
      </c>
      <c r="L175" s="35">
        <f>'4.Globalgrowthcalcs_rebased'!B172</f>
        <v>103.89984770768332</v>
      </c>
      <c r="M175" s="35">
        <v>0.25</v>
      </c>
      <c r="N175" s="35">
        <f>'3.IMFq'!Q172</f>
        <v>104.04836407294179</v>
      </c>
      <c r="O175" s="35">
        <f>'3.IMFq'!R172</f>
        <v>224.27187500000005</v>
      </c>
      <c r="P175" s="35">
        <f>'3.IMFq'!S172</f>
        <v>91.318406249999981</v>
      </c>
      <c r="Q175" s="35">
        <f>'3.IMFq'!T172</f>
        <v>93.042562500000031</v>
      </c>
      <c r="R175" s="35">
        <f>'3.IMFq'!U172</f>
        <v>94.574531250000035</v>
      </c>
      <c r="S175" s="35">
        <f>'3.IMFq'!V172</f>
        <v>97.877531250000075</v>
      </c>
      <c r="T175" s="35">
        <f t="shared" si="67"/>
        <v>114.59216969933262</v>
      </c>
      <c r="U175" s="17">
        <v>2682545</v>
      </c>
      <c r="V175" s="17">
        <v>2263860</v>
      </c>
      <c r="W175" s="17">
        <v>802526</v>
      </c>
      <c r="X175" s="17">
        <v>662278</v>
      </c>
      <c r="Y175" s="17">
        <v>511356</v>
      </c>
      <c r="Z175" s="17">
        <v>429130</v>
      </c>
      <c r="AA175" s="17">
        <v>123131</v>
      </c>
      <c r="AB175" s="17">
        <v>106284</v>
      </c>
      <c r="AC175" s="17">
        <v>124872</v>
      </c>
      <c r="AD175" s="17">
        <v>108623</v>
      </c>
      <c r="AE175" s="17">
        <v>759358</v>
      </c>
      <c r="AF175" s="17">
        <v>644036</v>
      </c>
      <c r="AG175" s="75">
        <f>Tax_data!Q175</f>
        <v>0.89369370044813656</v>
      </c>
      <c r="AH175" s="75">
        <f>Tax_data!S175</f>
        <v>7.9632318285224022</v>
      </c>
      <c r="AI175" s="74">
        <f>Tax_data!U175</f>
        <v>12.821081341925474</v>
      </c>
      <c r="AJ175" s="74">
        <f>Tax_data!V175</f>
        <v>12.395730586398773</v>
      </c>
      <c r="AK175" s="81">
        <f>Data!F175</f>
        <v>14.33</v>
      </c>
      <c r="AL175" s="17">
        <v>1665975</v>
      </c>
      <c r="AM175" s="74">
        <f t="shared" si="61"/>
        <v>1974085.3702857068</v>
      </c>
      <c r="AN175" s="81">
        <f>Data!H175</f>
        <v>185123.96602379761</v>
      </c>
      <c r="AO175" s="74">
        <f>(Data!K175/(AP175/100))</f>
        <v>1370535.8516736901</v>
      </c>
      <c r="AP175" s="74">
        <f t="shared" si="62"/>
        <v>84.39224691477682</v>
      </c>
      <c r="AQ175" s="17">
        <f>'Embargoed data'!G175</f>
        <v>3740</v>
      </c>
      <c r="AR175" s="17">
        <f>'Embargoed data'!H175</f>
        <v>14280</v>
      </c>
      <c r="AS175" s="17">
        <f>'Embargoed data'!I175</f>
        <v>10966</v>
      </c>
      <c r="AT175" s="17">
        <f>'Embargoed data'!J175</f>
        <v>6863</v>
      </c>
      <c r="AU175" s="17">
        <f>'Embargoed data'!K175</f>
        <v>154591</v>
      </c>
      <c r="AV175" s="17">
        <f t="shared" si="63"/>
        <v>154782</v>
      </c>
      <c r="AW175" s="17">
        <v>110365</v>
      </c>
      <c r="AX175" s="17">
        <v>32156</v>
      </c>
      <c r="AY175" s="17">
        <f t="shared" si="72"/>
        <v>142521</v>
      </c>
      <c r="AZ175" s="74">
        <f>'Historical CPI'!I130</f>
        <v>62.79999999999999</v>
      </c>
      <c r="BA175" s="17">
        <v>1108235</v>
      </c>
      <c r="BB175" s="17">
        <v>971934</v>
      </c>
      <c r="BC175" s="17">
        <v>1175473</v>
      </c>
      <c r="BD175" s="17">
        <v>1009557</v>
      </c>
      <c r="BE175" s="74">
        <f t="shared" si="56"/>
        <v>83.920008761019716</v>
      </c>
      <c r="BF175" s="74">
        <f t="shared" si="57"/>
        <v>86.317824106033413</v>
      </c>
      <c r="BG175" s="74">
        <f t="shared" si="58"/>
        <v>86.987475174578762</v>
      </c>
      <c r="BH175" s="74">
        <f t="shared" si="59"/>
        <v>84.813223802211866</v>
      </c>
      <c r="BI175" s="74">
        <v>139.726666666667</v>
      </c>
      <c r="BJ175" s="74">
        <v>114.319668866667</v>
      </c>
      <c r="BK175" s="74">
        <f t="shared" si="60"/>
        <v>84.641220179786387</v>
      </c>
      <c r="BL175" s="74">
        <f t="shared" si="64"/>
        <v>85.885171331030151</v>
      </c>
      <c r="BM175" s="74">
        <f t="shared" si="65"/>
        <v>87.701074230646029</v>
      </c>
      <c r="BN175" s="17">
        <f>Data!G175</f>
        <v>116257.85066294487</v>
      </c>
      <c r="BO175" s="17">
        <f>Data!H175</f>
        <v>185123.96602379761</v>
      </c>
      <c r="BP175" s="17">
        <v>153766.27729734301</v>
      </c>
      <c r="BQ175" s="17">
        <f t="shared" si="66"/>
        <v>182204.26984557396</v>
      </c>
      <c r="BR175" s="17">
        <v>155276.77901161899</v>
      </c>
      <c r="BS175" s="17">
        <f t="shared" si="73"/>
        <v>183994.12823837317</v>
      </c>
      <c r="BT175" s="17">
        <v>61273.666666666701</v>
      </c>
      <c r="BU175" s="17">
        <f t="shared" si="69"/>
        <v>735284.00000000047</v>
      </c>
      <c r="BV175" s="17">
        <v>71536</v>
      </c>
      <c r="BW175" s="17">
        <f t="shared" si="69"/>
        <v>858432</v>
      </c>
      <c r="BX175" s="17">
        <f t="shared" si="68"/>
        <v>-10262.333333333299</v>
      </c>
      <c r="BY175" s="17">
        <v>789818.80394115101</v>
      </c>
      <c r="BZ175" s="17">
        <v>915732.23292230698</v>
      </c>
      <c r="CA175" s="17">
        <f t="shared" si="70"/>
        <v>-125913.42898115597</v>
      </c>
      <c r="CB175" s="17">
        <f t="shared" si="71"/>
        <v>-149200.2329411956</v>
      </c>
      <c r="CD175" s="139"/>
      <c r="CE175" s="139"/>
    </row>
    <row r="176" spans="1:83" x14ac:dyDescent="0.2">
      <c r="A176" s="18">
        <v>41182</v>
      </c>
      <c r="B176" s="17">
        <v>4210134</v>
      </c>
      <c r="C176" s="17">
        <v>3591832</v>
      </c>
      <c r="D176" s="35">
        <f>Data!P176</f>
        <v>5.0769230769230802</v>
      </c>
      <c r="E176" s="73">
        <v>5.13492063492063</v>
      </c>
      <c r="F176" s="73">
        <v>6.0270793650793699</v>
      </c>
      <c r="G176" s="73">
        <v>7.6396984126984098</v>
      </c>
      <c r="H176" s="73">
        <v>8.1459682539682507</v>
      </c>
      <c r="I176" s="35">
        <v>7.4666666666666703</v>
      </c>
      <c r="J176" s="35">
        <f>'Historical PPI'!H175</f>
        <v>65.900000000000006</v>
      </c>
      <c r="K176" s="35">
        <f>'4.Globalgrowthcalcs_rebased'!Q173</f>
        <v>115.76649524971225</v>
      </c>
      <c r="L176" s="35">
        <f>'4.Globalgrowthcalcs_rebased'!B173</f>
        <v>104.04949138463971</v>
      </c>
      <c r="M176" s="35">
        <v>0.25</v>
      </c>
      <c r="N176" s="35">
        <f>'3.IMFq'!Q173</f>
        <v>104.71903672401943</v>
      </c>
      <c r="O176" s="35">
        <f>'3.IMFq'!R173</f>
        <v>225.71062500000005</v>
      </c>
      <c r="P176" s="35">
        <f>'3.IMFq'!S173</f>
        <v>92.218531249999984</v>
      </c>
      <c r="Q176" s="35">
        <f>'3.IMFq'!T173</f>
        <v>93.871812500000033</v>
      </c>
      <c r="R176" s="35">
        <f>'3.IMFq'!U173</f>
        <v>94.535906250000053</v>
      </c>
      <c r="S176" s="35">
        <f>'3.IMFq'!V173</f>
        <v>100.19040625000007</v>
      </c>
      <c r="T176" s="35">
        <f t="shared" si="67"/>
        <v>115.49995329499748</v>
      </c>
      <c r="U176" s="17">
        <v>2708999</v>
      </c>
      <c r="V176" s="17">
        <v>2312491</v>
      </c>
      <c r="W176" s="17">
        <v>812756</v>
      </c>
      <c r="X176" s="17">
        <v>681258</v>
      </c>
      <c r="Y176" s="17">
        <v>489974</v>
      </c>
      <c r="Z176" s="17">
        <v>409064</v>
      </c>
      <c r="AA176" s="17">
        <v>132095</v>
      </c>
      <c r="AB176" s="17">
        <v>113748</v>
      </c>
      <c r="AC176" s="17">
        <v>127337</v>
      </c>
      <c r="AD176" s="17">
        <v>111405</v>
      </c>
      <c r="AE176" s="17">
        <v>749406</v>
      </c>
      <c r="AF176" s="17">
        <v>634218</v>
      </c>
      <c r="AG176" s="75">
        <f>Tax_data!Q176</f>
        <v>1.0030654895397209</v>
      </c>
      <c r="AH176" s="75">
        <f>Tax_data!S176</f>
        <v>9.6041764123944091</v>
      </c>
      <c r="AI176" s="74">
        <f>Tax_data!U176</f>
        <v>11.921028601236049</v>
      </c>
      <c r="AJ176" s="74">
        <f>Tax_data!V176</f>
        <v>11.372630169677107</v>
      </c>
      <c r="AK176" s="81">
        <f>Data!F176</f>
        <v>14.561999999999999</v>
      </c>
      <c r="AL176" s="17">
        <v>1702697</v>
      </c>
      <c r="AM176" s="74">
        <f t="shared" si="61"/>
        <v>1994647.5338944022</v>
      </c>
      <c r="AN176" s="81">
        <f>Data!H176</f>
        <v>184428.09750281295</v>
      </c>
      <c r="AO176" s="74">
        <f>(Data!K176/(AP176/100))</f>
        <v>1397553.715453163</v>
      </c>
      <c r="AP176" s="74">
        <f t="shared" si="62"/>
        <v>85.363302090550789</v>
      </c>
      <c r="AQ176" s="17">
        <f>'Embargoed data'!G176</f>
        <v>3800</v>
      </c>
      <c r="AR176" s="17">
        <f>'Embargoed data'!H176</f>
        <v>13500</v>
      </c>
      <c r="AS176" s="17">
        <f>'Embargoed data'!I176</f>
        <v>11254</v>
      </c>
      <c r="AT176" s="17">
        <f>'Embargoed data'!J176</f>
        <v>6743</v>
      </c>
      <c r="AU176" s="17">
        <f>'Embargoed data'!K176</f>
        <v>157716</v>
      </c>
      <c r="AV176" s="17">
        <f t="shared" si="63"/>
        <v>157019</v>
      </c>
      <c r="AW176" s="17">
        <v>133649</v>
      </c>
      <c r="AX176" s="17">
        <v>34282</v>
      </c>
      <c r="AY176" s="17">
        <f t="shared" si="72"/>
        <v>167931</v>
      </c>
      <c r="AZ176" s="74">
        <f>'Historical CPI'!I131</f>
        <v>63.400000000000006</v>
      </c>
      <c r="BA176" s="17">
        <v>1089924</v>
      </c>
      <c r="BB176" s="17">
        <v>948295</v>
      </c>
      <c r="BC176" s="17">
        <v>1187271</v>
      </c>
      <c r="BD176" s="17">
        <v>1011350</v>
      </c>
      <c r="BE176" s="74">
        <f t="shared" si="56"/>
        <v>83.486878895614865</v>
      </c>
      <c r="BF176" s="74">
        <f t="shared" si="57"/>
        <v>86.11075362428555</v>
      </c>
      <c r="BG176" s="74">
        <f t="shared" si="58"/>
        <v>87.488318399208396</v>
      </c>
      <c r="BH176" s="74">
        <f t="shared" si="59"/>
        <v>84.629426505792594</v>
      </c>
      <c r="BI176" s="74">
        <v>138.26666666666699</v>
      </c>
      <c r="BJ176" s="74">
        <v>114.579721366667</v>
      </c>
      <c r="BK176" s="74">
        <f t="shared" si="60"/>
        <v>85.313959128141775</v>
      </c>
      <c r="BL176" s="74">
        <f t="shared" si="64"/>
        <v>85.182742608890464</v>
      </c>
      <c r="BM176" s="74">
        <f t="shared" si="65"/>
        <v>87.005607730447267</v>
      </c>
      <c r="BN176" s="17">
        <f>Data!G176</f>
        <v>116927.41381678342</v>
      </c>
      <c r="BO176" s="17">
        <f>Data!H176</f>
        <v>184428.09750281295</v>
      </c>
      <c r="BP176" s="17">
        <v>156485.82711724</v>
      </c>
      <c r="BQ176" s="17">
        <f t="shared" si="66"/>
        <v>183317.44822997192</v>
      </c>
      <c r="BR176" s="17">
        <v>159584.352845474</v>
      </c>
      <c r="BS176" s="17">
        <f t="shared" si="73"/>
        <v>186947.25829161549</v>
      </c>
      <c r="BT176" s="17">
        <v>59398</v>
      </c>
      <c r="BU176" s="17">
        <f t="shared" si="69"/>
        <v>712776</v>
      </c>
      <c r="BV176" s="17">
        <v>84201.333333333299</v>
      </c>
      <c r="BW176" s="17">
        <f t="shared" si="69"/>
        <v>1010415.9999999995</v>
      </c>
      <c r="BX176" s="17">
        <f t="shared" si="68"/>
        <v>-24803.333333333299</v>
      </c>
      <c r="BY176" s="17">
        <v>757099.92316927202</v>
      </c>
      <c r="BZ176" s="17">
        <v>963342.63507368194</v>
      </c>
      <c r="CA176" s="17">
        <f t="shared" si="70"/>
        <v>-206242.71190440992</v>
      </c>
      <c r="CB176" s="17">
        <f t="shared" si="71"/>
        <v>-241605.82692271433</v>
      </c>
      <c r="CD176" s="139"/>
      <c r="CE176" s="139"/>
    </row>
    <row r="177" spans="1:83" x14ac:dyDescent="0.2">
      <c r="A177" s="18">
        <v>41274</v>
      </c>
      <c r="B177" s="17">
        <v>4230214</v>
      </c>
      <c r="C177" s="17">
        <v>3647096</v>
      </c>
      <c r="D177" s="35">
        <f>Data!P177</f>
        <v>5</v>
      </c>
      <c r="E177" s="73">
        <v>4.9484126984127004</v>
      </c>
      <c r="F177" s="73">
        <v>5.9113968253968299</v>
      </c>
      <c r="G177" s="73">
        <v>7.7578571428571399</v>
      </c>
      <c r="H177" s="73">
        <v>8.3287142857142893</v>
      </c>
      <c r="I177" s="35">
        <v>7.56</v>
      </c>
      <c r="J177" s="35">
        <f>'Historical PPI'!H176</f>
        <v>67.066666666666706</v>
      </c>
      <c r="K177" s="35">
        <f>'4.Globalgrowthcalcs_rebased'!Q174</f>
        <v>117.64862592670036</v>
      </c>
      <c r="L177" s="35">
        <f>'4.Globalgrowthcalcs_rebased'!B174</f>
        <v>104.16981479266174</v>
      </c>
      <c r="M177" s="35">
        <v>0.25</v>
      </c>
      <c r="N177" s="35">
        <f>'3.IMFq'!Q174</f>
        <v>105.38029645813592</v>
      </c>
      <c r="O177" s="35">
        <f>'3.IMFq'!R174</f>
        <v>227.01287500000004</v>
      </c>
      <c r="P177" s="35">
        <f>'3.IMFq'!S174</f>
        <v>92.967718749999989</v>
      </c>
      <c r="Q177" s="35">
        <f>'3.IMFq'!T174</f>
        <v>94.616687500000026</v>
      </c>
      <c r="R177" s="35">
        <f>'3.IMFq'!U174</f>
        <v>94.510843750000063</v>
      </c>
      <c r="S177" s="35">
        <f>'3.IMFq'!V174</f>
        <v>102.58534375000006</v>
      </c>
      <c r="T177" s="35">
        <f t="shared" si="67"/>
        <v>116.34101323013235</v>
      </c>
      <c r="U177" s="17">
        <v>2720572</v>
      </c>
      <c r="V177" s="17">
        <v>2374402</v>
      </c>
      <c r="W177" s="17">
        <v>818422</v>
      </c>
      <c r="X177" s="17">
        <v>696784</v>
      </c>
      <c r="Y177" s="17">
        <v>500239</v>
      </c>
      <c r="Z177" s="17">
        <v>423208</v>
      </c>
      <c r="AA177" s="17">
        <v>142907</v>
      </c>
      <c r="AB177" s="17">
        <v>125503</v>
      </c>
      <c r="AC177" s="17">
        <v>131342</v>
      </c>
      <c r="AD177" s="17">
        <v>116672</v>
      </c>
      <c r="AE177" s="17">
        <v>774489</v>
      </c>
      <c r="AF177" s="17">
        <v>665383</v>
      </c>
      <c r="AG177" s="75">
        <f>Tax_data!Q177</f>
        <v>0.90569978454565836</v>
      </c>
      <c r="AH177" s="75">
        <f>Tax_data!S177</f>
        <v>10.003684924809358</v>
      </c>
      <c r="AI177" s="74">
        <f>Tax_data!U177</f>
        <v>11.03009683807541</v>
      </c>
      <c r="AJ177" s="74">
        <f>Tax_data!V177</f>
        <v>13.359354143389659</v>
      </c>
      <c r="AK177" s="81">
        <f>Data!F177</f>
        <v>14.523999999999999</v>
      </c>
      <c r="AL177" s="17">
        <v>1720175</v>
      </c>
      <c r="AM177" s="74">
        <f t="shared" si="61"/>
        <v>1970963.6110902871</v>
      </c>
      <c r="AN177" s="81">
        <f>Data!H177</f>
        <v>183812.81751680482</v>
      </c>
      <c r="AO177" s="74">
        <f>(Data!K177/(AP177/100))</f>
        <v>1433586.5473675795</v>
      </c>
      <c r="AP177" s="74">
        <f t="shared" si="62"/>
        <v>87.275837581214546</v>
      </c>
      <c r="AQ177" s="17">
        <f>'Embargoed data'!G177</f>
        <v>3920</v>
      </c>
      <c r="AR177" s="17">
        <f>'Embargoed data'!H177</f>
        <v>15688</v>
      </c>
      <c r="AS177" s="17">
        <f>'Embargoed data'!I177</f>
        <v>11204</v>
      </c>
      <c r="AT177" s="17">
        <f>'Embargoed data'!J177</f>
        <v>7828</v>
      </c>
      <c r="AU177" s="17">
        <f>'Embargoed data'!K177</f>
        <v>155804</v>
      </c>
      <c r="AV177" s="17">
        <f t="shared" si="63"/>
        <v>156380</v>
      </c>
      <c r="AW177" s="17">
        <v>130072</v>
      </c>
      <c r="AX177" s="17">
        <v>34117</v>
      </c>
      <c r="AY177" s="17">
        <f t="shared" si="72"/>
        <v>164189</v>
      </c>
      <c r="AZ177" s="74">
        <f>'Historical CPI'!I132</f>
        <v>64.433333333333294</v>
      </c>
      <c r="BA177" s="17">
        <v>1103738</v>
      </c>
      <c r="BB177" s="17">
        <v>988080</v>
      </c>
      <c r="BC177" s="17">
        <v>1195480</v>
      </c>
      <c r="BD177" s="17">
        <v>1054574</v>
      </c>
      <c r="BE177" s="74">
        <f t="shared" si="56"/>
        <v>84.601160645211593</v>
      </c>
      <c r="BF177" s="74">
        <f t="shared" si="57"/>
        <v>87.821450313840472</v>
      </c>
      <c r="BG177" s="74">
        <f t="shared" si="58"/>
        <v>88.830686299888839</v>
      </c>
      <c r="BH177" s="74">
        <f t="shared" si="59"/>
        <v>85.912517802060449</v>
      </c>
      <c r="BI177" s="74">
        <v>129.47999999999999</v>
      </c>
      <c r="BJ177" s="74">
        <v>108.50297956666699</v>
      </c>
      <c r="BK177" s="74">
        <f t="shared" si="60"/>
        <v>86.215401868557947</v>
      </c>
      <c r="BL177" s="74">
        <f t="shared" si="64"/>
        <v>88.213437280422923</v>
      </c>
      <c r="BM177" s="74">
        <f t="shared" si="65"/>
        <v>89.52124507808918</v>
      </c>
      <c r="BN177" s="17">
        <f>Data!G177</f>
        <v>118436.7254199945</v>
      </c>
      <c r="BO177" s="17">
        <f>Data!H177</f>
        <v>183812.81751680482</v>
      </c>
      <c r="BP177" s="17">
        <v>155497.32586741101</v>
      </c>
      <c r="BQ177" s="17">
        <f t="shared" si="66"/>
        <v>178167.66951415729</v>
      </c>
      <c r="BR177" s="17">
        <v>160811.44631004101</v>
      </c>
      <c r="BS177" s="17">
        <f t="shared" si="73"/>
        <v>184256.54885339586</v>
      </c>
      <c r="BT177" s="17">
        <v>67671.333333333299</v>
      </c>
      <c r="BU177" s="17">
        <f t="shared" si="69"/>
        <v>812055.99999999953</v>
      </c>
      <c r="BV177" s="17">
        <v>79777.666666666701</v>
      </c>
      <c r="BW177" s="17">
        <f t="shared" si="69"/>
        <v>957332.00000000047</v>
      </c>
      <c r="BX177" s="17">
        <f t="shared" si="68"/>
        <v>-12106.333333333401</v>
      </c>
      <c r="BY177" s="17">
        <v>785748.25054993201</v>
      </c>
      <c r="BZ177" s="17">
        <v>967415.49140672095</v>
      </c>
      <c r="CA177" s="17">
        <f t="shared" si="70"/>
        <v>-181667.24085678894</v>
      </c>
      <c r="CB177" s="17">
        <f t="shared" si="71"/>
        <v>-208152.96179511133</v>
      </c>
      <c r="CD177" s="139"/>
      <c r="CE177" s="139"/>
    </row>
    <row r="178" spans="1:83" x14ac:dyDescent="0.2">
      <c r="A178" s="18">
        <v>41364</v>
      </c>
      <c r="B178" s="17">
        <v>4263041</v>
      </c>
      <c r="C178" s="17">
        <v>3756343</v>
      </c>
      <c r="D178" s="35">
        <f>Data!P178</f>
        <v>5</v>
      </c>
      <c r="E178" s="73">
        <v>5.04688524590164</v>
      </c>
      <c r="F178" s="73">
        <v>5.8769344262295098</v>
      </c>
      <c r="G178" s="73">
        <v>7.5407540983606598</v>
      </c>
      <c r="H178" s="73">
        <v>8.1703934426229505</v>
      </c>
      <c r="I178" s="35">
        <v>7.3133333333333299</v>
      </c>
      <c r="J178" s="35">
        <f>'Historical PPI'!H177</f>
        <v>67.900000000000006</v>
      </c>
      <c r="K178" s="35">
        <f>'4.Globalgrowthcalcs_rebased'!Q175</f>
        <v>118.36635558689336</v>
      </c>
      <c r="L178" s="35">
        <f>'4.Globalgrowthcalcs_rebased'!B175</f>
        <v>105.19751320902596</v>
      </c>
      <c r="M178" s="35">
        <v>0.25</v>
      </c>
      <c r="N178" s="35">
        <f>'3.IMFq'!Q175</f>
        <v>106.19017367952773</v>
      </c>
      <c r="O178" s="35">
        <f>'3.IMFq'!R175</f>
        <v>228.04003125000006</v>
      </c>
      <c r="P178" s="35">
        <f>'3.IMFq'!S175</f>
        <v>93.185031249999994</v>
      </c>
      <c r="Q178" s="35">
        <f>'3.IMFq'!T175</f>
        <v>95.094062499999993</v>
      </c>
      <c r="R178" s="35">
        <f>'3.IMFq'!U175</f>
        <v>94.477156250000021</v>
      </c>
      <c r="S178" s="35">
        <f>'3.IMFq'!V175</f>
        <v>105.21499999999999</v>
      </c>
      <c r="T178" s="35">
        <f t="shared" si="67"/>
        <v>117.03902652286818</v>
      </c>
      <c r="U178" s="17">
        <v>2730059</v>
      </c>
      <c r="V178" s="17">
        <v>2417155</v>
      </c>
      <c r="W178" s="17">
        <v>823407</v>
      </c>
      <c r="X178" s="17">
        <v>718116</v>
      </c>
      <c r="Y178" s="17">
        <v>495892</v>
      </c>
      <c r="Z178" s="17">
        <v>428625</v>
      </c>
      <c r="AA178" s="17">
        <v>137737</v>
      </c>
      <c r="AB178" s="17">
        <v>124240</v>
      </c>
      <c r="AC178" s="17">
        <v>137795</v>
      </c>
      <c r="AD178" s="17">
        <v>124804</v>
      </c>
      <c r="AE178" s="17">
        <v>771424</v>
      </c>
      <c r="AF178" s="17">
        <v>677669</v>
      </c>
      <c r="AG178" s="75">
        <f>Tax_data!Q178</f>
        <v>0.94628500543633165</v>
      </c>
      <c r="AH178" s="75">
        <f>Tax_data!S178</f>
        <v>10.705697019890836</v>
      </c>
      <c r="AI178" s="74">
        <f>Tax_data!U178</f>
        <v>13.102974698754727</v>
      </c>
      <c r="AJ178" s="74">
        <f>Tax_data!V178</f>
        <v>10.124599259298897</v>
      </c>
      <c r="AK178" s="81">
        <f>Data!F178</f>
        <v>14.558</v>
      </c>
      <c r="AL178" s="17">
        <v>1793510</v>
      </c>
      <c r="AM178" s="74">
        <f t="shared" si="61"/>
        <v>2025682.3071296627</v>
      </c>
      <c r="AN178" s="81">
        <f>Data!H178</f>
        <v>188279.50271393225</v>
      </c>
      <c r="AO178" s="74">
        <f>(Data!K178/(AP178/100))</f>
        <v>1437967.0216285912</v>
      </c>
      <c r="AP178" s="74">
        <f t="shared" si="62"/>
        <v>88.538562719706789</v>
      </c>
      <c r="AQ178" s="17">
        <f>'Embargoed data'!G178</f>
        <v>4120</v>
      </c>
      <c r="AR178" s="17">
        <f>'Embargoed data'!H178</f>
        <v>19011</v>
      </c>
      <c r="AS178" s="17">
        <f>'Embargoed data'!I178</f>
        <v>14567</v>
      </c>
      <c r="AT178" s="17">
        <f>'Embargoed data'!J178</f>
        <v>7365</v>
      </c>
      <c r="AU178" s="17">
        <f>'Embargoed data'!K178</f>
        <v>160194</v>
      </c>
      <c r="AV178" s="17">
        <f t="shared" si="63"/>
        <v>161393</v>
      </c>
      <c r="AW178" s="17">
        <v>131948</v>
      </c>
      <c r="AX178" s="17">
        <v>33951</v>
      </c>
      <c r="AY178" s="17">
        <f t="shared" si="72"/>
        <v>165899</v>
      </c>
      <c r="AZ178" s="74">
        <f>'Historical CPI'!I133</f>
        <v>65.433333333333294</v>
      </c>
      <c r="BA178" s="17">
        <v>1125384</v>
      </c>
      <c r="BB178" s="17">
        <v>1045448</v>
      </c>
      <c r="BC178" s="17">
        <v>1208951</v>
      </c>
      <c r="BD178" s="17">
        <v>1105644</v>
      </c>
      <c r="BE178" s="74">
        <f t="shared" si="56"/>
        <v>86.435151202277922</v>
      </c>
      <c r="BF178" s="74">
        <f t="shared" si="57"/>
        <v>90.200890102151192</v>
      </c>
      <c r="BG178" s="74">
        <f t="shared" si="58"/>
        <v>90.572226858739441</v>
      </c>
      <c r="BH178" s="74">
        <f t="shared" si="59"/>
        <v>87.846502053345503</v>
      </c>
      <c r="BI178" s="74">
        <v>126.18666666666699</v>
      </c>
      <c r="BJ178" s="74">
        <v>106.1629373</v>
      </c>
      <c r="BK178" s="74">
        <f t="shared" si="60"/>
        <v>88.114165451376152</v>
      </c>
      <c r="BL178" s="74">
        <f t="shared" si="64"/>
        <v>91.454823231049062</v>
      </c>
      <c r="BM178" s="74">
        <f t="shared" si="65"/>
        <v>92.897002267670416</v>
      </c>
      <c r="BN178" s="17">
        <f>Data!G178</f>
        <v>123197.55460914961</v>
      </c>
      <c r="BO178" s="17">
        <f>Data!H178</f>
        <v>188279.50271393225</v>
      </c>
      <c r="BP178" s="17">
        <v>162852.86502574099</v>
      </c>
      <c r="BQ178" s="17">
        <f t="shared" si="66"/>
        <v>183934.38974302824</v>
      </c>
      <c r="BR178" s="17">
        <v>163511.37134406299</v>
      </c>
      <c r="BS178" s="17">
        <f t="shared" si="73"/>
        <v>184678.14059925874</v>
      </c>
      <c r="BT178" s="17">
        <v>74601</v>
      </c>
      <c r="BU178" s="17">
        <f t="shared" si="69"/>
        <v>895212</v>
      </c>
      <c r="BV178" s="17">
        <v>86344.333333333299</v>
      </c>
      <c r="BW178" s="17">
        <f t="shared" si="69"/>
        <v>1036131.9999999995</v>
      </c>
      <c r="BX178" s="17">
        <f t="shared" si="68"/>
        <v>-11743.333333333299</v>
      </c>
      <c r="BY178" s="17">
        <v>806068.17322942906</v>
      </c>
      <c r="BZ178" s="17">
        <v>1002964.53392941</v>
      </c>
      <c r="CA178" s="17">
        <f t="shared" si="70"/>
        <v>-196896.36069998099</v>
      </c>
      <c r="CB178" s="17">
        <f t="shared" si="71"/>
        <v>-222384.8622021465</v>
      </c>
      <c r="CD178" s="139"/>
      <c r="CE178" s="139"/>
    </row>
    <row r="179" spans="1:83" x14ac:dyDescent="0.2">
      <c r="A179" s="18">
        <v>41455</v>
      </c>
      <c r="B179" s="17">
        <v>4294050</v>
      </c>
      <c r="C179" s="17">
        <v>3835957</v>
      </c>
      <c r="D179" s="35">
        <f>Data!P179</f>
        <v>5</v>
      </c>
      <c r="E179" s="73">
        <v>5.0888709677419399</v>
      </c>
      <c r="F179" s="73">
        <v>6.1184516129032298</v>
      </c>
      <c r="G179" s="73">
        <v>7.5128064516129003</v>
      </c>
      <c r="H179" s="73">
        <v>8.14422580645161</v>
      </c>
      <c r="I179" s="35">
        <v>7.29</v>
      </c>
      <c r="J179" s="35">
        <f>'Historical PPI'!H178</f>
        <v>69</v>
      </c>
      <c r="K179" s="35">
        <f>'4.Globalgrowthcalcs_rebased'!Q176</f>
        <v>120.04775157762924</v>
      </c>
      <c r="L179" s="35">
        <f>'4.Globalgrowthcalcs_rebased'!B176</f>
        <v>105.47906116889587</v>
      </c>
      <c r="M179" s="35">
        <v>0.25</v>
      </c>
      <c r="N179" s="35">
        <f>'3.IMFq'!Q176</f>
        <v>106.76939541802724</v>
      </c>
      <c r="O179" s="35">
        <f>'3.IMFq'!R176</f>
        <v>229.12471875000006</v>
      </c>
      <c r="P179" s="35">
        <f>'3.IMFq'!S176</f>
        <v>93.784718749999996</v>
      </c>
      <c r="Q179" s="35">
        <f>'3.IMFq'!T176</f>
        <v>95.743437499999999</v>
      </c>
      <c r="R179" s="35">
        <f>'3.IMFq'!U176</f>
        <v>94.488093750000019</v>
      </c>
      <c r="S179" s="35">
        <f>'3.IMFq'!V176</f>
        <v>107.71299999999998</v>
      </c>
      <c r="T179" s="35">
        <f t="shared" si="67"/>
        <v>117.77716832969051</v>
      </c>
      <c r="U179" s="17">
        <v>2739722</v>
      </c>
      <c r="V179" s="17">
        <v>2454321</v>
      </c>
      <c r="W179" s="17">
        <v>831875</v>
      </c>
      <c r="X179" s="17">
        <v>732525</v>
      </c>
      <c r="Y179" s="17">
        <v>510650</v>
      </c>
      <c r="Z179" s="17">
        <v>452800</v>
      </c>
      <c r="AA179" s="17">
        <v>134287</v>
      </c>
      <c r="AB179" s="17">
        <v>122869</v>
      </c>
      <c r="AC179" s="17">
        <v>144894</v>
      </c>
      <c r="AD179" s="17">
        <v>133420</v>
      </c>
      <c r="AE179" s="17">
        <v>789831</v>
      </c>
      <c r="AF179" s="17">
        <v>709089</v>
      </c>
      <c r="AG179" s="75">
        <f>Tax_data!Q179</f>
        <v>0.93518867481432355</v>
      </c>
      <c r="AH179" s="75">
        <f>Tax_data!S179</f>
        <v>8.0146547102767869</v>
      </c>
      <c r="AI179" s="74">
        <f>Tax_data!U179</f>
        <v>13.322320982492567</v>
      </c>
      <c r="AJ179" s="74">
        <f>Tax_data!V179</f>
        <v>10.671045981880932</v>
      </c>
      <c r="AK179" s="81">
        <f>Data!F179</f>
        <v>14.692</v>
      </c>
      <c r="AL179" s="17">
        <v>1842639</v>
      </c>
      <c r="AM179" s="74">
        <f t="shared" si="61"/>
        <v>2056910.4882197562</v>
      </c>
      <c r="AN179" s="81">
        <f>Data!H179</f>
        <v>188977.16692171665</v>
      </c>
      <c r="AO179" s="74">
        <f>(Data!K179/(AP179/100))</f>
        <v>1432110.4533965434</v>
      </c>
      <c r="AP179" s="74">
        <f t="shared" si="62"/>
        <v>89.582848186786833</v>
      </c>
      <c r="AQ179" s="17">
        <f>'Embargoed data'!G179</f>
        <v>4320</v>
      </c>
      <c r="AR179" s="17">
        <f>'Embargoed data'!H179</f>
        <v>18652</v>
      </c>
      <c r="AS179" s="17">
        <f>'Embargoed data'!I179</f>
        <v>11559</v>
      </c>
      <c r="AT179" s="17">
        <f>'Embargoed data'!J179</f>
        <v>7345</v>
      </c>
      <c r="AU179" s="17">
        <f>'Embargoed data'!K179</f>
        <v>174372</v>
      </c>
      <c r="AV179" s="17">
        <f t="shared" si="63"/>
        <v>178440</v>
      </c>
      <c r="AW179" s="17">
        <v>113990</v>
      </c>
      <c r="AX179" s="17">
        <v>34922</v>
      </c>
      <c r="AY179" s="17">
        <f t="shared" si="72"/>
        <v>148912</v>
      </c>
      <c r="AZ179" s="74">
        <f>'Historical CPI'!I134</f>
        <v>66.366666666666703</v>
      </c>
      <c r="BA179" s="17">
        <v>1147050</v>
      </c>
      <c r="BB179" s="17">
        <v>1088941</v>
      </c>
      <c r="BC179" s="17">
        <v>1261439</v>
      </c>
      <c r="BD179" s="17">
        <v>1186605</v>
      </c>
      <c r="BE179" s="74">
        <f t="shared" si="56"/>
        <v>88.67130128267894</v>
      </c>
      <c r="BF179" s="74">
        <f t="shared" si="57"/>
        <v>91.497315451235039</v>
      </c>
      <c r="BG179" s="74">
        <f t="shared" si="58"/>
        <v>92.081107568291301</v>
      </c>
      <c r="BH179" s="74">
        <f t="shared" si="59"/>
        <v>89.777306790946426</v>
      </c>
      <c r="BI179" s="74">
        <v>120.286666666667</v>
      </c>
      <c r="BJ179" s="74">
        <v>103.511300933333</v>
      </c>
      <c r="BK179" s="74">
        <f t="shared" si="60"/>
        <v>89.331912763009285</v>
      </c>
      <c r="BL179" s="74">
        <f t="shared" si="64"/>
        <v>94.067568863813463</v>
      </c>
      <c r="BM179" s="74">
        <f t="shared" si="65"/>
        <v>94.934048210627267</v>
      </c>
      <c r="BN179" s="17">
        <f>Data!G179</f>
        <v>125417.84644704602</v>
      </c>
      <c r="BO179" s="17">
        <f>Data!H179</f>
        <v>188977.16692171665</v>
      </c>
      <c r="BP179" s="17">
        <v>177815.392965526</v>
      </c>
      <c r="BQ179" s="17">
        <f t="shared" si="66"/>
        <v>198492.67640471511</v>
      </c>
      <c r="BR179" s="17">
        <v>163908.95638842101</v>
      </c>
      <c r="BS179" s="17">
        <f t="shared" si="73"/>
        <v>182969.12824948225</v>
      </c>
      <c r="BT179" s="17">
        <v>67491</v>
      </c>
      <c r="BU179" s="17">
        <f t="shared" si="69"/>
        <v>809892</v>
      </c>
      <c r="BV179" s="17">
        <v>79098</v>
      </c>
      <c r="BW179" s="17">
        <f t="shared" si="69"/>
        <v>949176</v>
      </c>
      <c r="BX179" s="17">
        <f t="shared" si="68"/>
        <v>-11607</v>
      </c>
      <c r="BY179" s="17">
        <v>861807.22025441495</v>
      </c>
      <c r="BZ179" s="17">
        <v>1021460.22979479</v>
      </c>
      <c r="CA179" s="17">
        <f t="shared" si="70"/>
        <v>-159653.00954037509</v>
      </c>
      <c r="CB179" s="17">
        <f t="shared" si="71"/>
        <v>-178218.27813231258</v>
      </c>
      <c r="CD179" s="139"/>
      <c r="CE179" s="139"/>
    </row>
    <row r="180" spans="1:83" x14ac:dyDescent="0.2">
      <c r="A180" s="18">
        <v>41547</v>
      </c>
      <c r="B180" s="17">
        <v>4314423</v>
      </c>
      <c r="C180" s="17">
        <v>3902108</v>
      </c>
      <c r="D180" s="35">
        <f>Data!P180</f>
        <v>5</v>
      </c>
      <c r="E180" s="73">
        <v>5.0935937500000001</v>
      </c>
      <c r="F180" s="73">
        <v>7.1231875000000002</v>
      </c>
      <c r="G180" s="73">
        <v>8.4082968749999996</v>
      </c>
      <c r="H180" s="73">
        <v>8.993390625</v>
      </c>
      <c r="I180" s="35">
        <v>8.1666666666666696</v>
      </c>
      <c r="J180" s="35">
        <f>'Historical PPI'!H179</f>
        <v>70.3333333333333</v>
      </c>
      <c r="K180" s="35">
        <f>'4.Globalgrowthcalcs_rebased'!Q177</f>
        <v>121.10155298161517</v>
      </c>
      <c r="L180" s="35">
        <f>'4.Globalgrowthcalcs_rebased'!B177</f>
        <v>106.37710191107365</v>
      </c>
      <c r="M180" s="35">
        <v>0.25</v>
      </c>
      <c r="N180" s="35">
        <f>'3.IMFq'!Q177</f>
        <v>107.27599207787094</v>
      </c>
      <c r="O180" s="35">
        <f>'3.IMFq'!R177</f>
        <v>230.12834375000006</v>
      </c>
      <c r="P180" s="35">
        <f>'3.IMFq'!S177</f>
        <v>94.385843749999992</v>
      </c>
      <c r="Q180" s="35">
        <f>'3.IMFq'!T177</f>
        <v>96.381687499999984</v>
      </c>
      <c r="R180" s="35">
        <f>'3.IMFq'!U177</f>
        <v>94.521468750000025</v>
      </c>
      <c r="S180" s="35">
        <f>'3.IMFq'!V177</f>
        <v>110.23199999999997</v>
      </c>
      <c r="T180" s="35">
        <f t="shared" si="67"/>
        <v>118.47911566873032</v>
      </c>
      <c r="U180" s="17">
        <v>2736874</v>
      </c>
      <c r="V180" s="17">
        <v>2484067</v>
      </c>
      <c r="W180" s="17">
        <v>833531</v>
      </c>
      <c r="X180" s="17">
        <v>744142</v>
      </c>
      <c r="Y180" s="17">
        <v>530992</v>
      </c>
      <c r="Z180" s="17">
        <v>477635</v>
      </c>
      <c r="AA180" s="17">
        <v>130806</v>
      </c>
      <c r="AB180" s="17">
        <v>120935</v>
      </c>
      <c r="AC180" s="17">
        <v>145612</v>
      </c>
      <c r="AD180" s="17">
        <v>135378</v>
      </c>
      <c r="AE180" s="17">
        <v>807410</v>
      </c>
      <c r="AF180" s="17">
        <v>733948</v>
      </c>
      <c r="AG180" s="75">
        <f>Tax_data!Q180</f>
        <v>0.99298722599659694</v>
      </c>
      <c r="AH180" s="75">
        <f>Tax_data!S180</f>
        <v>10.218250150199584</v>
      </c>
      <c r="AI180" s="74">
        <f>Tax_data!U180</f>
        <v>12.262412597684941</v>
      </c>
      <c r="AJ180" s="74">
        <f>Tax_data!V180</f>
        <v>12.10654221027357</v>
      </c>
      <c r="AK180" s="81">
        <f>Data!F180</f>
        <v>15.036</v>
      </c>
      <c r="AL180" s="17">
        <v>1867018</v>
      </c>
      <c r="AM180" s="74">
        <f t="shared" si="61"/>
        <v>2057027.0535102317</v>
      </c>
      <c r="AN180" s="81">
        <f>Data!H180</f>
        <v>184410.68169067515</v>
      </c>
      <c r="AO180" s="74">
        <f>(Data!K180/(AP180/100))</f>
        <v>1471476.6821351133</v>
      </c>
      <c r="AP180" s="74">
        <f t="shared" si="62"/>
        <v>90.762928801252812</v>
      </c>
      <c r="AQ180" s="17">
        <f>'Embargoed data'!G180</f>
        <v>4500</v>
      </c>
      <c r="AR180" s="17">
        <f>'Embargoed data'!H180</f>
        <v>27449</v>
      </c>
      <c r="AS180" s="17">
        <f>'Embargoed data'!I180</f>
        <v>18552</v>
      </c>
      <c r="AT180" s="17">
        <f>'Embargoed data'!J180</f>
        <v>9896</v>
      </c>
      <c r="AU180" s="17">
        <f>'Embargoed data'!K180</f>
        <v>170277</v>
      </c>
      <c r="AV180" s="17">
        <f t="shared" si="63"/>
        <v>173778</v>
      </c>
      <c r="AW180" s="17">
        <v>143476</v>
      </c>
      <c r="AX180" s="17">
        <v>34621</v>
      </c>
      <c r="AY180" s="17">
        <f t="shared" si="72"/>
        <v>178097</v>
      </c>
      <c r="AZ180" s="74">
        <f>'Historical CPI'!I135</f>
        <v>67.3333333333333</v>
      </c>
      <c r="BA180" s="17">
        <v>1152615</v>
      </c>
      <c r="BB180" s="17">
        <v>1113682</v>
      </c>
      <c r="BC180" s="17">
        <v>1250386</v>
      </c>
      <c r="BD180" s="17">
        <v>1230747</v>
      </c>
      <c r="BE180" s="74">
        <f t="shared" si="56"/>
        <v>89.951449362702263</v>
      </c>
      <c r="BF180" s="74">
        <f t="shared" si="57"/>
        <v>92.453710074461412</v>
      </c>
      <c r="BG180" s="74">
        <f t="shared" si="58"/>
        <v>92.971733098920424</v>
      </c>
      <c r="BH180" s="74">
        <f t="shared" si="59"/>
        <v>90.901524628131924</v>
      </c>
      <c r="BI180" s="74">
        <v>114.466666666667</v>
      </c>
      <c r="BJ180" s="74">
        <v>100.570613866667</v>
      </c>
      <c r="BK180" s="74">
        <f t="shared" si="60"/>
        <v>90.443333905831665</v>
      </c>
      <c r="BL180" s="74">
        <f t="shared" si="64"/>
        <v>98.429365012084276</v>
      </c>
      <c r="BM180" s="74">
        <f t="shared" si="65"/>
        <v>96.622202556794761</v>
      </c>
      <c r="BN180" s="17">
        <f>Data!G180</f>
        <v>124169.85900505455</v>
      </c>
      <c r="BO180" s="17">
        <f>Data!H180</f>
        <v>184410.68169067515</v>
      </c>
      <c r="BP180" s="17">
        <v>174295.010461617</v>
      </c>
      <c r="BQ180" s="17">
        <f t="shared" si="66"/>
        <v>192033.25935336188</v>
      </c>
      <c r="BR180" s="17">
        <v>168529.14114542</v>
      </c>
      <c r="BS180" s="17">
        <f t="shared" si="73"/>
        <v>185680.58938958982</v>
      </c>
      <c r="BT180" s="17">
        <v>66959.666666666701</v>
      </c>
      <c r="BU180" s="17">
        <f t="shared" si="69"/>
        <v>803516.00000000047</v>
      </c>
      <c r="BV180" s="17">
        <v>89985.666666666701</v>
      </c>
      <c r="BW180" s="17">
        <f t="shared" si="69"/>
        <v>1079828.0000000005</v>
      </c>
      <c r="BX180" s="17">
        <f t="shared" si="68"/>
        <v>-23026</v>
      </c>
      <c r="BY180" s="17">
        <v>863421.64878225804</v>
      </c>
      <c r="BZ180" s="17">
        <v>1024453.44946286</v>
      </c>
      <c r="CA180" s="17">
        <f t="shared" si="70"/>
        <v>-161031.80068060197</v>
      </c>
      <c r="CB180" s="17">
        <f t="shared" si="71"/>
        <v>-177420.23401781105</v>
      </c>
      <c r="CD180" s="139"/>
      <c r="CE180" s="139"/>
    </row>
    <row r="181" spans="1:83" x14ac:dyDescent="0.2">
      <c r="A181" s="18">
        <v>41639</v>
      </c>
      <c r="B181" s="17">
        <v>4337650</v>
      </c>
      <c r="C181" s="17">
        <v>3980113</v>
      </c>
      <c r="D181" s="35">
        <f>Data!P181</f>
        <v>5</v>
      </c>
      <c r="E181" s="73">
        <v>5.0788888888888897</v>
      </c>
      <c r="F181" s="73">
        <v>7.0343968253968301</v>
      </c>
      <c r="G181" s="73">
        <v>8.3926984126984099</v>
      </c>
      <c r="H181" s="73">
        <v>8.9672222222222207</v>
      </c>
      <c r="I181" s="35">
        <v>8.1233333333333295</v>
      </c>
      <c r="J181" s="35">
        <f>'Historical PPI'!H180</f>
        <v>71.1666666666667</v>
      </c>
      <c r="K181" s="35">
        <f>'4.Globalgrowthcalcs_rebased'!Q178</f>
        <v>123.07327874850724</v>
      </c>
      <c r="L181" s="35">
        <f>'4.Globalgrowthcalcs_rebased'!B178</f>
        <v>107.30443671572129</v>
      </c>
      <c r="M181" s="35">
        <v>0.25</v>
      </c>
      <c r="N181" s="35">
        <f>'3.IMFq'!Q178</f>
        <v>107.70996365905883</v>
      </c>
      <c r="O181" s="35">
        <f>'3.IMFq'!R178</f>
        <v>231.05090625000003</v>
      </c>
      <c r="P181" s="35">
        <f>'3.IMFq'!S178</f>
        <v>94.988406249999983</v>
      </c>
      <c r="Q181" s="35">
        <f>'3.IMFq'!T178</f>
        <v>97.008812499999976</v>
      </c>
      <c r="R181" s="35">
        <f>'3.IMFq'!U178</f>
        <v>94.577281250000013</v>
      </c>
      <c r="S181" s="35">
        <f>'3.IMFq'!V178</f>
        <v>112.77199999999996</v>
      </c>
      <c r="T181" s="35">
        <f t="shared" si="67"/>
        <v>119.14486853998766</v>
      </c>
      <c r="U181" s="17">
        <v>2737535</v>
      </c>
      <c r="V181" s="17">
        <v>2527465</v>
      </c>
      <c r="W181" s="17">
        <v>836871</v>
      </c>
      <c r="X181" s="17">
        <v>757969</v>
      </c>
      <c r="Y181" s="17">
        <v>531307</v>
      </c>
      <c r="Z181" s="17">
        <v>486034</v>
      </c>
      <c r="AA181" s="17">
        <v>134463</v>
      </c>
      <c r="AB181" s="17">
        <v>126517</v>
      </c>
      <c r="AC181" s="17">
        <v>149656</v>
      </c>
      <c r="AD181" s="17">
        <v>141709</v>
      </c>
      <c r="AE181" s="17">
        <v>815427</v>
      </c>
      <c r="AF181" s="17">
        <v>754261</v>
      </c>
      <c r="AG181" s="75">
        <f>Tax_data!Q181</f>
        <v>1.0156993317935907</v>
      </c>
      <c r="AH181" s="75">
        <f>Tax_data!S181</f>
        <v>10.205984926852119</v>
      </c>
      <c r="AI181" s="74">
        <f>Tax_data!U181</f>
        <v>11.635781110866475</v>
      </c>
      <c r="AJ181" s="74">
        <f>Tax_data!V181</f>
        <v>14.837727579625653</v>
      </c>
      <c r="AK181" s="81">
        <f>Data!F181</f>
        <v>15.177</v>
      </c>
      <c r="AL181" s="17">
        <v>1907512</v>
      </c>
      <c r="AM181" s="74">
        <f t="shared" si="61"/>
        <v>2066054.6685789912</v>
      </c>
      <c r="AN181" s="81">
        <f>Data!H181</f>
        <v>185102.19566212458</v>
      </c>
      <c r="AO181" s="74">
        <f>(Data!K181/(AP181/100))</f>
        <v>1524809.8778908283</v>
      </c>
      <c r="AP181" s="74">
        <f t="shared" si="62"/>
        <v>92.326308156790688</v>
      </c>
      <c r="AQ181" s="17">
        <f>'Embargoed data'!G181</f>
        <v>4380</v>
      </c>
      <c r="AR181" s="17">
        <f>'Embargoed data'!H181</f>
        <v>29692</v>
      </c>
      <c r="AS181" s="17">
        <f>'Embargoed data'!I181</f>
        <v>18666</v>
      </c>
      <c r="AT181" s="17">
        <f>'Embargoed data'!J181</f>
        <v>9218</v>
      </c>
      <c r="AU181" s="17">
        <f>'Embargoed data'!K181</f>
        <v>185097</v>
      </c>
      <c r="AV181" s="17">
        <f t="shared" si="63"/>
        <v>191285</v>
      </c>
      <c r="AW181" s="17">
        <v>139696</v>
      </c>
      <c r="AX181" s="17">
        <v>37824</v>
      </c>
      <c r="AY181" s="17">
        <f t="shared" si="72"/>
        <v>177520</v>
      </c>
      <c r="AZ181" s="74">
        <f>'Historical CPI'!I136</f>
        <v>67.900000000000006</v>
      </c>
      <c r="BA181" s="17">
        <v>1162818</v>
      </c>
      <c r="BB181" s="17">
        <v>1143486</v>
      </c>
      <c r="BC181" s="17">
        <v>1197044</v>
      </c>
      <c r="BD181" s="17">
        <v>1196074</v>
      </c>
      <c r="BE181" s="74">
        <f t="shared" si="56"/>
        <v>91.478937789263085</v>
      </c>
      <c r="BF181" s="74">
        <f t="shared" si="57"/>
        <v>94.090567665454444</v>
      </c>
      <c r="BG181" s="74">
        <f t="shared" si="58"/>
        <v>94.689821991767786</v>
      </c>
      <c r="BH181" s="74">
        <f t="shared" si="59"/>
        <v>92.498899349665876</v>
      </c>
      <c r="BI181" s="74">
        <v>111.086666666667</v>
      </c>
      <c r="BJ181" s="74">
        <v>98.733424999999997</v>
      </c>
      <c r="BK181" s="74">
        <f t="shared" si="60"/>
        <v>91.757357094279158</v>
      </c>
      <c r="BL181" s="74">
        <f t="shared" si="64"/>
        <v>99.91896705551342</v>
      </c>
      <c r="BM181" s="74">
        <f t="shared" si="65"/>
        <v>98.337487035804401</v>
      </c>
      <c r="BN181" s="17">
        <f>Data!G181</f>
        <v>125684.3908545826</v>
      </c>
      <c r="BO181" s="17">
        <f>Data!H181</f>
        <v>185102.19566212458</v>
      </c>
      <c r="BP181" s="17">
        <v>190391.61429277301</v>
      </c>
      <c r="BQ181" s="17">
        <f t="shared" si="66"/>
        <v>206215.99422067817</v>
      </c>
      <c r="BR181" s="17">
        <v>174361.82146335</v>
      </c>
      <c r="BS181" s="17">
        <f t="shared" si="73"/>
        <v>188853.88676783728</v>
      </c>
      <c r="BT181" s="17">
        <v>77333.333333333299</v>
      </c>
      <c r="BU181" s="17">
        <f t="shared" si="69"/>
        <v>927999.99999999953</v>
      </c>
      <c r="BV181" s="17">
        <v>87024</v>
      </c>
      <c r="BW181" s="17">
        <f t="shared" si="69"/>
        <v>1044288</v>
      </c>
      <c r="BX181" s="17">
        <f t="shared" si="68"/>
        <v>-9690.6666666667006</v>
      </c>
      <c r="BY181" s="17">
        <v>889891.46060293599</v>
      </c>
      <c r="BZ181" s="17">
        <v>1065474.7571006899</v>
      </c>
      <c r="CA181" s="17">
        <f t="shared" si="70"/>
        <v>-175583.29649775394</v>
      </c>
      <c r="CB181" s="17">
        <f t="shared" si="71"/>
        <v>-190176.88457722613</v>
      </c>
      <c r="CD181" s="139"/>
      <c r="CE181" s="139"/>
    </row>
    <row r="182" spans="1:83" x14ac:dyDescent="0.2">
      <c r="A182" s="18">
        <v>41729</v>
      </c>
      <c r="B182" s="17">
        <v>4331667</v>
      </c>
      <c r="C182" s="17">
        <v>4049893</v>
      </c>
      <c r="D182" s="35">
        <f>Data!P182</f>
        <v>5.3461538461538503</v>
      </c>
      <c r="E182" s="73">
        <v>5.4969354838709696</v>
      </c>
      <c r="F182" s="73">
        <v>7.8270185589516101</v>
      </c>
      <c r="G182" s="73">
        <v>8.7477866673225808</v>
      </c>
      <c r="H182" s="73">
        <v>9.14858018877419</v>
      </c>
      <c r="I182" s="35">
        <v>8.5566666666666702</v>
      </c>
      <c r="J182" s="35">
        <f>'Historical PPI'!H181</f>
        <v>73.066666666666706</v>
      </c>
      <c r="K182" s="35">
        <f>'4.Globalgrowthcalcs_rebased'!Q179</f>
        <v>123.56147923829498</v>
      </c>
      <c r="L182" s="35">
        <f>'4.Globalgrowthcalcs_rebased'!B179</f>
        <v>106.93413222549077</v>
      </c>
      <c r="M182" s="35">
        <v>0.25</v>
      </c>
      <c r="N182" s="35">
        <f>'3.IMFq'!Q179</f>
        <v>108.0423975861614</v>
      </c>
      <c r="O182" s="35">
        <f>'3.IMFq'!R179</f>
        <v>231.62771875000004</v>
      </c>
      <c r="P182" s="35">
        <f>'3.IMFq'!S179</f>
        <v>95.664125000000013</v>
      </c>
      <c r="Q182" s="35">
        <f>'3.IMFq'!T179</f>
        <v>97.757156250000023</v>
      </c>
      <c r="R182" s="35">
        <f>'3.IMFq'!U179</f>
        <v>94.351781250000045</v>
      </c>
      <c r="S182" s="35">
        <f>'3.IMFq'!V179</f>
        <v>115.90565625000001</v>
      </c>
      <c r="T182" s="35">
        <f t="shared" si="67"/>
        <v>119.77303060192214</v>
      </c>
      <c r="U182" s="17">
        <v>2741369</v>
      </c>
      <c r="V182" s="17">
        <v>2567092</v>
      </c>
      <c r="W182" s="17">
        <v>841838</v>
      </c>
      <c r="X182" s="17">
        <v>781960</v>
      </c>
      <c r="Y182" s="17">
        <v>523638</v>
      </c>
      <c r="Z182" s="17">
        <v>490362</v>
      </c>
      <c r="AA182" s="17">
        <v>139752</v>
      </c>
      <c r="AB182" s="17">
        <v>133690</v>
      </c>
      <c r="AC182" s="17">
        <v>136391</v>
      </c>
      <c r="AD182" s="17">
        <v>130926</v>
      </c>
      <c r="AE182" s="17">
        <v>799782</v>
      </c>
      <c r="AF182" s="17">
        <v>754979</v>
      </c>
      <c r="AG182" s="75">
        <f>Tax_data!Q182</f>
        <v>1.0357765004543893</v>
      </c>
      <c r="AH182" s="75">
        <f>Tax_data!S182</f>
        <v>11.095334063864319</v>
      </c>
      <c r="AI182" s="74">
        <f>Tax_data!U182</f>
        <v>13.666130105810925</v>
      </c>
      <c r="AJ182" s="74">
        <f>Tax_data!V182</f>
        <v>10.621087387971562</v>
      </c>
      <c r="AK182" s="81">
        <f>Data!F182</f>
        <v>15.055</v>
      </c>
      <c r="AL182" s="17">
        <v>1943380</v>
      </c>
      <c r="AM182" s="74">
        <f t="shared" si="61"/>
        <v>2075313.8910564953</v>
      </c>
      <c r="AN182" s="81">
        <f>Data!H182</f>
        <v>186270.35166390863</v>
      </c>
      <c r="AO182" s="74">
        <f>(Data!K182/(AP182/100))</f>
        <v>1520308.9026772964</v>
      </c>
      <c r="AP182" s="74">
        <f t="shared" si="62"/>
        <v>93.64270187632529</v>
      </c>
      <c r="AQ182" s="17">
        <f>'Embargoed data'!G182</f>
        <v>4600</v>
      </c>
      <c r="AR182" s="17">
        <f>'Embargoed data'!H182</f>
        <v>23188</v>
      </c>
      <c r="AS182" s="17">
        <f>'Embargoed data'!I182</f>
        <v>10302</v>
      </c>
      <c r="AT182" s="17">
        <f>'Embargoed data'!J182</f>
        <v>8910</v>
      </c>
      <c r="AU182" s="17">
        <f>'Embargoed data'!K182</f>
        <v>184439</v>
      </c>
      <c r="AV182" s="17">
        <f t="shared" si="63"/>
        <v>193015</v>
      </c>
      <c r="AW182" s="17">
        <v>145354</v>
      </c>
      <c r="AX182" s="17">
        <v>38231</v>
      </c>
      <c r="AY182" s="17">
        <f t="shared" si="72"/>
        <v>183585</v>
      </c>
      <c r="AZ182" s="74">
        <f>'Historical CPI'!I137</f>
        <v>69.3</v>
      </c>
      <c r="BA182" s="17">
        <v>1195108</v>
      </c>
      <c r="BB182" s="17">
        <v>1201155</v>
      </c>
      <c r="BC182" s="17">
        <v>1227028</v>
      </c>
      <c r="BD182" s="17">
        <v>1283033</v>
      </c>
      <c r="BE182" s="74">
        <f t="shared" si="56"/>
        <v>93.64522819199523</v>
      </c>
      <c r="BF182" s="74">
        <f t="shared" si="57"/>
        <v>95.662316102810692</v>
      </c>
      <c r="BG182" s="74">
        <f t="shared" si="58"/>
        <v>95.993137377099657</v>
      </c>
      <c r="BH182" s="74">
        <f t="shared" si="59"/>
        <v>94.3980984818363</v>
      </c>
      <c r="BI182" s="74">
        <v>104.083333333333</v>
      </c>
      <c r="BJ182" s="74">
        <v>94.362047633333304</v>
      </c>
      <c r="BK182" s="74">
        <f t="shared" si="60"/>
        <v>93.495021662560859</v>
      </c>
      <c r="BL182" s="74">
        <f t="shared" si="64"/>
        <v>104.56428052171589</v>
      </c>
      <c r="BM182" s="74">
        <f t="shared" si="65"/>
        <v>100.50597937592252</v>
      </c>
      <c r="BN182" s="17">
        <f>Data!G182</f>
        <v>129085.35370308868</v>
      </c>
      <c r="BO182" s="17">
        <f>Data!H182</f>
        <v>186270.35166390863</v>
      </c>
      <c r="BP182" s="17">
        <v>193661.011943402</v>
      </c>
      <c r="BQ182" s="17">
        <f t="shared" si="66"/>
        <v>206808.44108831006</v>
      </c>
      <c r="BR182" s="17">
        <v>179913.25515658001</v>
      </c>
      <c r="BS182" s="17">
        <f t="shared" si="73"/>
        <v>192127.364494665</v>
      </c>
      <c r="BT182" s="17">
        <v>81733.666666666701</v>
      </c>
      <c r="BU182" s="17">
        <f t="shared" si="69"/>
        <v>980804.00000000047</v>
      </c>
      <c r="BV182" s="17">
        <v>93125</v>
      </c>
      <c r="BW182" s="17">
        <f t="shared" si="69"/>
        <v>1117500</v>
      </c>
      <c r="BX182" s="17">
        <f t="shared" ref="BX182:BX213" si="74">BT182-BV182</f>
        <v>-11391.333333333299</v>
      </c>
      <c r="BY182" s="17">
        <v>892173.940531653</v>
      </c>
      <c r="BZ182" s="17">
        <v>1069846.0604088299</v>
      </c>
      <c r="CA182" s="17">
        <f t="shared" si="70"/>
        <v>-177672.11987717694</v>
      </c>
      <c r="CB182" s="17">
        <f t="shared" si="71"/>
        <v>-189734.08105185817</v>
      </c>
      <c r="CD182" s="139"/>
      <c r="CE182" s="139"/>
    </row>
    <row r="183" spans="1:83" x14ac:dyDescent="0.2">
      <c r="A183" s="18">
        <v>41820</v>
      </c>
      <c r="B183" s="17">
        <v>4348763</v>
      </c>
      <c r="C183" s="17">
        <v>4089584</v>
      </c>
      <c r="D183" s="35">
        <f>Data!P183</f>
        <v>5.5</v>
      </c>
      <c r="E183" s="73">
        <v>5.7510169491525396</v>
      </c>
      <c r="F183" s="73">
        <v>7.6812680019491504</v>
      </c>
      <c r="G183" s="73">
        <v>8.5904716026101706</v>
      </c>
      <c r="H183" s="73">
        <v>8.9992078256949206</v>
      </c>
      <c r="I183" s="35">
        <v>8.3033333333333292</v>
      </c>
      <c r="J183" s="35">
        <f>'Historical PPI'!H182</f>
        <v>74.866666666666703</v>
      </c>
      <c r="K183" s="35">
        <f>'4.Globalgrowthcalcs_rebased'!Q180</f>
        <v>125.22625613882163</v>
      </c>
      <c r="L183" s="35">
        <f>'4.Globalgrowthcalcs_rebased'!B180</f>
        <v>108.31555358729123</v>
      </c>
      <c r="M183" s="35">
        <v>0.25</v>
      </c>
      <c r="N183" s="35">
        <f>'3.IMFq'!Q180</f>
        <v>108.34268404020956</v>
      </c>
      <c r="O183" s="35">
        <f>'3.IMFq'!R180</f>
        <v>232.49403125000001</v>
      </c>
      <c r="P183" s="35">
        <f>'3.IMFq'!S180</f>
        <v>96.240875000000017</v>
      </c>
      <c r="Q183" s="35">
        <f>'3.IMFq'!T180</f>
        <v>98.309093750000031</v>
      </c>
      <c r="R183" s="35">
        <f>'3.IMFq'!U180</f>
        <v>94.573968750000034</v>
      </c>
      <c r="S183" s="35">
        <f>'3.IMFq'!V180</f>
        <v>118.25859375</v>
      </c>
      <c r="T183" s="35">
        <f t="shared" si="67"/>
        <v>120.36695307423069</v>
      </c>
      <c r="U183" s="17">
        <v>2752147</v>
      </c>
      <c r="V183" s="17">
        <v>2615259</v>
      </c>
      <c r="W183" s="17">
        <v>846810</v>
      </c>
      <c r="X183" s="17">
        <v>791883</v>
      </c>
      <c r="Y183" s="17">
        <v>503531</v>
      </c>
      <c r="Z183" s="17">
        <v>480748</v>
      </c>
      <c r="AA183" s="17">
        <v>142553</v>
      </c>
      <c r="AB183" s="17">
        <v>138462</v>
      </c>
      <c r="AC183" s="17">
        <v>127255</v>
      </c>
      <c r="AD183" s="17">
        <v>124045</v>
      </c>
      <c r="AE183" s="17">
        <v>773339</v>
      </c>
      <c r="AF183" s="17">
        <v>743255</v>
      </c>
      <c r="AG183" s="75">
        <f>Tax_data!Q183</f>
        <v>0.97727616896827652</v>
      </c>
      <c r="AH183" s="75">
        <f>Tax_data!S183</f>
        <v>8.2982931965270659</v>
      </c>
      <c r="AI183" s="74">
        <f>Tax_data!U183</f>
        <v>13.655797846737974</v>
      </c>
      <c r="AJ183" s="74">
        <f>Tax_data!V183</f>
        <v>11.231601651829738</v>
      </c>
      <c r="AK183" s="81">
        <f>Data!F183</f>
        <v>15.093999999999999</v>
      </c>
      <c r="AL183" s="17">
        <v>1978006</v>
      </c>
      <c r="AM183" s="74">
        <f t="shared" si="61"/>
        <v>2081538.8758367719</v>
      </c>
      <c r="AN183" s="81">
        <f>Data!H183</f>
        <v>185442.23495028628</v>
      </c>
      <c r="AO183" s="74">
        <f>(Data!K183/(AP183/100))</f>
        <v>1519391.4367154457</v>
      </c>
      <c r="AP183" s="74">
        <f t="shared" si="62"/>
        <v>95.026137775344125</v>
      </c>
      <c r="AQ183" s="17">
        <f>'Embargoed data'!G183</f>
        <v>4840</v>
      </c>
      <c r="AR183" s="17">
        <f>'Embargoed data'!H183</f>
        <v>22868</v>
      </c>
      <c r="AS183" s="17">
        <f>'Embargoed data'!I183</f>
        <v>11284</v>
      </c>
      <c r="AT183" s="17">
        <f>'Embargoed data'!J183</f>
        <v>11905</v>
      </c>
      <c r="AU183" s="17">
        <f>'Embargoed data'!K183</f>
        <v>184169</v>
      </c>
      <c r="AV183" s="17">
        <f t="shared" si="63"/>
        <v>188688</v>
      </c>
      <c r="AW183" s="17">
        <v>124088</v>
      </c>
      <c r="AX183" s="17">
        <v>37215</v>
      </c>
      <c r="AY183" s="17">
        <f t="shared" si="72"/>
        <v>161303</v>
      </c>
      <c r="AZ183" s="74">
        <f>'Historical CPI'!I138</f>
        <v>70.6666666666667</v>
      </c>
      <c r="BA183" s="17">
        <v>1148308</v>
      </c>
      <c r="BB183" s="17">
        <v>1154543</v>
      </c>
      <c r="BC183" s="17">
        <v>1195744</v>
      </c>
      <c r="BD183" s="17">
        <v>1243442</v>
      </c>
      <c r="BE183" s="74">
        <f t="shared" si="56"/>
        <v>95.475353056713487</v>
      </c>
      <c r="BF183" s="74">
        <f t="shared" si="57"/>
        <v>97.13019017488233</v>
      </c>
      <c r="BG183" s="74">
        <f t="shared" si="58"/>
        <v>97.477505795450085</v>
      </c>
      <c r="BH183" s="74">
        <f t="shared" si="59"/>
        <v>96.109856091571743</v>
      </c>
      <c r="BI183" s="74">
        <v>107.32</v>
      </c>
      <c r="BJ183" s="74">
        <v>99.585817566666705</v>
      </c>
      <c r="BK183" s="74">
        <f t="shared" si="60"/>
        <v>94.040167284351895</v>
      </c>
      <c r="BL183" s="74">
        <f t="shared" si="64"/>
        <v>103.9889809189927</v>
      </c>
      <c r="BM183" s="74">
        <f t="shared" si="65"/>
        <v>100.54297279127202</v>
      </c>
      <c r="BN183" s="17">
        <f>Data!G183</f>
        <v>131045.84603153571</v>
      </c>
      <c r="BO183" s="17">
        <f>Data!H183</f>
        <v>185442.23495028628</v>
      </c>
      <c r="BP183" s="17">
        <v>187974.674839438</v>
      </c>
      <c r="BQ183" s="17">
        <f t="shared" si="66"/>
        <v>197813.65342221735</v>
      </c>
      <c r="BR183" s="17">
        <v>178916.50331759799</v>
      </c>
      <c r="BS183" s="17">
        <f t="shared" si="73"/>
        <v>188281.35869373448</v>
      </c>
      <c r="BT183" s="17">
        <v>72472.666666666701</v>
      </c>
      <c r="BU183" s="17">
        <f t="shared" si="69"/>
        <v>869672.00000000047</v>
      </c>
      <c r="BV183" s="17">
        <v>84485</v>
      </c>
      <c r="BW183" s="17">
        <f t="shared" si="69"/>
        <v>1013820</v>
      </c>
      <c r="BX183" s="17">
        <f t="shared" si="74"/>
        <v>-12012.333333333299</v>
      </c>
      <c r="BY183" s="17">
        <v>918373.19573126198</v>
      </c>
      <c r="BZ183" s="17">
        <v>1100296.0419944299</v>
      </c>
      <c r="CA183" s="17">
        <f t="shared" si="70"/>
        <v>-181922.84626316791</v>
      </c>
      <c r="CB183" s="17">
        <f t="shared" si="71"/>
        <v>-191445.05977214445</v>
      </c>
      <c r="CD183" s="139"/>
      <c r="CE183" s="139"/>
    </row>
    <row r="184" spans="1:83" x14ac:dyDescent="0.2">
      <c r="A184" s="18">
        <v>41912</v>
      </c>
      <c r="B184" s="17">
        <v>4369662</v>
      </c>
      <c r="C184" s="17">
        <v>4168358</v>
      </c>
      <c r="D184" s="35">
        <f>Data!P184</f>
        <v>5.7115384615384599</v>
      </c>
      <c r="E184" s="73">
        <v>6.0119999999999996</v>
      </c>
      <c r="F184" s="73">
        <v>7.4943627411999998</v>
      </c>
      <c r="G184" s="73">
        <v>8.4921993987692304</v>
      </c>
      <c r="H184" s="73">
        <v>8.8514712781384599</v>
      </c>
      <c r="I184" s="35">
        <v>8.2066666666666706</v>
      </c>
      <c r="J184" s="35">
        <f>'Historical PPI'!H183</f>
        <v>75.433333333333294</v>
      </c>
      <c r="K184" s="35">
        <f>'4.Globalgrowthcalcs_rebased'!Q181</f>
        <v>126.39832267618213</v>
      </c>
      <c r="L184" s="35">
        <f>'4.Globalgrowthcalcs_rebased'!B181</f>
        <v>109.63201150606734</v>
      </c>
      <c r="M184" s="35">
        <v>0.25</v>
      </c>
      <c r="N184" s="35">
        <f>'3.IMFq'!Q181</f>
        <v>108.58191044577373</v>
      </c>
      <c r="O184" s="35">
        <f>'3.IMFq'!R181</f>
        <v>233.38515625000002</v>
      </c>
      <c r="P184" s="35">
        <f>'3.IMFq'!S181</f>
        <v>96.790375000000012</v>
      </c>
      <c r="Q184" s="35">
        <f>'3.IMFq'!T181</f>
        <v>98.796968750000033</v>
      </c>
      <c r="R184" s="35">
        <f>'3.IMFq'!U181</f>
        <v>94.940093750000045</v>
      </c>
      <c r="S184" s="35">
        <f>'3.IMFq'!V181</f>
        <v>120.40346875</v>
      </c>
      <c r="T184" s="35">
        <f t="shared" si="67"/>
        <v>120.9252396153729</v>
      </c>
      <c r="U184" s="17">
        <v>2760701</v>
      </c>
      <c r="V184" s="17">
        <v>2658350</v>
      </c>
      <c r="W184" s="17">
        <v>848657</v>
      </c>
      <c r="X184" s="17">
        <v>804800</v>
      </c>
      <c r="Y184" s="17">
        <v>502727</v>
      </c>
      <c r="Z184" s="17">
        <v>484876</v>
      </c>
      <c r="AA184" s="17">
        <v>141817</v>
      </c>
      <c r="AB184" s="17">
        <v>139167</v>
      </c>
      <c r="AC184" s="17">
        <v>128209</v>
      </c>
      <c r="AD184" s="17">
        <v>126245</v>
      </c>
      <c r="AE184" s="17">
        <v>772753</v>
      </c>
      <c r="AF184" s="17">
        <v>750288</v>
      </c>
      <c r="AG184" s="75">
        <f>Tax_data!Q184</f>
        <v>1.1070140121695011</v>
      </c>
      <c r="AH184" s="75">
        <f>Tax_data!S184</f>
        <v>10.285995113465924</v>
      </c>
      <c r="AI184" s="74">
        <f>Tax_data!U184</f>
        <v>12.606965975907572</v>
      </c>
      <c r="AJ184" s="74">
        <f>Tax_data!V184</f>
        <v>12.780196252744364</v>
      </c>
      <c r="AK184" s="81">
        <f>Data!F184</f>
        <v>15.117000000000001</v>
      </c>
      <c r="AL184" s="17">
        <v>2029257</v>
      </c>
      <c r="AM184" s="74">
        <f t="shared" si="61"/>
        <v>2107386.848668159</v>
      </c>
      <c r="AN184" s="81">
        <f>Data!H184</f>
        <v>187481.49905596679</v>
      </c>
      <c r="AO184" s="74">
        <f>(Data!K184/(AP184/100))</f>
        <v>1586794.5995443254</v>
      </c>
      <c r="AP184" s="74">
        <f t="shared" si="62"/>
        <v>96.292572067746562</v>
      </c>
      <c r="AQ184" s="17">
        <f>'Embargoed data'!G184</f>
        <v>4920</v>
      </c>
      <c r="AR184" s="17">
        <f>'Embargoed data'!H184</f>
        <v>23792</v>
      </c>
      <c r="AS184" s="17">
        <f>'Embargoed data'!I184</f>
        <v>10807</v>
      </c>
      <c r="AT184" s="17">
        <f>'Embargoed data'!J184</f>
        <v>7972</v>
      </c>
      <c r="AU184" s="17">
        <f>'Embargoed data'!K184</f>
        <v>182571</v>
      </c>
      <c r="AV184" s="17">
        <f t="shared" si="63"/>
        <v>192504</v>
      </c>
      <c r="AW184" s="17">
        <v>156100</v>
      </c>
      <c r="AX184" s="17">
        <v>39187</v>
      </c>
      <c r="AY184" s="17">
        <f t="shared" si="72"/>
        <v>195287</v>
      </c>
      <c r="AZ184" s="74">
        <f>'Historical CPI'!I139</f>
        <v>71.599999999999994</v>
      </c>
      <c r="BA184" s="17">
        <v>1193763</v>
      </c>
      <c r="BB184" s="17">
        <v>1209436</v>
      </c>
      <c r="BC184" s="17">
        <v>1220592</v>
      </c>
      <c r="BD184" s="17">
        <v>1264579</v>
      </c>
      <c r="BE184" s="74">
        <f t="shared" si="56"/>
        <v>96.449166247287295</v>
      </c>
      <c r="BF184" s="74">
        <f t="shared" si="57"/>
        <v>98.131394684699288</v>
      </c>
      <c r="BG184" s="74">
        <f t="shared" si="58"/>
        <v>98.468126262586878</v>
      </c>
      <c r="BH184" s="74">
        <f t="shared" si="59"/>
        <v>97.092861496493711</v>
      </c>
      <c r="BI184" s="74">
        <v>106.276666666667</v>
      </c>
      <c r="BJ184" s="74">
        <v>99.993618100000006</v>
      </c>
      <c r="BK184" s="74">
        <f t="shared" si="60"/>
        <v>95.393144824473836</v>
      </c>
      <c r="BL184" s="74">
        <f t="shared" si="64"/>
        <v>103.60374310170803</v>
      </c>
      <c r="BM184" s="74">
        <f t="shared" si="65"/>
        <v>101.31290716834079</v>
      </c>
      <c r="BN184" s="17">
        <f>Data!G184</f>
        <v>134236.75332407223</v>
      </c>
      <c r="BO184" s="17">
        <f>Data!H184</f>
        <v>187481.49905596679</v>
      </c>
      <c r="BP184" s="17">
        <v>193694.77948452899</v>
      </c>
      <c r="BQ184" s="17">
        <f t="shared" si="66"/>
        <v>201152.35819877693</v>
      </c>
      <c r="BR184" s="17">
        <v>184048.198335211</v>
      </c>
      <c r="BS184" s="17">
        <f t="shared" si="73"/>
        <v>191134.36725495715</v>
      </c>
      <c r="BT184" s="17">
        <v>71741.333333333299</v>
      </c>
      <c r="BU184" s="17">
        <f t="shared" si="69"/>
        <v>860895.99999999953</v>
      </c>
      <c r="BV184" s="17">
        <v>99461</v>
      </c>
      <c r="BW184" s="17">
        <f t="shared" si="69"/>
        <v>1193532</v>
      </c>
      <c r="BX184" s="17">
        <f t="shared" si="74"/>
        <v>-27719.666666666701</v>
      </c>
      <c r="BY184" s="17">
        <v>920525.87101673405</v>
      </c>
      <c r="BZ184" s="17">
        <v>1125298.2681464099</v>
      </c>
      <c r="CA184" s="17">
        <f t="shared" si="70"/>
        <v>-204772.39712967584</v>
      </c>
      <c r="CB184" s="17">
        <f t="shared" si="71"/>
        <v>-212656.48297940198</v>
      </c>
      <c r="CD184" s="139"/>
      <c r="CE184" s="139"/>
    </row>
    <row r="185" spans="1:83" x14ac:dyDescent="0.2">
      <c r="A185" s="18">
        <v>42004</v>
      </c>
      <c r="B185" s="17">
        <v>4402381</v>
      </c>
      <c r="C185" s="17">
        <v>4227657</v>
      </c>
      <c r="D185" s="35">
        <f>Data!P185</f>
        <v>5.75</v>
      </c>
      <c r="E185" s="73">
        <v>5.9226562500000002</v>
      </c>
      <c r="F185" s="73">
        <v>7.2862724955555596</v>
      </c>
      <c r="G185" s="73">
        <v>8.2547701173174595</v>
      </c>
      <c r="H185" s="73">
        <v>8.6145164238730203</v>
      </c>
      <c r="I185" s="35">
        <v>7.92</v>
      </c>
      <c r="J185" s="35">
        <f>'Historical PPI'!H184</f>
        <v>75.6666666666667</v>
      </c>
      <c r="K185" s="35">
        <f>'4.Globalgrowthcalcs_rebased'!Q182</f>
        <v>128.14255405670332</v>
      </c>
      <c r="L185" s="35">
        <f>'4.Globalgrowthcalcs_rebased'!B182</f>
        <v>110.18645691012503</v>
      </c>
      <c r="M185" s="35">
        <v>0.25</v>
      </c>
      <c r="N185" s="35">
        <f>'3.IMFq'!Q182</f>
        <v>108.76007680285394</v>
      </c>
      <c r="O185" s="35">
        <f>'3.IMFq'!R182</f>
        <v>234.30109375000006</v>
      </c>
      <c r="P185" s="35">
        <f>'3.IMFq'!S182</f>
        <v>97.312625000000011</v>
      </c>
      <c r="Q185" s="35">
        <f>'3.IMFq'!T182</f>
        <v>99.220781250000016</v>
      </c>
      <c r="R185" s="35">
        <f>'3.IMFq'!U182</f>
        <v>95.450156250000049</v>
      </c>
      <c r="S185" s="35">
        <f>'3.IMFq'!V182</f>
        <v>122.34028124999999</v>
      </c>
      <c r="T185" s="35">
        <f t="shared" si="67"/>
        <v>121.4478902253488</v>
      </c>
      <c r="U185" s="17">
        <v>2768786</v>
      </c>
      <c r="V185" s="17">
        <v>2691797</v>
      </c>
      <c r="W185" s="17">
        <v>852437</v>
      </c>
      <c r="X185" s="17">
        <v>815031</v>
      </c>
      <c r="Y185" s="17">
        <v>520459</v>
      </c>
      <c r="Z185" s="17">
        <v>504900</v>
      </c>
      <c r="AA185" s="17">
        <v>139622</v>
      </c>
      <c r="AB185" s="17">
        <v>138082</v>
      </c>
      <c r="AC185" s="17">
        <v>136193</v>
      </c>
      <c r="AD185" s="17">
        <v>134689</v>
      </c>
      <c r="AE185" s="17">
        <v>796275</v>
      </c>
      <c r="AF185" s="17">
        <v>777672</v>
      </c>
      <c r="AG185" s="75">
        <f>Tax_data!Q185</f>
        <v>1.1387447364358771</v>
      </c>
      <c r="AH185" s="75">
        <f>Tax_data!S185</f>
        <v>11.023449508192961</v>
      </c>
      <c r="AI185" s="74">
        <f>Tax_data!U185</f>
        <v>12.856104503700184</v>
      </c>
      <c r="AJ185" s="74">
        <f>Tax_data!V185</f>
        <v>14.375890382295831</v>
      </c>
      <c r="AK185" s="81">
        <f>Data!F185</f>
        <v>15.32</v>
      </c>
      <c r="AL185" s="17">
        <v>2070833</v>
      </c>
      <c r="AM185" s="74">
        <f t="shared" si="61"/>
        <v>2130061.5977869062</v>
      </c>
      <c r="AN185" s="81">
        <f>Data!H185</f>
        <v>188349.09452958341</v>
      </c>
      <c r="AO185" s="74">
        <f>(Data!K185/(AP185/100))</f>
        <v>1631232.8064937077</v>
      </c>
      <c r="AP185" s="74">
        <f t="shared" si="62"/>
        <v>97.219395070619399</v>
      </c>
      <c r="AQ185" s="17">
        <f>'Embargoed data'!G185</f>
        <v>4900</v>
      </c>
      <c r="AR185" s="17">
        <f>'Embargoed data'!H185</f>
        <v>31536</v>
      </c>
      <c r="AS185" s="17">
        <f>'Embargoed data'!I185</f>
        <v>19879</v>
      </c>
      <c r="AT185" s="17">
        <f>'Embargoed data'!J185</f>
        <v>8589</v>
      </c>
      <c r="AU185" s="17">
        <f>'Embargoed data'!K185</f>
        <v>187477</v>
      </c>
      <c r="AV185" s="17">
        <f t="shared" si="63"/>
        <v>195445</v>
      </c>
      <c r="AW185" s="17">
        <v>151073</v>
      </c>
      <c r="AX185" s="17">
        <v>39173</v>
      </c>
      <c r="AY185" s="17">
        <f t="shared" si="72"/>
        <v>190246</v>
      </c>
      <c r="AZ185" s="74">
        <f>'Historical CPI'!I140</f>
        <v>71.766666666666694</v>
      </c>
      <c r="BA185" s="17">
        <v>1217973</v>
      </c>
      <c r="BB185" s="17">
        <v>1230261</v>
      </c>
      <c r="BC185" s="17">
        <v>1240668</v>
      </c>
      <c r="BD185" s="17">
        <v>1252098</v>
      </c>
      <c r="BE185" s="74">
        <f t="shared" si="56"/>
        <v>97.010523403380475</v>
      </c>
      <c r="BF185" s="74">
        <f t="shared" si="57"/>
        <v>98.897021959290086</v>
      </c>
      <c r="BG185" s="74">
        <f t="shared" si="58"/>
        <v>98.895684800246713</v>
      </c>
      <c r="BH185" s="74">
        <f t="shared" si="59"/>
        <v>97.663746821135916</v>
      </c>
      <c r="BI185" s="74">
        <v>105.91</v>
      </c>
      <c r="BJ185" s="74">
        <v>101.346342866667</v>
      </c>
      <c r="BK185" s="74">
        <f t="shared" si="60"/>
        <v>96.031147690306668</v>
      </c>
      <c r="BL185" s="74">
        <f t="shared" si="64"/>
        <v>100.92127789223224</v>
      </c>
      <c r="BM185" s="74">
        <f t="shared" si="65"/>
        <v>101.00888935961633</v>
      </c>
      <c r="BN185" s="17">
        <f>Data!G185</f>
        <v>135171.86684073106</v>
      </c>
      <c r="BO185" s="17">
        <f>Data!H185</f>
        <v>188349.09452958341</v>
      </c>
      <c r="BP185" s="17">
        <v>194387.61297420799</v>
      </c>
      <c r="BQ185" s="17">
        <f t="shared" si="66"/>
        <v>199947.35909743767</v>
      </c>
      <c r="BR185" s="17">
        <v>187202.82117810301</v>
      </c>
      <c r="BS185" s="17">
        <f t="shared" si="73"/>
        <v>192557.07263156734</v>
      </c>
      <c r="BT185" s="17">
        <v>83892</v>
      </c>
      <c r="BU185" s="17">
        <f t="shared" si="69"/>
        <v>1006704</v>
      </c>
      <c r="BV185" s="17">
        <v>92655.333333333299</v>
      </c>
      <c r="BW185" s="17">
        <f t="shared" si="69"/>
        <v>1111863.9999999995</v>
      </c>
      <c r="BX185" s="17">
        <f t="shared" si="74"/>
        <v>-8763.3333333332994</v>
      </c>
      <c r="BY185" s="17">
        <v>980733.27335407701</v>
      </c>
      <c r="BZ185" s="17">
        <v>1139523.7024359701</v>
      </c>
      <c r="CA185" s="17">
        <f t="shared" si="70"/>
        <v>-158790.42908189306</v>
      </c>
      <c r="CB185" s="17">
        <f t="shared" si="71"/>
        <v>-163332.04806155083</v>
      </c>
      <c r="CD185" s="139"/>
      <c r="CE185" s="139"/>
    </row>
    <row r="186" spans="1:83" x14ac:dyDescent="0.2">
      <c r="A186" s="18">
        <v>42094</v>
      </c>
      <c r="B186" s="17">
        <v>4434182</v>
      </c>
      <c r="C186" s="17">
        <v>4323863</v>
      </c>
      <c r="D186" s="35">
        <f>Data!P186</f>
        <v>5.75</v>
      </c>
      <c r="E186" s="73">
        <v>5.8958730158730202</v>
      </c>
      <c r="F186" s="73">
        <v>7.0171165820158699</v>
      </c>
      <c r="G186" s="73">
        <v>7.9387239521904798</v>
      </c>
      <c r="H186" s="73">
        <v>8.2332750630000007</v>
      </c>
      <c r="I186" s="35">
        <v>7.5633333333333299</v>
      </c>
      <c r="J186" s="35">
        <f>'Historical PPI'!H185</f>
        <v>75.3333333333333</v>
      </c>
      <c r="K186" s="35">
        <f>'4.Globalgrowthcalcs_rebased'!Q183</f>
        <v>128.52921831528357</v>
      </c>
      <c r="L186" s="35">
        <f>'4.Globalgrowthcalcs_rebased'!B183</f>
        <v>111.17866939118602</v>
      </c>
      <c r="M186" s="35">
        <v>0.25</v>
      </c>
      <c r="N186" s="35">
        <f>'3.IMFq'!Q183</f>
        <v>108.76488421882632</v>
      </c>
      <c r="O186" s="35">
        <f>'3.IMFq'!R183</f>
        <v>235.84700000000004</v>
      </c>
      <c r="P186" s="35">
        <f>'3.IMFq'!S183</f>
        <v>97.811687500000005</v>
      </c>
      <c r="Q186" s="35">
        <f>'3.IMFq'!T183</f>
        <v>99.638968750000032</v>
      </c>
      <c r="R186" s="35">
        <f>'3.IMFq'!U183</f>
        <v>96.751187499999972</v>
      </c>
      <c r="S186" s="35">
        <f>'3.IMFq'!V183</f>
        <v>123.66356249999998</v>
      </c>
      <c r="T186" s="35">
        <f t="shared" si="67"/>
        <v>121.99176951799814</v>
      </c>
      <c r="U186" s="17">
        <v>2798300</v>
      </c>
      <c r="V186" s="17">
        <v>2735250</v>
      </c>
      <c r="W186" s="17">
        <v>837770</v>
      </c>
      <c r="X186" s="17">
        <v>815573</v>
      </c>
      <c r="Y186" s="17">
        <v>509858</v>
      </c>
      <c r="Z186" s="17">
        <v>496858</v>
      </c>
      <c r="AA186" s="17">
        <v>141800</v>
      </c>
      <c r="AB186" s="17">
        <v>139212</v>
      </c>
      <c r="AC186" s="17">
        <v>141002</v>
      </c>
      <c r="AD186" s="17">
        <v>139692</v>
      </c>
      <c r="AE186" s="17">
        <v>792660</v>
      </c>
      <c r="AF186" s="17">
        <v>775763</v>
      </c>
      <c r="AG186" s="75">
        <f>Tax_data!Q186</f>
        <v>1.1468785848241201</v>
      </c>
      <c r="AH186" s="75">
        <f>Tax_data!S186</f>
        <v>11.217275480931731</v>
      </c>
      <c r="AI186" s="74">
        <f>Tax_data!U186</f>
        <v>14.315064741535821</v>
      </c>
      <c r="AJ186" s="74">
        <f>Tax_data!V186</f>
        <v>10.758117906848744</v>
      </c>
      <c r="AK186" s="81">
        <f>Data!F186</f>
        <v>15.459419715288501</v>
      </c>
      <c r="AL186" s="17">
        <v>2107745</v>
      </c>
      <c r="AM186" s="74">
        <f t="shared" si="61"/>
        <v>2156330.439082351</v>
      </c>
      <c r="AN186" s="81">
        <f>Data!H186</f>
        <v>188837.25639100766</v>
      </c>
      <c r="AO186" s="74">
        <f>(Data!K186/(AP186/100))</f>
        <v>1643971.8799134756</v>
      </c>
      <c r="AP186" s="74">
        <f t="shared" si="62"/>
        <v>97.746846299539001</v>
      </c>
      <c r="AQ186" s="17">
        <f>'Embargoed data'!G186</f>
        <v>5180</v>
      </c>
      <c r="AR186" s="17">
        <f>'Embargoed data'!H186</f>
        <v>29440</v>
      </c>
      <c r="AS186" s="17">
        <f>'Embargoed data'!I186</f>
        <v>18012</v>
      </c>
      <c r="AT186" s="17">
        <f>'Embargoed data'!J186</f>
        <v>10405</v>
      </c>
      <c r="AU186" s="17">
        <f>'Embargoed data'!K186</f>
        <v>198189</v>
      </c>
      <c r="AV186" s="17">
        <f t="shared" si="63"/>
        <v>204392</v>
      </c>
      <c r="AW186" s="17">
        <v>153649</v>
      </c>
      <c r="AX186" s="17">
        <v>42696</v>
      </c>
      <c r="AY186" s="17">
        <f t="shared" si="72"/>
        <v>196345</v>
      </c>
      <c r="AZ186" s="74">
        <f>'Historical CPI'!I141</f>
        <v>72.2</v>
      </c>
      <c r="BA186" s="17">
        <v>1222864</v>
      </c>
      <c r="BB186" s="17">
        <v>1210563</v>
      </c>
      <c r="BC186" s="17">
        <v>1310391</v>
      </c>
      <c r="BD186" s="17">
        <v>1265957</v>
      </c>
      <c r="BE186" s="74">
        <f t="shared" si="56"/>
        <v>97.450270467463483</v>
      </c>
      <c r="BF186" s="74">
        <f t="shared" si="57"/>
        <v>98.174894217207338</v>
      </c>
      <c r="BG186" s="74">
        <f t="shared" si="58"/>
        <v>99.070935164040236</v>
      </c>
      <c r="BH186" s="74">
        <f t="shared" si="59"/>
        <v>97.868316806701486</v>
      </c>
      <c r="BI186" s="74">
        <v>106.12</v>
      </c>
      <c r="BJ186" s="74">
        <v>102.39957029999999</v>
      </c>
      <c r="BK186" s="74">
        <f t="shared" si="60"/>
        <v>97.512077763159027</v>
      </c>
      <c r="BL186" s="74">
        <f t="shared" si="64"/>
        <v>96.609103695004009</v>
      </c>
      <c r="BM186" s="74">
        <f t="shared" si="65"/>
        <v>98.994082743461249</v>
      </c>
      <c r="BN186" s="17">
        <f>Data!G186</f>
        <v>136340.49911430752</v>
      </c>
      <c r="BO186" s="17">
        <f>Data!H186</f>
        <v>188837.25639100766</v>
      </c>
      <c r="BP186" s="17">
        <v>205268.055224568</v>
      </c>
      <c r="BQ186" s="17">
        <f t="shared" si="66"/>
        <v>209999.67057304038</v>
      </c>
      <c r="BR186" s="17">
        <v>191856.30176592901</v>
      </c>
      <c r="BS186" s="17">
        <f t="shared" si="73"/>
        <v>196278.76400021906</v>
      </c>
      <c r="BT186" s="17">
        <v>90980.333333333299</v>
      </c>
      <c r="BU186" s="17">
        <f t="shared" si="69"/>
        <v>1091763.9999999995</v>
      </c>
      <c r="BV186" s="17">
        <v>100663.66666666701</v>
      </c>
      <c r="BW186" s="17">
        <f t="shared" si="69"/>
        <v>1207964.0000000042</v>
      </c>
      <c r="BX186" s="17">
        <f t="shared" si="74"/>
        <v>-9683.3333333337068</v>
      </c>
      <c r="BY186" s="17">
        <v>980921.23100541497</v>
      </c>
      <c r="BZ186" s="17">
        <v>1158086.4611778001</v>
      </c>
      <c r="CA186" s="17">
        <f t="shared" si="70"/>
        <v>-177165.23017238511</v>
      </c>
      <c r="CB186" s="17">
        <f t="shared" si="71"/>
        <v>-181249.0498460416</v>
      </c>
      <c r="CD186" s="139"/>
      <c r="CE186" s="139"/>
    </row>
    <row r="187" spans="1:83" x14ac:dyDescent="0.2">
      <c r="A187" s="18">
        <v>42185</v>
      </c>
      <c r="B187" s="17">
        <v>4396745</v>
      </c>
      <c r="C187" s="17">
        <v>4386085</v>
      </c>
      <c r="D187" s="35">
        <f>Data!P187</f>
        <v>5.75</v>
      </c>
      <c r="E187" s="73">
        <v>5.7591666666666699</v>
      </c>
      <c r="F187" s="73">
        <v>7.5948432382166704</v>
      </c>
      <c r="G187" s="73">
        <v>8.4555776999500001</v>
      </c>
      <c r="H187" s="73">
        <v>8.7001901883666708</v>
      </c>
      <c r="I187" s="35">
        <v>8.0833333333333304</v>
      </c>
      <c r="J187" s="35">
        <f>'Historical PPI'!H186</f>
        <v>77.400000000000006</v>
      </c>
      <c r="K187" s="35">
        <f>'4.Globalgrowthcalcs_rebased'!Q184</f>
        <v>130.02385057380152</v>
      </c>
      <c r="L187" s="35">
        <f>'4.Globalgrowthcalcs_rebased'!B184</f>
        <v>111.86731571740746</v>
      </c>
      <c r="M187" s="35">
        <v>0.25</v>
      </c>
      <c r="N187" s="35">
        <f>'3.IMFq'!Q184</f>
        <v>108.86585003598817</v>
      </c>
      <c r="O187" s="35">
        <f>'3.IMFq'!R184</f>
        <v>236.57050000000004</v>
      </c>
      <c r="P187" s="35">
        <f>'3.IMFq'!S184</f>
        <v>98.27781250000001</v>
      </c>
      <c r="Q187" s="35">
        <f>'3.IMFq'!T184</f>
        <v>99.91128125000003</v>
      </c>
      <c r="R187" s="35">
        <f>'3.IMFq'!U184</f>
        <v>97.29031249999997</v>
      </c>
      <c r="S187" s="35">
        <f>'3.IMFq'!V184</f>
        <v>125.34643749999998</v>
      </c>
      <c r="T187" s="35">
        <f t="shared" si="67"/>
        <v>122.42040242010546</v>
      </c>
      <c r="U187" s="17">
        <v>2807834</v>
      </c>
      <c r="V187" s="17">
        <v>2786738</v>
      </c>
      <c r="W187" s="17">
        <v>837585</v>
      </c>
      <c r="X187" s="17">
        <v>826526</v>
      </c>
      <c r="Y187" s="17">
        <v>501094</v>
      </c>
      <c r="Z187" s="17">
        <v>497378</v>
      </c>
      <c r="AA187" s="17">
        <v>147305</v>
      </c>
      <c r="AB187" s="17">
        <v>146638</v>
      </c>
      <c r="AC187" s="17">
        <v>139107</v>
      </c>
      <c r="AD187" s="17">
        <v>138801</v>
      </c>
      <c r="AE187" s="17">
        <v>787506</v>
      </c>
      <c r="AF187" s="17">
        <v>782817</v>
      </c>
      <c r="AG187" s="75">
        <f>Tax_data!Q187</f>
        <v>1.2300129667592994</v>
      </c>
      <c r="AH187" s="75">
        <f>Tax_data!S187</f>
        <v>8.6343371281632013</v>
      </c>
      <c r="AI187" s="74">
        <f>Tax_data!U187</f>
        <v>14.223247139901273</v>
      </c>
      <c r="AJ187" s="74">
        <f>Tax_data!V187</f>
        <v>10.612227491964141</v>
      </c>
      <c r="AK187" s="81">
        <f>Data!F187</f>
        <v>15.657002770332399</v>
      </c>
      <c r="AL187" s="17">
        <v>2159862</v>
      </c>
      <c r="AM187" s="74">
        <f t="shared" si="61"/>
        <v>2176212.4601982678</v>
      </c>
      <c r="AN187" s="81">
        <f>Data!H187</f>
        <v>186669.31631668293</v>
      </c>
      <c r="AO187" s="74">
        <f>(Data!K187/(AP187/100))</f>
        <v>1634635.4487705696</v>
      </c>
      <c r="AP187" s="74">
        <f t="shared" si="62"/>
        <v>99.248673532694596</v>
      </c>
      <c r="AQ187" s="17">
        <f>'Embargoed data'!G187</f>
        <v>5300</v>
      </c>
      <c r="AR187" s="17">
        <f>'Embargoed data'!H187</f>
        <v>23548</v>
      </c>
      <c r="AS187" s="17">
        <f>'Embargoed data'!I187</f>
        <v>11976</v>
      </c>
      <c r="AT187" s="17">
        <f>'Embargoed data'!J187</f>
        <v>10943</v>
      </c>
      <c r="AU187" s="17">
        <f>'Embargoed data'!K187</f>
        <v>207656</v>
      </c>
      <c r="AV187" s="17">
        <f t="shared" si="63"/>
        <v>213585</v>
      </c>
      <c r="AW187" s="17">
        <v>133307</v>
      </c>
      <c r="AX187" s="17">
        <v>43716</v>
      </c>
      <c r="AY187" s="17">
        <f t="shared" si="72"/>
        <v>177023</v>
      </c>
      <c r="AZ187" s="74">
        <f>'Historical CPI'!I142</f>
        <v>73.900000000000006</v>
      </c>
      <c r="BA187" s="17">
        <v>1235682</v>
      </c>
      <c r="BB187" s="17">
        <v>1230746</v>
      </c>
      <c r="BC187" s="17">
        <v>1270760</v>
      </c>
      <c r="BD187" s="17">
        <v>1251396</v>
      </c>
      <c r="BE187" s="74">
        <f t="shared" si="56"/>
        <v>99.258422571413746</v>
      </c>
      <c r="BF187" s="74">
        <f t="shared" si="57"/>
        <v>99.547197990563802</v>
      </c>
      <c r="BG187" s="74">
        <f t="shared" si="58"/>
        <v>99.780025448036398</v>
      </c>
      <c r="BH187" s="74">
        <f t="shared" si="59"/>
        <v>99.404575965135507</v>
      </c>
      <c r="BI187" s="74">
        <v>104.023333333333</v>
      </c>
      <c r="BJ187" s="74">
        <v>102.951912833333</v>
      </c>
      <c r="BK187" s="74">
        <f t="shared" si="60"/>
        <v>99.757547913285848</v>
      </c>
      <c r="BL187" s="74">
        <f t="shared" si="64"/>
        <v>98.476187478359407</v>
      </c>
      <c r="BM187" s="74">
        <f t="shared" si="65"/>
        <v>99.600544476653369</v>
      </c>
      <c r="BN187" s="17">
        <f>Data!G187</f>
        <v>137948.62475802872</v>
      </c>
      <c r="BO187" s="17">
        <f>Data!H187</f>
        <v>186669.31631668293</v>
      </c>
      <c r="BP187" s="17">
        <v>212402.070014205</v>
      </c>
      <c r="BQ187" s="17">
        <f t="shared" si="66"/>
        <v>214009.98366414974</v>
      </c>
      <c r="BR187" s="17">
        <v>197493.26522638599</v>
      </c>
      <c r="BS187" s="17">
        <f t="shared" si="73"/>
        <v>198988.31711975232</v>
      </c>
      <c r="BT187" s="17">
        <v>77984.666666666701</v>
      </c>
      <c r="BU187" s="17">
        <f t="shared" si="69"/>
        <v>935816.00000000047</v>
      </c>
      <c r="BV187" s="17">
        <v>90228.666666666701</v>
      </c>
      <c r="BW187" s="17">
        <f t="shared" si="69"/>
        <v>1082744.0000000005</v>
      </c>
      <c r="BX187" s="17">
        <f t="shared" si="74"/>
        <v>-12244</v>
      </c>
      <c r="BY187" s="17">
        <v>1003463.39928681</v>
      </c>
      <c r="BZ187" s="17">
        <v>1182509.3697099199</v>
      </c>
      <c r="CA187" s="17">
        <f t="shared" si="70"/>
        <v>-179045.97042310995</v>
      </c>
      <c r="CB187" s="17">
        <f t="shared" si="71"/>
        <v>-180401.37369103319</v>
      </c>
      <c r="CD187" s="139"/>
      <c r="CE187" s="139"/>
    </row>
    <row r="188" spans="1:83" x14ac:dyDescent="0.2">
      <c r="A188" s="18">
        <v>42277</v>
      </c>
      <c r="B188" s="17">
        <v>4416549</v>
      </c>
      <c r="C188" s="17">
        <v>4443679</v>
      </c>
      <c r="D188" s="35">
        <f>Data!P188</f>
        <v>5.9423076923076898</v>
      </c>
      <c r="E188" s="73">
        <v>6.1429687499999996</v>
      </c>
      <c r="F188" s="73">
        <v>7.8558042302500004</v>
      </c>
      <c r="G188" s="73">
        <v>8.6812623082187503</v>
      </c>
      <c r="H188" s="73">
        <v>8.9085752875781203</v>
      </c>
      <c r="I188" s="35">
        <v>8.31</v>
      </c>
      <c r="J188" s="35">
        <f>'Historical PPI'!H187</f>
        <v>78.033333333333303</v>
      </c>
      <c r="K188" s="35">
        <f>'4.Globalgrowthcalcs_rebased'!Q185</f>
        <v>130.50280005943858</v>
      </c>
      <c r="L188" s="35">
        <f>'4.Globalgrowthcalcs_rebased'!B185</f>
        <v>112.31505792775181</v>
      </c>
      <c r="M188" s="35">
        <v>0.25</v>
      </c>
      <c r="N188" s="35">
        <f>'3.IMFq'!Q185</f>
        <v>108.95067536171561</v>
      </c>
      <c r="O188" s="35">
        <f>'3.IMFq'!R185</f>
        <v>237.07675000000006</v>
      </c>
      <c r="P188" s="35">
        <f>'3.IMFq'!S185</f>
        <v>98.715062500000002</v>
      </c>
      <c r="Q188" s="35">
        <f>'3.IMFq'!T185</f>
        <v>100.09615625000004</v>
      </c>
      <c r="R188" s="35">
        <f>'3.IMFq'!U185</f>
        <v>97.714562499999957</v>
      </c>
      <c r="S188" s="35">
        <f>'3.IMFq'!V185</f>
        <v>126.98343749999998</v>
      </c>
      <c r="T188" s="35">
        <f t="shared" si="67"/>
        <v>122.79065354551051</v>
      </c>
      <c r="U188" s="17">
        <v>2821575</v>
      </c>
      <c r="V188" s="17">
        <v>2842573</v>
      </c>
      <c r="W188" s="17">
        <v>838001</v>
      </c>
      <c r="X188" s="17">
        <v>848792</v>
      </c>
      <c r="Y188" s="17">
        <v>508506</v>
      </c>
      <c r="Z188" s="17">
        <v>511596</v>
      </c>
      <c r="AA188" s="17">
        <v>159005</v>
      </c>
      <c r="AB188" s="17">
        <v>159417</v>
      </c>
      <c r="AC188" s="17">
        <v>141320</v>
      </c>
      <c r="AD188" s="17">
        <v>141471</v>
      </c>
      <c r="AE188" s="17">
        <v>808831</v>
      </c>
      <c r="AF188" s="17">
        <v>812484</v>
      </c>
      <c r="AG188" s="75">
        <f>Tax_data!Q188</f>
        <v>1.1175725896654349</v>
      </c>
      <c r="AH188" s="75">
        <f>Tax_data!S188</f>
        <v>9.999195599122606</v>
      </c>
      <c r="AI188" s="74">
        <f>Tax_data!U188</f>
        <v>13.298925675595974</v>
      </c>
      <c r="AJ188" s="74">
        <f>Tax_data!V188</f>
        <v>12.899017547507393</v>
      </c>
      <c r="AK188" s="81">
        <f>Data!F188</f>
        <v>15.828439253503101</v>
      </c>
      <c r="AL188" s="17">
        <v>2184866</v>
      </c>
      <c r="AM188" s="74">
        <f t="shared" si="61"/>
        <v>2168726.4615367837</v>
      </c>
      <c r="AN188" s="81">
        <f>Data!H188</f>
        <v>184045.60424502601</v>
      </c>
      <c r="AO188" s="74">
        <f>(Data!K188/(AP188/100))</f>
        <v>1692913.7657766363</v>
      </c>
      <c r="AP188" s="74">
        <f t="shared" si="62"/>
        <v>100.74419428865085</v>
      </c>
      <c r="AQ188" s="17">
        <f>'Embargoed data'!G188</f>
        <v>5420</v>
      </c>
      <c r="AR188" s="17">
        <f>'Embargoed data'!H188</f>
        <v>28512</v>
      </c>
      <c r="AS188" s="17">
        <f>'Embargoed data'!I188</f>
        <v>13613</v>
      </c>
      <c r="AT188" s="17">
        <f>'Embargoed data'!J188</f>
        <v>9352</v>
      </c>
      <c r="AU188" s="17">
        <f>'Embargoed data'!K188</f>
        <v>200148</v>
      </c>
      <c r="AV188" s="17">
        <f t="shared" si="63"/>
        <v>211115</v>
      </c>
      <c r="AW188" s="17">
        <v>168689</v>
      </c>
      <c r="AX188" s="17">
        <v>42975</v>
      </c>
      <c r="AY188" s="17">
        <f t="shared" si="72"/>
        <v>211664</v>
      </c>
      <c r="AZ188" s="74">
        <f>'Historical CPI'!I143</f>
        <v>75</v>
      </c>
      <c r="BA188" s="17">
        <v>1224809</v>
      </c>
      <c r="BB188" s="17">
        <v>1226075</v>
      </c>
      <c r="BC188" s="17">
        <v>1270828</v>
      </c>
      <c r="BD188" s="17">
        <v>1289548</v>
      </c>
      <c r="BE188" s="74">
        <f t="shared" si="56"/>
        <v>100.60766244646079</v>
      </c>
      <c r="BF188" s="74">
        <f t="shared" si="57"/>
        <v>100.25911134869973</v>
      </c>
      <c r="BG188" s="74">
        <f t="shared" si="58"/>
        <v>100.10684970280215</v>
      </c>
      <c r="BH188" s="74">
        <f t="shared" si="59"/>
        <v>100.45163946485731</v>
      </c>
      <c r="BI188" s="74">
        <v>98.303333333333299</v>
      </c>
      <c r="BJ188" s="74">
        <v>99.4669521</v>
      </c>
      <c r="BK188" s="74">
        <f t="shared" si="60"/>
        <v>100.61428051630357</v>
      </c>
      <c r="BL188" s="74">
        <f t="shared" si="64"/>
        <v>101.47305536233071</v>
      </c>
      <c r="BM188" s="74">
        <f t="shared" si="65"/>
        <v>100.1033630549743</v>
      </c>
      <c r="BN188" s="17">
        <f>Data!G188</f>
        <v>138034.20318376951</v>
      </c>
      <c r="BO188" s="17">
        <f>Data!H188</f>
        <v>184045.60424502601</v>
      </c>
      <c r="BP188" s="17">
        <v>212385.32513329599</v>
      </c>
      <c r="BQ188" s="17">
        <f t="shared" si="66"/>
        <v>210816.44121821309</v>
      </c>
      <c r="BR188" s="17">
        <v>198757.706628732</v>
      </c>
      <c r="BS188" s="17">
        <f t="shared" si="73"/>
        <v>197289.48951564814</v>
      </c>
      <c r="BT188" s="17">
        <v>82888.666666666701</v>
      </c>
      <c r="BU188" s="17">
        <f t="shared" si="69"/>
        <v>994664.00000000047</v>
      </c>
      <c r="BV188" s="17">
        <v>112032.66666666701</v>
      </c>
      <c r="BW188" s="17">
        <f t="shared" si="69"/>
        <v>1344392.0000000042</v>
      </c>
      <c r="BX188" s="17">
        <f t="shared" si="74"/>
        <v>-29144.000000000306</v>
      </c>
      <c r="BY188" s="17">
        <v>1096811.9741913499</v>
      </c>
      <c r="BZ188" s="17">
        <v>1250013.4908819899</v>
      </c>
      <c r="CA188" s="17">
        <f t="shared" si="70"/>
        <v>-153201.51669064001</v>
      </c>
      <c r="CB188" s="17">
        <f t="shared" si="71"/>
        <v>-152069.82176232326</v>
      </c>
      <c r="CD188" s="139"/>
      <c r="CE188" s="139"/>
    </row>
    <row r="189" spans="1:83" x14ac:dyDescent="0.2">
      <c r="A189" s="18">
        <v>42369</v>
      </c>
      <c r="B189" s="17">
        <v>4435694</v>
      </c>
      <c r="C189" s="17">
        <v>4529543</v>
      </c>
      <c r="D189" s="35">
        <f>Data!P189</f>
        <v>6.1153846153846203</v>
      </c>
      <c r="E189" s="73">
        <v>6.3995312499999999</v>
      </c>
      <c r="F189" s="73">
        <v>8.1757315255781204</v>
      </c>
      <c r="G189" s="73">
        <v>9.0728074064374997</v>
      </c>
      <c r="H189" s="73">
        <v>9.3471796020156201</v>
      </c>
      <c r="I189" s="35">
        <v>8.7033333333333296</v>
      </c>
      <c r="J189" s="35">
        <f>'Historical PPI'!H188</f>
        <v>79</v>
      </c>
      <c r="K189" s="35">
        <f>'4.Globalgrowthcalcs_rebased'!Q186</f>
        <v>132.18967672729272</v>
      </c>
      <c r="L189" s="35">
        <f>'4.Globalgrowthcalcs_rebased'!B186</f>
        <v>112.52225576550407</v>
      </c>
      <c r="M189" s="35">
        <v>0.5</v>
      </c>
      <c r="N189" s="35">
        <f>'3.IMFq'!Q186</f>
        <v>109.01936019600866</v>
      </c>
      <c r="O189" s="35">
        <f>'3.IMFq'!R186</f>
        <v>237.36575000000008</v>
      </c>
      <c r="P189" s="35">
        <f>'3.IMFq'!S186</f>
        <v>99.123437499999994</v>
      </c>
      <c r="Q189" s="35">
        <f>'3.IMFq'!T186</f>
        <v>100.19359375000003</v>
      </c>
      <c r="R189" s="35">
        <f>'3.IMFq'!U186</f>
        <v>98.023937499999931</v>
      </c>
      <c r="S189" s="35">
        <f>'3.IMFq'!V186</f>
        <v>128.57456249999996</v>
      </c>
      <c r="T189" s="35">
        <f t="shared" si="67"/>
        <v>123.10252289421335</v>
      </c>
      <c r="U189" s="17">
        <v>2833132</v>
      </c>
      <c r="V189" s="17">
        <v>2896281</v>
      </c>
      <c r="W189" s="17">
        <v>843805</v>
      </c>
      <c r="X189" s="17">
        <v>866271</v>
      </c>
      <c r="Y189" s="17">
        <v>492409</v>
      </c>
      <c r="Z189" s="17">
        <v>506035</v>
      </c>
      <c r="AA189" s="17">
        <v>169063</v>
      </c>
      <c r="AB189" s="17">
        <v>171904</v>
      </c>
      <c r="AC189" s="17">
        <v>134086</v>
      </c>
      <c r="AD189" s="17">
        <v>135551</v>
      </c>
      <c r="AE189" s="17">
        <v>795558</v>
      </c>
      <c r="AF189" s="17">
        <v>813491</v>
      </c>
      <c r="AG189" s="75">
        <f>Tax_data!Q189</f>
        <v>1.3553640784040231</v>
      </c>
      <c r="AH189" s="75">
        <f>Tax_data!S189</f>
        <v>10.495942452473821</v>
      </c>
      <c r="AI189" s="74">
        <f>Tax_data!U189</f>
        <v>12.293077930573777</v>
      </c>
      <c r="AJ189" s="74">
        <f>Tax_data!V189</f>
        <v>14.331468103103468</v>
      </c>
      <c r="AK189" s="81">
        <f>Data!F189</f>
        <v>16.0180682817853</v>
      </c>
      <c r="AL189" s="17">
        <v>2228711</v>
      </c>
      <c r="AM189" s="74">
        <f t="shared" si="61"/>
        <v>2180117.3480238966</v>
      </c>
      <c r="AN189" s="81">
        <f>Data!H189</f>
        <v>184941.04683757547</v>
      </c>
      <c r="AO189" s="74">
        <f>(Data!K189/(AP189/100))</f>
        <v>1732973.6099344904</v>
      </c>
      <c r="AP189" s="74">
        <f t="shared" si="62"/>
        <v>102.22894662161876</v>
      </c>
      <c r="AQ189" s="17">
        <f>'Embargoed data'!G189</f>
        <v>5560</v>
      </c>
      <c r="AR189" s="17">
        <f>'Embargoed data'!H189</f>
        <v>31508</v>
      </c>
      <c r="AS189" s="17">
        <f>'Embargoed data'!I189</f>
        <v>15615</v>
      </c>
      <c r="AT189" s="17">
        <f>'Embargoed data'!J189</f>
        <v>9716</v>
      </c>
      <c r="AU189" s="17">
        <f>'Embargoed data'!K189</f>
        <v>212175</v>
      </c>
      <c r="AV189" s="17">
        <f t="shared" si="63"/>
        <v>223912</v>
      </c>
      <c r="AW189" s="17">
        <v>158640</v>
      </c>
      <c r="AX189" s="17">
        <v>44156</v>
      </c>
      <c r="AY189" s="17">
        <f t="shared" si="72"/>
        <v>202796</v>
      </c>
      <c r="AZ189" s="74">
        <f>'Historical CPI'!I144</f>
        <v>75.233333333333306</v>
      </c>
      <c r="BA189" s="17">
        <v>1217295</v>
      </c>
      <c r="BB189" s="17">
        <v>1233266</v>
      </c>
      <c r="BC189" s="17">
        <v>1278446</v>
      </c>
      <c r="BD189" s="17">
        <v>1323524</v>
      </c>
      <c r="BE189" s="74">
        <f t="shared" si="56"/>
        <v>102.76721180969479</v>
      </c>
      <c r="BF189" s="74">
        <f t="shared" si="57"/>
        <v>101.68043865304651</v>
      </c>
      <c r="BG189" s="74">
        <f t="shared" si="58"/>
        <v>101.0925823725072</v>
      </c>
      <c r="BH189" s="74">
        <f t="shared" si="59"/>
        <v>102.25414111856081</v>
      </c>
      <c r="BI189" s="74">
        <v>91.84</v>
      </c>
      <c r="BJ189" s="74">
        <v>95.181564800000004</v>
      </c>
      <c r="BK189" s="74">
        <f t="shared" si="60"/>
        <v>102.11576813008291</v>
      </c>
      <c r="BL189" s="74">
        <f t="shared" si="64"/>
        <v>103.52599953380901</v>
      </c>
      <c r="BM189" s="74">
        <f t="shared" si="65"/>
        <v>101.31200736058229</v>
      </c>
      <c r="BN189" s="17">
        <f>Data!G189</f>
        <v>139137.31423746923</v>
      </c>
      <c r="BO189" s="17">
        <f>Data!H189</f>
        <v>184941.04683757547</v>
      </c>
      <c r="BP189" s="17">
        <v>222555.81759762301</v>
      </c>
      <c r="BQ189" s="17">
        <f t="shared" si="66"/>
        <v>217703.32665303844</v>
      </c>
      <c r="BR189" s="17">
        <v>199540.65030095901</v>
      </c>
      <c r="BS189" s="17">
        <f t="shared" si="73"/>
        <v>195189.97005762099</v>
      </c>
      <c r="BT189" s="17">
        <v>93571</v>
      </c>
      <c r="BU189" s="17">
        <f t="shared" si="69"/>
        <v>1122852</v>
      </c>
      <c r="BV189" s="17">
        <v>99444</v>
      </c>
      <c r="BW189" s="17">
        <f t="shared" si="69"/>
        <v>1193328</v>
      </c>
      <c r="BX189" s="17">
        <f t="shared" si="74"/>
        <v>-5873</v>
      </c>
      <c r="BY189" s="17">
        <v>1081029.49986727</v>
      </c>
      <c r="BZ189" s="17">
        <v>1231086.3555190901</v>
      </c>
      <c r="CA189" s="17">
        <f t="shared" si="70"/>
        <v>-150056.85565182008</v>
      </c>
      <c r="CB189" s="17">
        <f t="shared" si="71"/>
        <v>-146785.09425244041</v>
      </c>
      <c r="CD189" s="139"/>
      <c r="CE189" s="139"/>
    </row>
    <row r="190" spans="1:83" x14ac:dyDescent="0.2">
      <c r="A190" s="18">
        <v>42460</v>
      </c>
      <c r="B190" s="17">
        <v>4446289</v>
      </c>
      <c r="C190" s="17">
        <v>4655312</v>
      </c>
      <c r="D190" s="35">
        <f>Data!P190</f>
        <v>6.6346153846153797</v>
      </c>
      <c r="E190" s="73">
        <v>6.94016129032258</v>
      </c>
      <c r="F190" s="73">
        <v>8.9761374059180294</v>
      </c>
      <c r="G190" s="73">
        <v>9.7080458960983602</v>
      </c>
      <c r="H190" s="73">
        <v>10.0452333119344</v>
      </c>
      <c r="I190" s="35">
        <v>9.3733333333333295</v>
      </c>
      <c r="J190" s="35">
        <f>'Historical PPI'!H189</f>
        <v>81.066666666666706</v>
      </c>
      <c r="K190" s="35">
        <f>'4.Globalgrowthcalcs_rebased'!Q187</f>
        <v>132.93242367311981</v>
      </c>
      <c r="L190" s="35">
        <f>'4.Globalgrowthcalcs_rebased'!B187</f>
        <v>113.17434407378477</v>
      </c>
      <c r="M190" s="35">
        <v>0.5</v>
      </c>
      <c r="N190" s="35">
        <f>'3.IMFq'!Q187</f>
        <v>109.02432956064796</v>
      </c>
      <c r="O190" s="35">
        <f>'3.IMFq'!R187</f>
        <v>236.47000000000008</v>
      </c>
      <c r="P190" s="35">
        <f>'3.IMFq'!S187</f>
        <v>99.336218750000029</v>
      </c>
      <c r="Q190" s="35">
        <f>'3.IMFq'!T187</f>
        <v>99.888125000000031</v>
      </c>
      <c r="R190" s="35">
        <f>'3.IMFq'!U187</f>
        <v>98.071718750000045</v>
      </c>
      <c r="S190" s="35">
        <f>'3.IMFq'!V187</f>
        <v>130.04043750000005</v>
      </c>
      <c r="T190" s="35">
        <f t="shared" si="67"/>
        <v>123.1276398808495</v>
      </c>
      <c r="U190" s="17">
        <v>2820711</v>
      </c>
      <c r="V190" s="17">
        <v>2933678</v>
      </c>
      <c r="W190" s="17">
        <v>847723</v>
      </c>
      <c r="X190" s="17">
        <v>890570</v>
      </c>
      <c r="Y190" s="17">
        <v>493580</v>
      </c>
      <c r="Z190" s="17">
        <v>521236</v>
      </c>
      <c r="AA190" s="17">
        <v>169411</v>
      </c>
      <c r="AB190" s="17">
        <v>174177</v>
      </c>
      <c r="AC190" s="17">
        <v>128610</v>
      </c>
      <c r="AD190" s="17">
        <v>132066</v>
      </c>
      <c r="AE190" s="17">
        <v>791601</v>
      </c>
      <c r="AF190" s="17">
        <v>827479</v>
      </c>
      <c r="AG190" s="75">
        <f>Tax_data!Q190</f>
        <v>1.2842936957737723</v>
      </c>
      <c r="AH190" s="75">
        <f>Tax_data!S190</f>
        <v>12.026015579260161</v>
      </c>
      <c r="AI190" s="74">
        <f>Tax_data!U190</f>
        <v>14.594855498829979</v>
      </c>
      <c r="AJ190" s="74">
        <f>Tax_data!V190</f>
        <v>10.881599043554356</v>
      </c>
      <c r="AK190" s="81">
        <f>Data!F190</f>
        <v>15.674513347551999</v>
      </c>
      <c r="AL190" s="17">
        <v>2280122</v>
      </c>
      <c r="AM190" s="74">
        <f t="shared" si="61"/>
        <v>2192321.4499825817</v>
      </c>
      <c r="AN190" s="81">
        <f>Data!H190</f>
        <v>189163.64729737546</v>
      </c>
      <c r="AO190" s="74">
        <f>(Data!K190/(AP190/100))</f>
        <v>1712750.1913369533</v>
      </c>
      <c r="AP190" s="74">
        <f t="shared" si="62"/>
        <v>104.00491223666657</v>
      </c>
      <c r="AQ190" s="17">
        <f>'Embargoed data'!G190</f>
        <v>5700</v>
      </c>
      <c r="AR190" s="17">
        <f>'Embargoed data'!H190</f>
        <v>35488</v>
      </c>
      <c r="AS190" s="17">
        <f>'Embargoed data'!I190</f>
        <v>22274</v>
      </c>
      <c r="AT190" s="17">
        <f>'Embargoed data'!J190</f>
        <v>7075</v>
      </c>
      <c r="AU190" s="17">
        <f>'Embargoed data'!K190</f>
        <v>213324</v>
      </c>
      <c r="AV190" s="17">
        <f t="shared" si="63"/>
        <v>225163</v>
      </c>
      <c r="AW190" s="17">
        <v>162200</v>
      </c>
      <c r="AX190" s="17">
        <v>45194</v>
      </c>
      <c r="AY190" s="17">
        <f t="shared" si="72"/>
        <v>207394</v>
      </c>
      <c r="AZ190" s="74">
        <f>'Historical CPI'!I145</f>
        <v>76.900000000000006</v>
      </c>
      <c r="BA190" s="17">
        <v>1247126</v>
      </c>
      <c r="BB190" s="17">
        <v>1313371</v>
      </c>
      <c r="BC190" s="17">
        <v>1249513</v>
      </c>
      <c r="BD190" s="17">
        <v>1327957</v>
      </c>
      <c r="BE190" s="74">
        <f t="shared" si="56"/>
        <v>105.60314437375906</v>
      </c>
      <c r="BF190" s="74">
        <f t="shared" si="57"/>
        <v>102.81327658770682</v>
      </c>
      <c r="BG190" s="74">
        <f t="shared" si="58"/>
        <v>102.68719384184743</v>
      </c>
      <c r="BH190" s="74">
        <f t="shared" si="59"/>
        <v>104.53233383990165</v>
      </c>
      <c r="BI190" s="74">
        <v>82.656666666666695</v>
      </c>
      <c r="BJ190" s="74">
        <v>88.229753200000005</v>
      </c>
      <c r="BK190" s="74">
        <f t="shared" si="60"/>
        <v>104.70106643990079</v>
      </c>
      <c r="BL190" s="74">
        <f t="shared" si="64"/>
        <v>106.27796589551288</v>
      </c>
      <c r="BM190" s="74">
        <f t="shared" si="65"/>
        <v>105.31181292026628</v>
      </c>
      <c r="BN190" s="17">
        <f>Data!G190</f>
        <v>145466.84477168173</v>
      </c>
      <c r="BO190" s="17">
        <f>Data!H190</f>
        <v>189163.64729737546</v>
      </c>
      <c r="BP190" s="17">
        <v>226959.668711342</v>
      </c>
      <c r="BQ190" s="17">
        <f t="shared" si="66"/>
        <v>218220.14348215389</v>
      </c>
      <c r="BR190" s="17">
        <v>202763.945029611</v>
      </c>
      <c r="BS190" s="17">
        <f t="shared" si="73"/>
        <v>194956.12338791753</v>
      </c>
      <c r="BT190" s="17">
        <v>102146.66666666701</v>
      </c>
      <c r="BU190" s="17">
        <f t="shared" si="69"/>
        <v>1225760.0000000042</v>
      </c>
      <c r="BV190" s="17">
        <v>113156.66666666701</v>
      </c>
      <c r="BW190" s="17">
        <f t="shared" si="69"/>
        <v>1357880.0000000042</v>
      </c>
      <c r="BX190" s="17">
        <f t="shared" si="74"/>
        <v>-11010</v>
      </c>
      <c r="BY190" s="17">
        <v>1111579.1556987599</v>
      </c>
      <c r="BZ190" s="17">
        <v>1296803.3118574701</v>
      </c>
      <c r="CA190" s="17">
        <f t="shared" si="70"/>
        <v>-185224.15615871013</v>
      </c>
      <c r="CB190" s="17">
        <f t="shared" si="71"/>
        <v>-178091.73833753786</v>
      </c>
      <c r="CD190" s="139"/>
      <c r="CE190" s="139"/>
    </row>
    <row r="191" spans="1:83" x14ac:dyDescent="0.2">
      <c r="A191" s="18">
        <v>42551</v>
      </c>
      <c r="B191" s="17">
        <v>4450567</v>
      </c>
      <c r="C191" s="17">
        <v>4752506</v>
      </c>
      <c r="D191" s="35">
        <f>Data!P191</f>
        <v>7</v>
      </c>
      <c r="E191" s="73">
        <v>7.17741935483871</v>
      </c>
      <c r="F191" s="73">
        <v>8.6587319061290309</v>
      </c>
      <c r="G191" s="73">
        <v>9.4924576652903205</v>
      </c>
      <c r="H191" s="73">
        <v>9.8633595952419402</v>
      </c>
      <c r="I191" s="35">
        <v>9.1366666666666703</v>
      </c>
      <c r="J191" s="35">
        <f>'Historical PPI'!H190</f>
        <v>82.6666666666667</v>
      </c>
      <c r="K191" s="35">
        <f>'4.Globalgrowthcalcs_rebased'!Q188</f>
        <v>134.42442838935492</v>
      </c>
      <c r="L191" s="35">
        <f>'4.Globalgrowthcalcs_rebased'!B188</f>
        <v>113.53777532310561</v>
      </c>
      <c r="M191" s="35">
        <v>0.5</v>
      </c>
      <c r="N191" s="35">
        <f>'3.IMFq'!Q188</f>
        <v>109.07976340335992</v>
      </c>
      <c r="O191" s="35">
        <f>'3.IMFq'!R188</f>
        <v>236.71150000000009</v>
      </c>
      <c r="P191" s="35">
        <f>'3.IMFq'!S188</f>
        <v>99.753531250000023</v>
      </c>
      <c r="Q191" s="35">
        <f>'3.IMFq'!T188</f>
        <v>99.936875000000029</v>
      </c>
      <c r="R191" s="35">
        <f>'3.IMFq'!U188</f>
        <v>98.210031250000057</v>
      </c>
      <c r="S191" s="35">
        <f>'3.IMFq'!V188</f>
        <v>131.57156250000008</v>
      </c>
      <c r="T191" s="35">
        <f t="shared" si="67"/>
        <v>123.41409391029362</v>
      </c>
      <c r="U191" s="17">
        <v>2824979</v>
      </c>
      <c r="V191" s="17">
        <v>2985782</v>
      </c>
      <c r="W191" s="17">
        <v>858716</v>
      </c>
      <c r="X191" s="17">
        <v>917805</v>
      </c>
      <c r="Y191" s="17">
        <v>509490</v>
      </c>
      <c r="Z191" s="17">
        <v>552322</v>
      </c>
      <c r="AA191" s="17">
        <v>166001</v>
      </c>
      <c r="AB191" s="17">
        <v>172532</v>
      </c>
      <c r="AC191" s="17">
        <v>126889</v>
      </c>
      <c r="AD191" s="17">
        <v>132836</v>
      </c>
      <c r="AE191" s="17">
        <v>802379</v>
      </c>
      <c r="AF191" s="17">
        <v>857690</v>
      </c>
      <c r="AG191" s="75">
        <f>Tax_data!Q191</f>
        <v>1.30726108545546</v>
      </c>
      <c r="AH191" s="75">
        <f>Tax_data!S191</f>
        <v>8.0204016786118046</v>
      </c>
      <c r="AI191" s="74">
        <f>Tax_data!U191</f>
        <v>14.553997332464846</v>
      </c>
      <c r="AJ191" s="74">
        <f>Tax_data!V191</f>
        <v>10.262688760918666</v>
      </c>
      <c r="AK191" s="81">
        <f>Data!F191</f>
        <v>15.5454473545306</v>
      </c>
      <c r="AL191" s="17">
        <v>2330227</v>
      </c>
      <c r="AM191" s="74">
        <f t="shared" si="61"/>
        <v>2204729.7291741325</v>
      </c>
      <c r="AN191" s="81">
        <f>Data!H191</f>
        <v>190952.50014477267</v>
      </c>
      <c r="AO191" s="74">
        <f>(Data!K191/(AP191/100))</f>
        <v>1674208.3169543715</v>
      </c>
      <c r="AP191" s="74">
        <f t="shared" si="62"/>
        <v>105.69218390649984</v>
      </c>
      <c r="AQ191" s="17">
        <f>'Embargoed data'!G191</f>
        <v>5860</v>
      </c>
      <c r="AR191" s="17">
        <f>'Embargoed data'!H191</f>
        <v>32544</v>
      </c>
      <c r="AS191" s="17">
        <f>'Embargoed data'!I191</f>
        <v>18876</v>
      </c>
      <c r="AT191" s="17">
        <f>'Embargoed data'!J191</f>
        <v>10802</v>
      </c>
      <c r="AU191" s="17">
        <f>'Embargoed data'!K191</f>
        <v>219068</v>
      </c>
      <c r="AV191" s="17">
        <f t="shared" si="63"/>
        <v>227794</v>
      </c>
      <c r="AW191" s="17">
        <v>135499</v>
      </c>
      <c r="AX191" s="17">
        <v>46516</v>
      </c>
      <c r="AY191" s="17">
        <f t="shared" si="72"/>
        <v>182015</v>
      </c>
      <c r="AZ191" s="74">
        <f>'Historical CPI'!I146</f>
        <v>78.5</v>
      </c>
      <c r="BA191" s="17">
        <v>1273306</v>
      </c>
      <c r="BB191" s="17">
        <v>1399221</v>
      </c>
      <c r="BC191" s="17">
        <v>1230724</v>
      </c>
      <c r="BD191" s="17">
        <v>1343429</v>
      </c>
      <c r="BE191" s="74">
        <f t="shared" si="56"/>
        <v>108.40683821075979</v>
      </c>
      <c r="BF191" s="74">
        <f t="shared" si="57"/>
        <v>103.93431364871294</v>
      </c>
      <c r="BG191" s="74">
        <f t="shared" si="58"/>
        <v>104.68677347918258</v>
      </c>
      <c r="BH191" s="74">
        <f t="shared" si="59"/>
        <v>106.89337582364445</v>
      </c>
      <c r="BI191" s="74">
        <v>85.85</v>
      </c>
      <c r="BJ191" s="74">
        <v>92.525565633333301</v>
      </c>
      <c r="BK191" s="74">
        <f t="shared" si="60"/>
        <v>106.78428164321534</v>
      </c>
      <c r="BL191" s="74">
        <f t="shared" si="64"/>
        <v>109.15761779245388</v>
      </c>
      <c r="BM191" s="74">
        <f t="shared" si="65"/>
        <v>109.88882483864838</v>
      </c>
      <c r="BN191" s="17">
        <f>Data!G191</f>
        <v>149897.71261364655</v>
      </c>
      <c r="BO191" s="17">
        <f>Data!H191</f>
        <v>190952.50014477267</v>
      </c>
      <c r="BP191" s="17">
        <v>226283.775644654</v>
      </c>
      <c r="BQ191" s="17">
        <f t="shared" si="66"/>
        <v>214096.98170759252</v>
      </c>
      <c r="BR191" s="17">
        <v>203647.04193613201</v>
      </c>
      <c r="BS191" s="17">
        <f t="shared" si="73"/>
        <v>192679.37742329892</v>
      </c>
      <c r="BT191" s="17">
        <v>87137.333333333299</v>
      </c>
      <c r="BU191" s="17">
        <f t="shared" si="69"/>
        <v>1045647.9999999995</v>
      </c>
      <c r="BV191" s="17">
        <v>97035.666666666701</v>
      </c>
      <c r="BW191" s="17">
        <f t="shared" si="69"/>
        <v>1164428.0000000005</v>
      </c>
      <c r="BX191" s="17">
        <f t="shared" si="74"/>
        <v>-9898.3333333334012</v>
      </c>
      <c r="BY191" s="17">
        <v>1138258.94492182</v>
      </c>
      <c r="BZ191" s="17">
        <v>1279780.9322692801</v>
      </c>
      <c r="CA191" s="17">
        <f t="shared" si="70"/>
        <v>-141521.98734746012</v>
      </c>
      <c r="CB191" s="17">
        <f t="shared" si="71"/>
        <v>-133900.14485144612</v>
      </c>
      <c r="CD191" s="139"/>
      <c r="CE191" s="139"/>
    </row>
    <row r="192" spans="1:83" x14ac:dyDescent="0.2">
      <c r="A192" s="18">
        <v>42643</v>
      </c>
      <c r="B192" s="17">
        <v>4450025</v>
      </c>
      <c r="C192" s="17">
        <v>4797445</v>
      </c>
      <c r="D192" s="35">
        <f>Data!P192</f>
        <v>7</v>
      </c>
      <c r="E192" s="73">
        <v>7.3131250000000003</v>
      </c>
      <c r="F192" s="73">
        <v>8.1946002676562504</v>
      </c>
      <c r="G192" s="73">
        <v>9.0362577360312493</v>
      </c>
      <c r="H192" s="73">
        <v>9.3596506320781305</v>
      </c>
      <c r="I192" s="35">
        <v>8.6999999999999993</v>
      </c>
      <c r="J192" s="35">
        <f>'Historical PPI'!H191</f>
        <v>83.566666666666706</v>
      </c>
      <c r="K192" s="35">
        <f>'4.Globalgrowthcalcs_rebased'!Q189</f>
        <v>135.1925494248857</v>
      </c>
      <c r="L192" s="35">
        <f>'4.Globalgrowthcalcs_rebased'!B189</f>
        <v>114.34320003742759</v>
      </c>
      <c r="M192" s="35">
        <v>0.5</v>
      </c>
      <c r="N192" s="35">
        <f>'3.IMFq'!Q189</f>
        <v>109.13808674592519</v>
      </c>
      <c r="O192" s="35">
        <f>'3.IMFq'!R189</f>
        <v>237.12275000000008</v>
      </c>
      <c r="P192" s="35">
        <f>'3.IMFq'!S189</f>
        <v>100.20865625000003</v>
      </c>
      <c r="Q192" s="35">
        <f>'3.IMFq'!T189</f>
        <v>100.02437500000005</v>
      </c>
      <c r="R192" s="35">
        <f>'3.IMFq'!U189</f>
        <v>98.292156250000062</v>
      </c>
      <c r="S192" s="35">
        <f>'3.IMFq'!V189</f>
        <v>133.08856250000005</v>
      </c>
      <c r="T192" s="35">
        <f t="shared" si="67"/>
        <v>123.73351439718121</v>
      </c>
      <c r="U192" s="17">
        <v>2841879</v>
      </c>
      <c r="V192" s="17">
        <v>3046756</v>
      </c>
      <c r="W192" s="17">
        <v>861934</v>
      </c>
      <c r="X192" s="17">
        <v>928298</v>
      </c>
      <c r="Y192" s="17">
        <v>482581</v>
      </c>
      <c r="Z192" s="17">
        <v>519992</v>
      </c>
      <c r="AA192" s="17">
        <v>150643</v>
      </c>
      <c r="AB192" s="17">
        <v>160195</v>
      </c>
      <c r="AC192" s="17">
        <v>121411</v>
      </c>
      <c r="AD192" s="17">
        <v>128313</v>
      </c>
      <c r="AE192" s="17">
        <v>754634</v>
      </c>
      <c r="AF192" s="17">
        <v>808500</v>
      </c>
      <c r="AG192" s="75">
        <f>Tax_data!Q192</f>
        <v>1.4368952635042078</v>
      </c>
      <c r="AH192" s="75">
        <f>Tax_data!S192</f>
        <v>10.027560585716291</v>
      </c>
      <c r="AI192" s="74">
        <f>Tax_data!U192</f>
        <v>13.450523411806763</v>
      </c>
      <c r="AJ192" s="74">
        <f>Tax_data!V192</f>
        <v>12.746404821251575</v>
      </c>
      <c r="AK192" s="81">
        <f>Data!F192</f>
        <v>15.833195035280999</v>
      </c>
      <c r="AL192" s="17">
        <v>2355680</v>
      </c>
      <c r="AM192" s="74">
        <f t="shared" si="61"/>
        <v>2197273.9276528871</v>
      </c>
      <c r="AN192" s="81">
        <f>Data!H192</f>
        <v>187224.52477228461</v>
      </c>
      <c r="AO192" s="74">
        <f>(Data!K192/(AP192/100))</f>
        <v>1711117.6192353468</v>
      </c>
      <c r="AP192" s="74">
        <f t="shared" si="62"/>
        <v>107.20920911833333</v>
      </c>
      <c r="AQ192" s="17">
        <f>'Embargoed data'!G192</f>
        <v>5940</v>
      </c>
      <c r="AR192" s="17">
        <f>'Embargoed data'!H192</f>
        <v>30296</v>
      </c>
      <c r="AS192" s="17">
        <f>'Embargoed data'!I192</f>
        <v>18557</v>
      </c>
      <c r="AT192" s="17">
        <f>'Embargoed data'!J192</f>
        <v>9910</v>
      </c>
      <c r="AU192" s="17">
        <f>'Embargoed data'!K192</f>
        <v>220740</v>
      </c>
      <c r="AV192" s="17">
        <f t="shared" si="63"/>
        <v>228509</v>
      </c>
      <c r="AW192" s="17">
        <v>174867</v>
      </c>
      <c r="AX192" s="17">
        <v>47083</v>
      </c>
      <c r="AY192" s="17">
        <f t="shared" si="72"/>
        <v>221950</v>
      </c>
      <c r="AZ192" s="74">
        <f>'Historical CPI'!I147</f>
        <v>79.466666666666697</v>
      </c>
      <c r="BA192" s="17">
        <v>1211897</v>
      </c>
      <c r="BB192" s="17">
        <v>1326787</v>
      </c>
      <c r="BC192" s="17">
        <v>1217119</v>
      </c>
      <c r="BD192" s="17">
        <v>1312132</v>
      </c>
      <c r="BE192" s="74">
        <f t="shared" si="56"/>
        <v>107.75227371156345</v>
      </c>
      <c r="BF192" s="74">
        <f t="shared" si="57"/>
        <v>106.34081902245707</v>
      </c>
      <c r="BG192" s="74">
        <f t="shared" si="58"/>
        <v>105.6848226272743</v>
      </c>
      <c r="BH192" s="74">
        <f t="shared" si="59"/>
        <v>107.13802982637941</v>
      </c>
      <c r="BI192" s="74">
        <v>92.503333333333302</v>
      </c>
      <c r="BJ192" s="74">
        <v>100.614295933333</v>
      </c>
      <c r="BK192" s="74">
        <f t="shared" si="60"/>
        <v>107.80714715085871</v>
      </c>
      <c r="BL192" s="74">
        <f t="shared" si="64"/>
        <v>107.8063854068501</v>
      </c>
      <c r="BM192" s="74">
        <f t="shared" si="65"/>
        <v>109.4801785960358</v>
      </c>
      <c r="BN192" s="17">
        <f>Data!G192</f>
        <v>148781.08901904224</v>
      </c>
      <c r="BO192" s="17">
        <f>Data!H192</f>
        <v>187224.52477228461</v>
      </c>
      <c r="BP192" s="17">
        <v>229194.93577576801</v>
      </c>
      <c r="BQ192" s="17">
        <f t="shared" si="66"/>
        <v>213782.88083702922</v>
      </c>
      <c r="BR192" s="17">
        <v>207830.02405321799</v>
      </c>
      <c r="BS192" s="17">
        <f t="shared" si="73"/>
        <v>193854.63782670326</v>
      </c>
      <c r="BT192" s="17">
        <v>86341</v>
      </c>
      <c r="BU192" s="17">
        <f t="shared" si="69"/>
        <v>1036092</v>
      </c>
      <c r="BV192" s="17">
        <v>117903.33333333299</v>
      </c>
      <c r="BW192" s="17">
        <f t="shared" si="69"/>
        <v>1414839.9999999958</v>
      </c>
      <c r="BX192" s="17">
        <f t="shared" si="74"/>
        <v>-31562.333333332994</v>
      </c>
      <c r="BY192" s="17">
        <v>1121455.81177456</v>
      </c>
      <c r="BZ192" s="17">
        <v>1319742.85205313</v>
      </c>
      <c r="CA192" s="17">
        <f t="shared" si="70"/>
        <v>-198287.04027857003</v>
      </c>
      <c r="CB192" s="17">
        <f t="shared" si="71"/>
        <v>-184953.36539579221</v>
      </c>
      <c r="CD192" s="139"/>
      <c r="CE192" s="139"/>
    </row>
    <row r="193" spans="1:83" x14ac:dyDescent="0.2">
      <c r="A193" s="18">
        <v>42735</v>
      </c>
      <c r="B193" s="17">
        <v>4453803</v>
      </c>
      <c r="C193" s="17">
        <v>4832955</v>
      </c>
      <c r="D193" s="35">
        <f>Data!P193</f>
        <v>7</v>
      </c>
      <c r="E193" s="73">
        <v>7.4722950819672098</v>
      </c>
      <c r="F193" s="73">
        <v>8.3732257125645209</v>
      </c>
      <c r="G193" s="73">
        <v>9.2278801166128996</v>
      </c>
      <c r="H193" s="73">
        <v>9.5628792103387106</v>
      </c>
      <c r="I193" s="35">
        <v>8.8833333333333293</v>
      </c>
      <c r="J193" s="35">
        <f>'Historical PPI'!H192</f>
        <v>84.433333333333294</v>
      </c>
      <c r="K193" s="35">
        <f>'4.Globalgrowthcalcs_rebased'!Q190</f>
        <v>136.78455969980294</v>
      </c>
      <c r="L193" s="35">
        <f>'4.Globalgrowthcalcs_rebased'!B190</f>
        <v>114.97700338072325</v>
      </c>
      <c r="M193" s="35">
        <v>0.75</v>
      </c>
      <c r="N193" s="35">
        <f>'3.IMFq'!Q190</f>
        <v>109.19929958834381</v>
      </c>
      <c r="O193" s="35">
        <f>'3.IMFq'!R190</f>
        <v>237.70375000000007</v>
      </c>
      <c r="P193" s="35">
        <f>'3.IMFq'!S190</f>
        <v>100.70159375000001</v>
      </c>
      <c r="Q193" s="35">
        <f>'3.IMFq'!T190</f>
        <v>100.15062500000006</v>
      </c>
      <c r="R193" s="35">
        <f>'3.IMFq'!U190</f>
        <v>98.318093750000074</v>
      </c>
      <c r="S193" s="35">
        <f>'3.IMFq'!V190</f>
        <v>134.59143750000007</v>
      </c>
      <c r="T193" s="35">
        <f t="shared" si="67"/>
        <v>124.08590134151238</v>
      </c>
      <c r="U193" s="17">
        <v>2850134</v>
      </c>
      <c r="V193" s="17">
        <v>3081371</v>
      </c>
      <c r="W193" s="17">
        <v>856517</v>
      </c>
      <c r="X193" s="17">
        <v>939142</v>
      </c>
      <c r="Y193" s="17">
        <v>509316</v>
      </c>
      <c r="Z193" s="17">
        <v>546905</v>
      </c>
      <c r="AA193" s="17">
        <v>143365</v>
      </c>
      <c r="AB193" s="17">
        <v>151189</v>
      </c>
      <c r="AC193" s="17">
        <v>121734</v>
      </c>
      <c r="AD193" s="17">
        <v>128789</v>
      </c>
      <c r="AE193" s="17">
        <v>774415</v>
      </c>
      <c r="AF193" s="17">
        <v>826882</v>
      </c>
      <c r="AG193" s="75">
        <f>Tax_data!Q193</f>
        <v>1.4649675270444207</v>
      </c>
      <c r="AH193" s="75">
        <f>Tax_data!S193</f>
        <v>10.95075072468101</v>
      </c>
      <c r="AI193" s="74">
        <f>Tax_data!U193</f>
        <v>12.383247752190494</v>
      </c>
      <c r="AJ193" s="74">
        <f>Tax_data!V193</f>
        <v>14.905379143789741</v>
      </c>
      <c r="AK193" s="81">
        <f>Data!F193</f>
        <v>16.068612144968</v>
      </c>
      <c r="AL193" s="17">
        <v>2379430</v>
      </c>
      <c r="AM193" s="74">
        <f t="shared" si="61"/>
        <v>2200869.1402690555</v>
      </c>
      <c r="AN193" s="81">
        <f>Data!H193</f>
        <v>184560.91270058646</v>
      </c>
      <c r="AO193" s="74">
        <f>(Data!K193/(AP193/100))</f>
        <v>1780843.6386978396</v>
      </c>
      <c r="AP193" s="74">
        <f t="shared" si="62"/>
        <v>108.11319748474983</v>
      </c>
      <c r="AQ193" s="17">
        <f>'Embargoed data'!G193</f>
        <v>6000</v>
      </c>
      <c r="AR193" s="17">
        <f>'Embargoed data'!H193</f>
        <v>35972</v>
      </c>
      <c r="AS193" s="17">
        <f>'Embargoed data'!I193</f>
        <v>22401</v>
      </c>
      <c r="AT193" s="17">
        <f>'Embargoed data'!J193</f>
        <v>10077</v>
      </c>
      <c r="AU193" s="17">
        <f>'Embargoed data'!K193</f>
        <v>229692</v>
      </c>
      <c r="AV193" s="17">
        <f t="shared" si="63"/>
        <v>239186</v>
      </c>
      <c r="AW193" s="17">
        <v>169849</v>
      </c>
      <c r="AX193" s="17">
        <v>48598</v>
      </c>
      <c r="AY193" s="17">
        <f t="shared" si="72"/>
        <v>218447</v>
      </c>
      <c r="AZ193" s="74">
        <f>'Historical CPI'!I148</f>
        <v>80.233333333333306</v>
      </c>
      <c r="BA193" s="17">
        <v>1188291</v>
      </c>
      <c r="BB193" s="17">
        <v>1321039</v>
      </c>
      <c r="BC193" s="17">
        <v>1221016</v>
      </c>
      <c r="BD193" s="17">
        <v>1291053</v>
      </c>
      <c r="BE193" s="74">
        <f t="shared" si="56"/>
        <v>107.38029042873187</v>
      </c>
      <c r="BF193" s="74">
        <f t="shared" si="57"/>
        <v>105.45739894674433</v>
      </c>
      <c r="BG193" s="74">
        <f t="shared" si="58"/>
        <v>105.79542280710402</v>
      </c>
      <c r="BH193" s="74">
        <f t="shared" si="59"/>
        <v>106.77504955353396</v>
      </c>
      <c r="BI193" s="74">
        <v>96.07</v>
      </c>
      <c r="BJ193" s="74">
        <v>104.01111210000001</v>
      </c>
      <c r="BK193" s="74">
        <f t="shared" si="60"/>
        <v>108.51299440051569</v>
      </c>
      <c r="BL193" s="74">
        <f t="shared" si="64"/>
        <v>105.73596087192961</v>
      </c>
      <c r="BM193" s="74">
        <f t="shared" si="65"/>
        <v>111.1713376605562</v>
      </c>
      <c r="BN193" s="17">
        <f>Data!G193</f>
        <v>148079.37229010381</v>
      </c>
      <c r="BO193" s="17">
        <f>Data!H193</f>
        <v>184560.91270058646</v>
      </c>
      <c r="BP193" s="17">
        <v>238049.85312820299</v>
      </c>
      <c r="BQ193" s="17">
        <f t="shared" si="66"/>
        <v>220185.74851768831</v>
      </c>
      <c r="BR193" s="17">
        <v>214952.23839470299</v>
      </c>
      <c r="BS193" s="17">
        <f t="shared" si="73"/>
        <v>198821.4606500965</v>
      </c>
      <c r="BT193" s="17">
        <v>97214.666666666701</v>
      </c>
      <c r="BU193" s="17">
        <f t="shared" si="69"/>
        <v>1166576.0000000005</v>
      </c>
      <c r="BV193" s="17">
        <v>105521</v>
      </c>
      <c r="BW193" s="17">
        <f t="shared" si="69"/>
        <v>1266252</v>
      </c>
      <c r="BX193" s="17">
        <f t="shared" si="74"/>
        <v>-8306.3333333332994</v>
      </c>
      <c r="BY193" s="17">
        <v>1129293.7313657501</v>
      </c>
      <c r="BZ193" s="17">
        <v>1311425.1265627199</v>
      </c>
      <c r="CA193" s="17">
        <f t="shared" si="70"/>
        <v>-182131.39519696985</v>
      </c>
      <c r="CB193" s="17">
        <f t="shared" si="71"/>
        <v>-168463.60984065876</v>
      </c>
      <c r="CD193" s="139"/>
      <c r="CE193" s="139"/>
    </row>
    <row r="194" spans="1:83" x14ac:dyDescent="0.2">
      <c r="A194" s="18">
        <v>42825</v>
      </c>
      <c r="B194" s="17">
        <v>4474831</v>
      </c>
      <c r="C194" s="17">
        <v>4948709</v>
      </c>
      <c r="D194" s="35">
        <f>Data!P194</f>
        <v>7</v>
      </c>
      <c r="E194" s="73">
        <v>7.3217460317460299</v>
      </c>
      <c r="F194" s="73">
        <v>8.1131224084920603</v>
      </c>
      <c r="G194" s="73">
        <v>9.0758353352063494</v>
      </c>
      <c r="H194" s="73">
        <v>9.4808886695238108</v>
      </c>
      <c r="I194" s="35">
        <v>8.6966666666666708</v>
      </c>
      <c r="J194" s="35">
        <f>'Historical PPI'!H193</f>
        <v>85.6</v>
      </c>
      <c r="K194" s="35">
        <f>'4.Globalgrowthcalcs_rebased'!Q191</f>
        <v>138.07747932148789</v>
      </c>
      <c r="L194" s="35">
        <f>'4.Globalgrowthcalcs_rebased'!B191</f>
        <v>115.53681634518631</v>
      </c>
      <c r="M194" s="35">
        <v>1</v>
      </c>
      <c r="N194" s="35">
        <f>'3.IMFq'!Q191</f>
        <v>109.0478676029193</v>
      </c>
      <c r="O194" s="35">
        <f>'3.IMFq'!R191</f>
        <v>238.54871874999998</v>
      </c>
      <c r="P194" s="35">
        <f>'3.IMFq'!S191</f>
        <v>101.41593750000004</v>
      </c>
      <c r="Q194" s="35">
        <f>'3.IMFq'!T191</f>
        <v>100.09359375000003</v>
      </c>
      <c r="R194" s="35">
        <f>'3.IMFq'!U191</f>
        <v>98.053937500000018</v>
      </c>
      <c r="S194" s="35">
        <f>'3.IMFq'!V191</f>
        <v>136.19706249999999</v>
      </c>
      <c r="T194" s="35">
        <f t="shared" si="67"/>
        <v>124.43865558962396</v>
      </c>
      <c r="U194" s="17">
        <v>2840392</v>
      </c>
      <c r="V194" s="17">
        <v>3112656</v>
      </c>
      <c r="W194" s="17">
        <v>855988</v>
      </c>
      <c r="X194" s="17">
        <v>954159</v>
      </c>
      <c r="Y194" s="17">
        <v>509871</v>
      </c>
      <c r="Z194" s="17">
        <v>548799</v>
      </c>
      <c r="AA194" s="17">
        <v>142108</v>
      </c>
      <c r="AB194" s="17">
        <v>151823</v>
      </c>
      <c r="AC194" s="17">
        <v>119674</v>
      </c>
      <c r="AD194" s="17">
        <v>128884</v>
      </c>
      <c r="AE194" s="17">
        <v>771653</v>
      </c>
      <c r="AF194" s="17">
        <v>829505</v>
      </c>
      <c r="AG194" s="75">
        <f>Tax_data!Q194</f>
        <v>1.4181804566615503</v>
      </c>
      <c r="AH194" s="75">
        <f>Tax_data!S194</f>
        <v>10.57349675726244</v>
      </c>
      <c r="AI194" s="74">
        <f>Tax_data!U194</f>
        <v>14.788959410584157</v>
      </c>
      <c r="AJ194" s="74">
        <f>Tax_data!V194</f>
        <v>12.216920773444805</v>
      </c>
      <c r="AK194" s="81">
        <f>Data!F194</f>
        <v>16.212250450626801</v>
      </c>
      <c r="AL194" s="17">
        <v>2429842</v>
      </c>
      <c r="AM194" s="74">
        <f t="shared" si="61"/>
        <v>2217303.7361224624</v>
      </c>
      <c r="AN194" s="81">
        <f>Data!H194</f>
        <v>183298.29991357677</v>
      </c>
      <c r="AO194" s="74">
        <f>(Data!K194/(AP194/100))</f>
        <v>1778858.9230025201</v>
      </c>
      <c r="AP194" s="74">
        <f t="shared" si="62"/>
        <v>109.58543750299255</v>
      </c>
      <c r="AQ194" s="17">
        <f>'Embargoed data'!G194</f>
        <v>6100</v>
      </c>
      <c r="AR194" s="17">
        <f>'Embargoed data'!H194</f>
        <v>31708</v>
      </c>
      <c r="AS194" s="17">
        <f>'Embargoed data'!I194</f>
        <v>21253</v>
      </c>
      <c r="AT194" s="17">
        <f>'Embargoed data'!J194</f>
        <v>10104</v>
      </c>
      <c r="AU194" s="17">
        <f>'Embargoed data'!K194</f>
        <v>235667</v>
      </c>
      <c r="AV194" s="17">
        <f t="shared" si="63"/>
        <v>242118</v>
      </c>
      <c r="AW194" s="17">
        <v>163482</v>
      </c>
      <c r="AX194" s="17">
        <v>50148</v>
      </c>
      <c r="AY194" s="17">
        <f t="shared" si="72"/>
        <v>213630</v>
      </c>
      <c r="AZ194" s="74">
        <f>'Historical CPI'!I149</f>
        <v>81.766666666666694</v>
      </c>
      <c r="BA194" s="17">
        <v>1200243</v>
      </c>
      <c r="BB194" s="17">
        <v>1355547</v>
      </c>
      <c r="BC194" s="17">
        <v>1246189</v>
      </c>
      <c r="BD194" s="17">
        <v>1311028</v>
      </c>
      <c r="BE194" s="74">
        <f t="shared" si="56"/>
        <v>107.63487235006501</v>
      </c>
      <c r="BF194" s="74">
        <f t="shared" si="57"/>
        <v>106.83634981844794</v>
      </c>
      <c r="BG194" s="74">
        <f t="shared" si="58"/>
        <v>107.69590721459967</v>
      </c>
      <c r="BH194" s="74">
        <f t="shared" si="59"/>
        <v>107.49715221738268</v>
      </c>
      <c r="BI194" s="74">
        <v>101.556666666667</v>
      </c>
      <c r="BJ194" s="74">
        <v>108.6181855</v>
      </c>
      <c r="BK194" s="74">
        <f t="shared" si="60"/>
        <v>110.58985244358949</v>
      </c>
      <c r="BL194" s="74">
        <f t="shared" si="64"/>
        <v>105.20298285412566</v>
      </c>
      <c r="BM194" s="74">
        <f t="shared" si="65"/>
        <v>112.93937977559546</v>
      </c>
      <c r="BN194" s="17">
        <f>Data!G194</f>
        <v>149876.90989600134</v>
      </c>
      <c r="BO194" s="17">
        <f>Data!H194</f>
        <v>183298.29991357677</v>
      </c>
      <c r="BP194" s="17">
        <v>243853.93582220699</v>
      </c>
      <c r="BQ194" s="17">
        <f t="shared" si="66"/>
        <v>222524.03364776261</v>
      </c>
      <c r="BR194" s="17">
        <v>208888.99072865001</v>
      </c>
      <c r="BS194" s="17">
        <f t="shared" si="73"/>
        <v>190617.47207328136</v>
      </c>
      <c r="BT194" s="17">
        <v>107353.66666666701</v>
      </c>
      <c r="BU194" s="17">
        <f t="shared" si="69"/>
        <v>1288244.0000000042</v>
      </c>
      <c r="BV194" s="17">
        <v>114707</v>
      </c>
      <c r="BW194" s="17">
        <f t="shared" si="69"/>
        <v>1376484</v>
      </c>
      <c r="BX194" s="17">
        <f t="shared" si="74"/>
        <v>-7353.3333333329938</v>
      </c>
      <c r="BY194" s="17">
        <v>1154667.66701834</v>
      </c>
      <c r="BZ194" s="17">
        <v>1313673.0385622501</v>
      </c>
      <c r="CA194" s="17">
        <f t="shared" si="70"/>
        <v>-159005.37154391012</v>
      </c>
      <c r="CB194" s="17">
        <f t="shared" si="71"/>
        <v>-145097.1727329811</v>
      </c>
      <c r="CD194" s="139"/>
      <c r="CE194" s="139"/>
    </row>
    <row r="195" spans="1:83" x14ac:dyDescent="0.2">
      <c r="A195" s="18">
        <v>42916</v>
      </c>
      <c r="B195" s="17">
        <v>4499232</v>
      </c>
      <c r="C195" s="17">
        <v>5030499</v>
      </c>
      <c r="D195" s="35">
        <f>Data!P195</f>
        <v>7</v>
      </c>
      <c r="E195" s="73">
        <v>7.3972131147541003</v>
      </c>
      <c r="F195" s="73">
        <v>7.8903510053666697</v>
      </c>
      <c r="G195" s="73">
        <v>9.0966567237833296</v>
      </c>
      <c r="H195" s="73">
        <v>9.6693453341833298</v>
      </c>
      <c r="I195" s="35">
        <v>8.99</v>
      </c>
      <c r="J195" s="35">
        <f>'Historical PPI'!H194</f>
        <v>86.366666666666703</v>
      </c>
      <c r="K195" s="35">
        <f>'4.Globalgrowthcalcs_rebased'!Q192</f>
        <v>139.79978509471451</v>
      </c>
      <c r="L195" s="35">
        <f>'4.Globalgrowthcalcs_rebased'!B192</f>
        <v>116.18367527260159</v>
      </c>
      <c r="M195" s="35">
        <v>1.25</v>
      </c>
      <c r="N195" s="35">
        <f>'3.IMFq'!Q192</f>
        <v>109.20107317612315</v>
      </c>
      <c r="O195" s="35">
        <f>'3.IMFq'!R192</f>
        <v>239.43153124999998</v>
      </c>
      <c r="P195" s="35">
        <f>'3.IMFq'!S192</f>
        <v>101.91106250000004</v>
      </c>
      <c r="Q195" s="35">
        <f>'3.IMFq'!T192</f>
        <v>100.38615625000003</v>
      </c>
      <c r="R195" s="35">
        <f>'3.IMFq'!U192</f>
        <v>98.06106250000002</v>
      </c>
      <c r="S195" s="35">
        <f>'3.IMFq'!V192</f>
        <v>137.62493749999999</v>
      </c>
      <c r="T195" s="35">
        <f t="shared" si="67"/>
        <v>124.87001511030741</v>
      </c>
      <c r="U195" s="17">
        <v>2873704</v>
      </c>
      <c r="V195" s="17">
        <v>3171635</v>
      </c>
      <c r="W195" s="17">
        <v>853179</v>
      </c>
      <c r="X195" s="17">
        <v>971509</v>
      </c>
      <c r="Y195" s="17">
        <v>495024</v>
      </c>
      <c r="Z195" s="17">
        <v>535590</v>
      </c>
      <c r="AA195" s="17">
        <v>141060</v>
      </c>
      <c r="AB195" s="17">
        <v>153221</v>
      </c>
      <c r="AC195" s="17">
        <v>115101</v>
      </c>
      <c r="AD195" s="17">
        <v>124442</v>
      </c>
      <c r="AE195" s="17">
        <v>751186</v>
      </c>
      <c r="AF195" s="17">
        <v>813253</v>
      </c>
      <c r="AG195" s="75">
        <f>Tax_data!Q195</f>
        <v>1.4466106702169752</v>
      </c>
      <c r="AH195" s="75">
        <f>Tax_data!S195</f>
        <v>8.3729790096815719</v>
      </c>
      <c r="AI195" s="74">
        <f>Tax_data!U195</f>
        <v>14.57114827850533</v>
      </c>
      <c r="AJ195" s="74">
        <f>Tax_data!V195</f>
        <v>10.015287948877127</v>
      </c>
      <c r="AK195" s="81">
        <f>Data!F195</f>
        <v>16.0997077653129</v>
      </c>
      <c r="AL195" s="17">
        <v>2477865</v>
      </c>
      <c r="AM195" s="74">
        <f t="shared" si="61"/>
        <v>2245104.0431701634</v>
      </c>
      <c r="AN195" s="81">
        <f>Data!H195</f>
        <v>186178.36934703027</v>
      </c>
      <c r="AO195" s="74">
        <f>(Data!K195/(AP195/100))</f>
        <v>1861543.9356537953</v>
      </c>
      <c r="AP195" s="74">
        <f t="shared" si="62"/>
        <v>110.367490875887</v>
      </c>
      <c r="AQ195" s="17">
        <f>'Embargoed data'!G195</f>
        <v>6180</v>
      </c>
      <c r="AR195" s="17">
        <f>'Embargoed data'!H195</f>
        <v>38572</v>
      </c>
      <c r="AS195" s="17">
        <f>'Embargoed data'!I195</f>
        <v>25862</v>
      </c>
      <c r="AT195" s="17">
        <f>'Embargoed data'!J195</f>
        <v>10200</v>
      </c>
      <c r="AU195" s="17">
        <f>'Embargoed data'!K195</f>
        <v>252179</v>
      </c>
      <c r="AV195" s="17">
        <f t="shared" si="63"/>
        <v>260869</v>
      </c>
      <c r="AW195" s="17">
        <v>148083</v>
      </c>
      <c r="AX195" s="17">
        <v>48216</v>
      </c>
      <c r="AY195" s="17">
        <f t="shared" si="72"/>
        <v>196299</v>
      </c>
      <c r="AZ195" s="74">
        <f>'Historical CPI'!I150</f>
        <v>82.6666666666667</v>
      </c>
      <c r="BA195" s="17">
        <v>1240405</v>
      </c>
      <c r="BB195" s="17">
        <v>1385865</v>
      </c>
      <c r="BC195" s="17">
        <v>1262421</v>
      </c>
      <c r="BD195" s="17">
        <v>1338017</v>
      </c>
      <c r="BE195" s="74">
        <f t="shared" si="56"/>
        <v>108.19475419373606</v>
      </c>
      <c r="BF195" s="74">
        <f t="shared" si="57"/>
        <v>108.62115411881467</v>
      </c>
      <c r="BG195" s="74">
        <f t="shared" si="58"/>
        <v>108.11548118608873</v>
      </c>
      <c r="BH195" s="74">
        <f t="shared" si="59"/>
        <v>108.26253417928449</v>
      </c>
      <c r="BI195" s="74">
        <v>99.796666666666695</v>
      </c>
      <c r="BJ195" s="74">
        <v>108.190490533333</v>
      </c>
      <c r="BK195" s="74">
        <f t="shared" si="60"/>
        <v>111.80794855655365</v>
      </c>
      <c r="BL195" s="74">
        <f t="shared" si="64"/>
        <v>105.98817668590748</v>
      </c>
      <c r="BM195" s="74">
        <f t="shared" si="65"/>
        <v>111.72681503218706</v>
      </c>
      <c r="BN195" s="17">
        <f>Data!G195</f>
        <v>153907.45199354508</v>
      </c>
      <c r="BO195" s="17">
        <f>Data!H195</f>
        <v>186178.36934703027</v>
      </c>
      <c r="BP195" s="17">
        <v>260811.509284409</v>
      </c>
      <c r="BQ195" s="17">
        <f t="shared" si="66"/>
        <v>236311.89511928178</v>
      </c>
      <c r="BR195" s="17">
        <v>220281.15129797999</v>
      </c>
      <c r="BS195" s="17">
        <f t="shared" si="73"/>
        <v>199588.80060587372</v>
      </c>
      <c r="BT195" s="17">
        <v>90483</v>
      </c>
      <c r="BU195" s="17">
        <f t="shared" si="69"/>
        <v>1085796</v>
      </c>
      <c r="BV195" s="17">
        <v>102777</v>
      </c>
      <c r="BW195" s="17">
        <f t="shared" si="69"/>
        <v>1233324</v>
      </c>
      <c r="BX195" s="17">
        <f t="shared" si="74"/>
        <v>-12294</v>
      </c>
      <c r="BY195" s="17">
        <v>1164150.1480636201</v>
      </c>
      <c r="BZ195" s="17">
        <v>1364260.9588796899</v>
      </c>
      <c r="CA195" s="17">
        <f t="shared" si="70"/>
        <v>-200110.81081606983</v>
      </c>
      <c r="CB195" s="17">
        <f t="shared" si="71"/>
        <v>-181313.18310126581</v>
      </c>
      <c r="CD195" s="139"/>
      <c r="CE195" s="139"/>
    </row>
    <row r="196" spans="1:83" x14ac:dyDescent="0.2">
      <c r="A196" s="18">
        <v>43008</v>
      </c>
      <c r="B196" s="17">
        <v>4507506</v>
      </c>
      <c r="C196" s="17">
        <v>5130848</v>
      </c>
      <c r="D196" s="35">
        <f>Data!P196</f>
        <v>6.8035714285714297</v>
      </c>
      <c r="E196" s="73">
        <v>7.19873015873016</v>
      </c>
      <c r="F196" s="73">
        <v>7.7862788940476202</v>
      </c>
      <c r="G196" s="73">
        <v>9.1351983088095192</v>
      </c>
      <c r="H196" s="73">
        <v>9.7627031158571391</v>
      </c>
      <c r="I196" s="35">
        <v>9.1366666666666703</v>
      </c>
      <c r="J196" s="35">
        <f>'Historical PPI'!H195</f>
        <v>87.2</v>
      </c>
      <c r="K196" s="35">
        <f>'4.Globalgrowthcalcs_rebased'!Q193</f>
        <v>141.21026583148287</v>
      </c>
      <c r="L196" s="35">
        <f>'4.Globalgrowthcalcs_rebased'!B193</f>
        <v>117.09981038729551</v>
      </c>
      <c r="M196" s="35">
        <v>1.25</v>
      </c>
      <c r="N196" s="35">
        <f>'3.IMFq'!Q193</f>
        <v>109.44338198025892</v>
      </c>
      <c r="O196" s="35">
        <f>'3.IMFq'!R193</f>
        <v>240.44640624999997</v>
      </c>
      <c r="P196" s="35">
        <f>'3.IMFq'!S193</f>
        <v>102.37056250000003</v>
      </c>
      <c r="Q196" s="35">
        <f>'3.IMFq'!T193</f>
        <v>100.80628125000004</v>
      </c>
      <c r="R196" s="35">
        <f>'3.IMFq'!U193</f>
        <v>98.105562500000019</v>
      </c>
      <c r="S196" s="35">
        <f>'3.IMFq'!V193</f>
        <v>138.99193749999998</v>
      </c>
      <c r="T196" s="35">
        <f t="shared" si="67"/>
        <v>125.34738074989968</v>
      </c>
      <c r="U196" s="17">
        <v>2897540</v>
      </c>
      <c r="V196" s="17">
        <v>3226165</v>
      </c>
      <c r="W196" s="17">
        <v>853095</v>
      </c>
      <c r="X196" s="17">
        <v>984017</v>
      </c>
      <c r="Y196" s="17">
        <v>506044</v>
      </c>
      <c r="Z196" s="17">
        <v>551421</v>
      </c>
      <c r="AA196" s="17">
        <v>147337</v>
      </c>
      <c r="AB196" s="17">
        <v>160914</v>
      </c>
      <c r="AC196" s="17">
        <v>110614</v>
      </c>
      <c r="AD196" s="17">
        <v>120082</v>
      </c>
      <c r="AE196" s="17">
        <v>763995</v>
      </c>
      <c r="AF196" s="17">
        <v>832417</v>
      </c>
      <c r="AG196" s="75">
        <f>Tax_data!Q196</f>
        <v>1.5706735254641748</v>
      </c>
      <c r="AH196" s="75">
        <f>Tax_data!S196</f>
        <v>9.5234181179450452</v>
      </c>
      <c r="AI196" s="74">
        <f>Tax_data!U196</f>
        <v>13.694391983903312</v>
      </c>
      <c r="AJ196" s="74">
        <f>Tax_data!V196</f>
        <v>12.080771640305773</v>
      </c>
      <c r="AK196" s="81">
        <f>Data!F196</f>
        <v>16.191669886665899</v>
      </c>
      <c r="AL196" s="17">
        <v>2525074</v>
      </c>
      <c r="AM196" s="74">
        <f t="shared" si="61"/>
        <v>2267863.8315027286</v>
      </c>
      <c r="AN196" s="81">
        <f>Data!H196</f>
        <v>187213.63156153134</v>
      </c>
      <c r="AO196" s="74">
        <f>(Data!K196/(AP196/100))</f>
        <v>1923161.6251576277</v>
      </c>
      <c r="AP196" s="74">
        <f t="shared" si="62"/>
        <v>111.34151728707799</v>
      </c>
      <c r="AQ196" s="17">
        <f>'Embargoed data'!G196</f>
        <v>6300</v>
      </c>
      <c r="AR196" s="17">
        <f>'Embargoed data'!H196</f>
        <v>35648</v>
      </c>
      <c r="AS196" s="17">
        <f>'Embargoed data'!I196</f>
        <v>20196</v>
      </c>
      <c r="AT196" s="17">
        <f>'Embargoed data'!J196</f>
        <v>9675</v>
      </c>
      <c r="AU196" s="17">
        <f>'Embargoed data'!K196</f>
        <v>262975</v>
      </c>
      <c r="AV196" s="17">
        <f t="shared" si="63"/>
        <v>275052</v>
      </c>
      <c r="AW196" s="17">
        <v>192167</v>
      </c>
      <c r="AX196" s="17">
        <v>51193</v>
      </c>
      <c r="AY196" s="17">
        <f t="shared" si="72"/>
        <v>243360</v>
      </c>
      <c r="AZ196" s="74">
        <f>'Historical CPI'!I151</f>
        <v>83.3</v>
      </c>
      <c r="BA196" s="17">
        <v>1213108</v>
      </c>
      <c r="BB196" s="17">
        <v>1372572</v>
      </c>
      <c r="BC196" s="17">
        <v>1214872</v>
      </c>
      <c r="BD196" s="17">
        <v>1287836</v>
      </c>
      <c r="BE196" s="74">
        <f t="shared" si="56"/>
        <v>108.96700682154122</v>
      </c>
      <c r="BF196" s="74">
        <f t="shared" si="57"/>
        <v>109.21492904022752</v>
      </c>
      <c r="BG196" s="74">
        <f t="shared" si="58"/>
        <v>108.55949518144176</v>
      </c>
      <c r="BH196" s="74">
        <f t="shared" si="59"/>
        <v>108.95581777367653</v>
      </c>
      <c r="BI196" s="74">
        <v>96.92</v>
      </c>
      <c r="BJ196" s="74">
        <v>105.9259826</v>
      </c>
      <c r="BK196" s="74">
        <f t="shared" si="60"/>
        <v>113.82897770962479</v>
      </c>
      <c r="BL196" s="74">
        <f t="shared" si="64"/>
        <v>106.00590021006329</v>
      </c>
      <c r="BM196" s="74">
        <f t="shared" si="65"/>
        <v>113.14507859151865</v>
      </c>
      <c r="BN196" s="17">
        <f>Data!G196</f>
        <v>155948.9550907556</v>
      </c>
      <c r="BO196" s="17">
        <f>Data!H196</f>
        <v>187213.63156153134</v>
      </c>
      <c r="BP196" s="17">
        <v>273637.27469475497</v>
      </c>
      <c r="BQ196" s="17">
        <f t="shared" si="66"/>
        <v>245763.91750547182</v>
      </c>
      <c r="BR196" s="17">
        <v>227503.428613936</v>
      </c>
      <c r="BS196" s="17">
        <f t="shared" si="73"/>
        <v>204329.37699901406</v>
      </c>
      <c r="BT196" s="17">
        <v>89605.333333333299</v>
      </c>
      <c r="BU196" s="17">
        <f t="shared" si="69"/>
        <v>1075263.9999999995</v>
      </c>
      <c r="BV196" s="17">
        <v>126339.33333333299</v>
      </c>
      <c r="BW196" s="17">
        <f t="shared" si="69"/>
        <v>1516071.9999999958</v>
      </c>
      <c r="BX196" s="17">
        <f t="shared" si="74"/>
        <v>-36733.999999999694</v>
      </c>
      <c r="BY196" s="17">
        <v>1160678.98955052</v>
      </c>
      <c r="BZ196" s="17">
        <v>1397194.80339792</v>
      </c>
      <c r="CA196" s="17">
        <f t="shared" si="70"/>
        <v>-236515.81384740002</v>
      </c>
      <c r="CB196" s="17">
        <f t="shared" si="71"/>
        <v>-212423.73879060606</v>
      </c>
      <c r="CD196" s="139"/>
      <c r="CE196" s="139"/>
    </row>
    <row r="197" spans="1:83" x14ac:dyDescent="0.2">
      <c r="A197" s="18">
        <v>43100</v>
      </c>
      <c r="B197" s="17">
        <v>4525237</v>
      </c>
      <c r="C197" s="17">
        <v>5202704</v>
      </c>
      <c r="D197" s="35">
        <f>Data!P197</f>
        <v>6.75</v>
      </c>
      <c r="E197" s="73">
        <v>7.4074603174603197</v>
      </c>
      <c r="F197" s="73">
        <v>8.2904954097142909</v>
      </c>
      <c r="G197" s="73">
        <v>9.4823913512857096</v>
      </c>
      <c r="H197" s="73">
        <v>10.0310691851905</v>
      </c>
      <c r="I197" s="35">
        <v>9.5466666666666704</v>
      </c>
      <c r="J197" s="35">
        <f>'Historical PPI'!H196</f>
        <v>88.733333333333306</v>
      </c>
      <c r="K197" s="35">
        <f>'4.Globalgrowthcalcs_rebased'!Q194</f>
        <v>142.70338524346192</v>
      </c>
      <c r="L197" s="35">
        <f>'4.Globalgrowthcalcs_rebased'!B194</f>
        <v>118.41957985021874</v>
      </c>
      <c r="M197" s="35">
        <v>1.5</v>
      </c>
      <c r="N197" s="35">
        <f>'3.IMFq'!Q194</f>
        <v>109.77479401532662</v>
      </c>
      <c r="O197" s="35">
        <f>'3.IMFq'!R194</f>
        <v>241.59334374999995</v>
      </c>
      <c r="P197" s="35">
        <f>'3.IMFq'!S194</f>
        <v>102.79443750000004</v>
      </c>
      <c r="Q197" s="35">
        <f>'3.IMFq'!T194</f>
        <v>101.35396875000005</v>
      </c>
      <c r="R197" s="35">
        <f>'3.IMFq'!U194</f>
        <v>98.18743750000003</v>
      </c>
      <c r="S197" s="35">
        <f>'3.IMFq'!V194</f>
        <v>140.29806249999996</v>
      </c>
      <c r="T197" s="35">
        <f t="shared" si="67"/>
        <v>125.87075250840076</v>
      </c>
      <c r="U197" s="17">
        <v>2920420</v>
      </c>
      <c r="V197" s="17">
        <v>3288404</v>
      </c>
      <c r="W197" s="17">
        <v>853104</v>
      </c>
      <c r="X197" s="17">
        <v>997693</v>
      </c>
      <c r="Y197" s="17">
        <v>526238</v>
      </c>
      <c r="Z197" s="17">
        <v>581915</v>
      </c>
      <c r="AA197" s="17">
        <v>135967</v>
      </c>
      <c r="AB197" s="17">
        <v>152012</v>
      </c>
      <c r="AC197" s="17">
        <v>110495</v>
      </c>
      <c r="AD197" s="17">
        <v>121947</v>
      </c>
      <c r="AE197" s="17">
        <v>772700</v>
      </c>
      <c r="AF197" s="17">
        <v>855875</v>
      </c>
      <c r="AG197" s="75">
        <f>Tax_data!Q197</f>
        <v>1.6435993025550932</v>
      </c>
      <c r="AH197" s="75">
        <f>Tax_data!S197</f>
        <v>10.114334367103604</v>
      </c>
      <c r="AI197" s="74">
        <f>Tax_data!U197</f>
        <v>12.717358348636909</v>
      </c>
      <c r="AJ197" s="74">
        <f>Tax_data!V197</f>
        <v>15.313332440293792</v>
      </c>
      <c r="AK197" s="81">
        <f>Data!F197</f>
        <v>16.171025867909201</v>
      </c>
      <c r="AL197" s="17">
        <v>2559163</v>
      </c>
      <c r="AM197" s="74">
        <f t="shared" si="61"/>
        <v>2272783.6386465896</v>
      </c>
      <c r="AN197" s="81">
        <f>Data!H197</f>
        <v>188400.08320644201</v>
      </c>
      <c r="AO197" s="74">
        <f>(Data!K197/(AP197/100))</f>
        <v>1982233.995962783</v>
      </c>
      <c r="AP197" s="74">
        <f t="shared" si="62"/>
        <v>112.60037939748393</v>
      </c>
      <c r="AQ197" s="17">
        <f>'Embargoed data'!G197</f>
        <v>6360</v>
      </c>
      <c r="AR197" s="17">
        <f>'Embargoed data'!H197</f>
        <v>39096</v>
      </c>
      <c r="AS197" s="17">
        <f>'Embargoed data'!I197</f>
        <v>25217</v>
      </c>
      <c r="AT197" s="17">
        <f>'Embargoed data'!J197</f>
        <v>10725</v>
      </c>
      <c r="AU197" s="17">
        <f>'Embargoed data'!K197</f>
        <v>269627</v>
      </c>
      <c r="AV197" s="17">
        <f t="shared" si="63"/>
        <v>279141</v>
      </c>
      <c r="AW197" s="17">
        <v>180414</v>
      </c>
      <c r="AX197" s="17">
        <v>51693</v>
      </c>
      <c r="AY197" s="17">
        <f t="shared" si="72"/>
        <v>232107</v>
      </c>
      <c r="AZ197" s="74">
        <f>'Historical CPI'!I152</f>
        <v>84</v>
      </c>
      <c r="BA197" s="17">
        <v>1253420</v>
      </c>
      <c r="BB197" s="17">
        <v>1439540</v>
      </c>
      <c r="BC197" s="17">
        <v>1270260</v>
      </c>
      <c r="BD197" s="17">
        <v>1384221</v>
      </c>
      <c r="BE197" s="74">
        <f t="shared" si="56"/>
        <v>110.58019375263663</v>
      </c>
      <c r="BF197" s="74">
        <f t="shared" si="57"/>
        <v>111.80065751248465</v>
      </c>
      <c r="BG197" s="74">
        <f t="shared" si="58"/>
        <v>110.36426987646499</v>
      </c>
      <c r="BH197" s="74">
        <f t="shared" si="59"/>
        <v>110.76420344247444</v>
      </c>
      <c r="BI197" s="74">
        <v>93.543333333333294</v>
      </c>
      <c r="BJ197" s="74">
        <v>102.997758733333</v>
      </c>
      <c r="BK197" s="74">
        <f t="shared" si="60"/>
        <v>114.97086229958784</v>
      </c>
      <c r="BL197" s="74">
        <f t="shared" si="64"/>
        <v>108.97147040763309</v>
      </c>
      <c r="BM197" s="74">
        <f t="shared" si="65"/>
        <v>114.84897320929936</v>
      </c>
      <c r="BN197" s="17">
        <f>Data!G197</f>
        <v>158256.06989341127</v>
      </c>
      <c r="BO197" s="17">
        <f>Data!H197</f>
        <v>188400.08320644201</v>
      </c>
      <c r="BP197" s="17">
        <v>278805.51329007902</v>
      </c>
      <c r="BQ197" s="17">
        <f t="shared" si="66"/>
        <v>247606.19349770053</v>
      </c>
      <c r="BR197" s="17">
        <v>227996.345228461</v>
      </c>
      <c r="BS197" s="17">
        <f t="shared" si="73"/>
        <v>202482.75045648345</v>
      </c>
      <c r="BT197" s="17">
        <v>104393.33333333299</v>
      </c>
      <c r="BU197" s="17">
        <f t="shared" si="69"/>
        <v>1252719.9999999958</v>
      </c>
      <c r="BV197" s="17">
        <v>116881.66666666701</v>
      </c>
      <c r="BW197" s="17">
        <f t="shared" si="69"/>
        <v>1402580.0000000042</v>
      </c>
      <c r="BX197" s="17">
        <f t="shared" si="74"/>
        <v>-12488.333333334012</v>
      </c>
      <c r="BY197" s="17">
        <v>1201203.25594987</v>
      </c>
      <c r="BZ197" s="17">
        <v>1453589.8304111499</v>
      </c>
      <c r="CA197" s="17">
        <f t="shared" si="70"/>
        <v>-252386.5744612799</v>
      </c>
      <c r="CB197" s="17">
        <f t="shared" si="71"/>
        <v>-224143.62705683697</v>
      </c>
      <c r="CD197" s="139"/>
      <c r="CE197" s="139"/>
    </row>
    <row r="198" spans="1:83" x14ac:dyDescent="0.2">
      <c r="A198" s="18">
        <v>43190</v>
      </c>
      <c r="B198" s="17">
        <v>4549177</v>
      </c>
      <c r="C198" s="17">
        <v>5224400</v>
      </c>
      <c r="D198" s="35">
        <f>Data!P198</f>
        <v>6.7307692307692299</v>
      </c>
      <c r="E198" s="73">
        <v>7.1722580645161296</v>
      </c>
      <c r="F198" s="73">
        <v>7.58302432341935</v>
      </c>
      <c r="G198" s="73">
        <v>8.7716242181774202</v>
      </c>
      <c r="H198" s="73">
        <v>9.2915159567258101</v>
      </c>
      <c r="I198" s="35">
        <v>8.7366666666666699</v>
      </c>
      <c r="J198" s="35">
        <f>'Historical PPI'!H197</f>
        <v>89.266666666666694</v>
      </c>
      <c r="K198" s="35">
        <f>'4.Globalgrowthcalcs_rebased'!Q195</f>
        <v>144.60746555108136</v>
      </c>
      <c r="L198" s="35">
        <f>'4.Globalgrowthcalcs_rebased'!B195</f>
        <v>120.936561694337</v>
      </c>
      <c r="M198" s="35">
        <v>1.75</v>
      </c>
      <c r="N198" s="35">
        <f>'3.IMFq'!Q195</f>
        <v>110.37637265826172</v>
      </c>
      <c r="O198" s="35">
        <f>'3.IMFq'!R195</f>
        <v>243.06765625000003</v>
      </c>
      <c r="P198" s="35">
        <f>'3.IMFq'!S195</f>
        <v>103.02440625</v>
      </c>
      <c r="Q198" s="35">
        <f>'3.IMFq'!T195</f>
        <v>102.37000000000003</v>
      </c>
      <c r="R198" s="35">
        <f>'3.IMFq'!U195</f>
        <v>98.322312500000024</v>
      </c>
      <c r="S198" s="35">
        <f>'3.IMFq'!V195</f>
        <v>141.40190625000002</v>
      </c>
      <c r="T198" s="35">
        <f t="shared" si="67"/>
        <v>126.49678853593078</v>
      </c>
      <c r="U198" s="17">
        <v>2950796</v>
      </c>
      <c r="V198" s="17">
        <v>3363547</v>
      </c>
      <c r="W198" s="17">
        <v>860339</v>
      </c>
      <c r="X198" s="17">
        <v>1004622</v>
      </c>
      <c r="Y198" s="17">
        <v>528218</v>
      </c>
      <c r="Z198" s="17">
        <v>585569</v>
      </c>
      <c r="AA198" s="17">
        <v>134275</v>
      </c>
      <c r="AB198" s="17">
        <v>150477</v>
      </c>
      <c r="AC198" s="17">
        <v>106882</v>
      </c>
      <c r="AD198" s="17">
        <v>118667</v>
      </c>
      <c r="AE198" s="17">
        <v>769375</v>
      </c>
      <c r="AF198" s="17">
        <v>854712</v>
      </c>
      <c r="AG198" s="75">
        <f>Tax_data!Q198</f>
        <v>1.6742763536238956</v>
      </c>
      <c r="AH198" s="75">
        <f>Tax_data!S198</f>
        <v>10.342153479428063</v>
      </c>
      <c r="AI198" s="74">
        <f>Tax_data!U198</f>
        <v>14.161945802433241</v>
      </c>
      <c r="AJ198" s="74">
        <f>Tax_data!V198</f>
        <v>13.165551575277561</v>
      </c>
      <c r="AK198" s="81">
        <f>Data!F198</f>
        <v>16.377523823614698</v>
      </c>
      <c r="AL198" s="17">
        <v>2554199</v>
      </c>
      <c r="AM198" s="74">
        <f t="shared" si="61"/>
        <v>2240765.5348368851</v>
      </c>
      <c r="AN198" s="81">
        <f>Data!H198</f>
        <v>183335.71446365683</v>
      </c>
      <c r="AO198" s="74">
        <f>(Data!K198/(AP198/100))</f>
        <v>1998376.4051401666</v>
      </c>
      <c r="AP198" s="74">
        <f t="shared" si="62"/>
        <v>113.98778499089737</v>
      </c>
      <c r="AQ198" s="17">
        <f>'Embargoed data'!G198</f>
        <v>6460</v>
      </c>
      <c r="AR198" s="17">
        <f>'Embargoed data'!H198</f>
        <v>35381</v>
      </c>
      <c r="AS198" s="17">
        <f>'Embargoed data'!I198</f>
        <v>25202</v>
      </c>
      <c r="AT198" s="17">
        <f>'Embargoed data'!J198</f>
        <v>10101</v>
      </c>
      <c r="AU198" s="17">
        <f>'Embargoed data'!K198</f>
        <v>273911</v>
      </c>
      <c r="AV198" s="17">
        <f t="shared" si="63"/>
        <v>280449</v>
      </c>
      <c r="AW198" s="17">
        <v>184867</v>
      </c>
      <c r="AX198" s="17">
        <v>52505</v>
      </c>
      <c r="AY198" s="17">
        <f t="shared" si="72"/>
        <v>237372</v>
      </c>
      <c r="AZ198" s="74">
        <f>'Historical CPI'!I153</f>
        <v>85.066666666666706</v>
      </c>
      <c r="BA198" s="17">
        <v>1223234</v>
      </c>
      <c r="BB198" s="17">
        <v>1396323</v>
      </c>
      <c r="BC198" s="17">
        <v>1267168</v>
      </c>
      <c r="BD198" s="17">
        <v>1376359</v>
      </c>
      <c r="BE198" s="74">
        <f t="shared" ref="BE198:BE218" si="75">(Z198/Y198)*100</f>
        <v>110.85744900779602</v>
      </c>
      <c r="BF198" s="74">
        <f t="shared" ref="BF198:BF218" si="76">(AB198/AA198)*100</f>
        <v>112.0662818841929</v>
      </c>
      <c r="BG198" s="74">
        <f t="shared" ref="BG198:BG218" si="77">(AD198/AC198)*100</f>
        <v>111.02617840235025</v>
      </c>
      <c r="BH198" s="74">
        <f t="shared" ref="BH198:BH218" si="78">(AF198/AE198)*100</f>
        <v>111.09173030056864</v>
      </c>
      <c r="BI198" s="74">
        <v>103.216666666667</v>
      </c>
      <c r="BJ198" s="74">
        <v>114.0553386</v>
      </c>
      <c r="BK198" s="74">
        <f t="shared" ref="BK198:BK218" si="79">(C198/B198)*100</f>
        <v>114.84275067775995</v>
      </c>
      <c r="BL198" s="74">
        <f t="shared" si="64"/>
        <v>108.61693161443471</v>
      </c>
      <c r="BM198" s="74">
        <f t="shared" si="65"/>
        <v>114.1501135514546</v>
      </c>
      <c r="BN198" s="17">
        <f>Data!G198</f>
        <v>155957.5811037508</v>
      </c>
      <c r="BO198" s="17">
        <f>Data!H198</f>
        <v>183335.71446365683</v>
      </c>
      <c r="BP198" s="17">
        <v>281090.361902587</v>
      </c>
      <c r="BQ198" s="17">
        <f t="shared" si="66"/>
        <v>246596.91555988547</v>
      </c>
      <c r="BR198" s="17">
        <v>232231.260057818</v>
      </c>
      <c r="BS198" s="17">
        <f t="shared" si="73"/>
        <v>203733.46150761953</v>
      </c>
      <c r="BT198" s="17">
        <v>113796</v>
      </c>
      <c r="BU198" s="17">
        <f t="shared" si="69"/>
        <v>1365552</v>
      </c>
      <c r="BV198" s="17">
        <v>122355</v>
      </c>
      <c r="BW198" s="17">
        <f t="shared" si="69"/>
        <v>1468260</v>
      </c>
      <c r="BX198" s="17">
        <f t="shared" si="74"/>
        <v>-8559</v>
      </c>
      <c r="BY198" s="17">
        <v>1223658.48564313</v>
      </c>
      <c r="BZ198" s="17">
        <v>1392640.3750215</v>
      </c>
      <c r="CA198" s="17">
        <f t="shared" si="70"/>
        <v>-168981.88937837002</v>
      </c>
      <c r="CB198" s="17">
        <f t="shared" si="71"/>
        <v>-148245.6119240007</v>
      </c>
      <c r="CD198" s="139"/>
      <c r="CE198" s="139"/>
    </row>
    <row r="199" spans="1:83" x14ac:dyDescent="0.2">
      <c r="A199" s="18">
        <v>43281</v>
      </c>
      <c r="B199" s="17">
        <v>4537865</v>
      </c>
      <c r="C199" s="17">
        <v>5301396</v>
      </c>
      <c r="D199" s="35">
        <f>Data!P199</f>
        <v>6.5</v>
      </c>
      <c r="E199" s="73">
        <v>7.0072580645161304</v>
      </c>
      <c r="F199" s="73">
        <v>7.9118857637096802</v>
      </c>
      <c r="G199" s="73">
        <v>8.9298445371451596</v>
      </c>
      <c r="H199" s="73">
        <v>9.3474626545322597</v>
      </c>
      <c r="I199" s="35">
        <v>8.8933333333333309</v>
      </c>
      <c r="J199" s="35">
        <f>'Historical PPI'!H198</f>
        <v>90.6666666666667</v>
      </c>
      <c r="K199" s="35">
        <f>'4.Globalgrowthcalcs_rebased'!Q196</f>
        <v>145.79742933958372</v>
      </c>
      <c r="L199" s="35">
        <f>'4.Globalgrowthcalcs_rebased'!B196</f>
        <v>121.76689632817036</v>
      </c>
      <c r="M199" s="35">
        <v>2</v>
      </c>
      <c r="N199" s="35">
        <f>'3.IMFq'!Q196</f>
        <v>110.81356580441906</v>
      </c>
      <c r="O199" s="35">
        <f>'3.IMFq'!R196</f>
        <v>244.40059375000004</v>
      </c>
      <c r="P199" s="35">
        <f>'3.IMFq'!S196</f>
        <v>103.44034375</v>
      </c>
      <c r="Q199" s="35">
        <f>'3.IMFq'!T196</f>
        <v>103.03650000000003</v>
      </c>
      <c r="R199" s="35">
        <f>'3.IMFq'!U196</f>
        <v>98.472687500000021</v>
      </c>
      <c r="S199" s="35">
        <f>'3.IMFq'!V196</f>
        <v>142.64284375000003</v>
      </c>
      <c r="T199" s="35">
        <f t="shared" si="67"/>
        <v>127.08950927220134</v>
      </c>
      <c r="U199" s="17">
        <v>2972732</v>
      </c>
      <c r="V199" s="17">
        <v>3398672</v>
      </c>
      <c r="W199" s="17">
        <v>867387</v>
      </c>
      <c r="X199" s="17">
        <v>1033987</v>
      </c>
      <c r="Y199" s="17">
        <v>523848</v>
      </c>
      <c r="Z199" s="17">
        <v>580209</v>
      </c>
      <c r="AA199" s="17">
        <v>134065</v>
      </c>
      <c r="AB199" s="17">
        <v>151535</v>
      </c>
      <c r="AC199" s="17">
        <v>103369</v>
      </c>
      <c r="AD199" s="17">
        <v>114717</v>
      </c>
      <c r="AE199" s="17">
        <v>761282</v>
      </c>
      <c r="AF199" s="17">
        <v>846461</v>
      </c>
      <c r="AG199" s="75">
        <f>Tax_data!Q199</f>
        <v>1.552634275784025</v>
      </c>
      <c r="AH199" s="75">
        <f>Tax_data!S199</f>
        <v>9.3588799431113774</v>
      </c>
      <c r="AI199" s="74">
        <f>Tax_data!U199</f>
        <v>13.498108454066612</v>
      </c>
      <c r="AJ199" s="74">
        <f>Tax_data!V199</f>
        <v>12.019849554997689</v>
      </c>
      <c r="AK199" s="81">
        <f>Data!F199</f>
        <v>16.2878034658807</v>
      </c>
      <c r="AL199" s="17">
        <v>2598464</v>
      </c>
      <c r="AM199" s="74">
        <f t="shared" ref="AM199:AM219" si="80">(AL199/(AP199/100))</f>
        <v>2272810.4046662929</v>
      </c>
      <c r="AN199" s="81">
        <f>Data!H199</f>
        <v>184717.49302368012</v>
      </c>
      <c r="AO199" s="74">
        <f>(Data!K199/(AP199/100))</f>
        <v>2077446.5894490553</v>
      </c>
      <c r="AP199" s="74">
        <f t="shared" ref="AP199:AP218" si="81">(V199/U199)*100</f>
        <v>114.32823409577453</v>
      </c>
      <c r="AQ199" s="17">
        <f>'Embargoed data'!G199</f>
        <v>6500</v>
      </c>
      <c r="AR199" s="17">
        <f>'Embargoed data'!H199</f>
        <v>35468</v>
      </c>
      <c r="AS199" s="17">
        <f>'Embargoed data'!I199</f>
        <v>20571</v>
      </c>
      <c r="AT199" s="17">
        <f>'Embargoed data'!J199</f>
        <v>11246</v>
      </c>
      <c r="AU199" s="17">
        <f>'Embargoed data'!K199</f>
        <v>295044</v>
      </c>
      <c r="AV199" s="17">
        <f t="shared" ref="AV199:AV218" si="82">AU199+AQ199+AR199-AT199-AS199</f>
        <v>305195</v>
      </c>
      <c r="AW199" s="17">
        <v>156104</v>
      </c>
      <c r="AX199" s="17">
        <v>55021</v>
      </c>
      <c r="AY199" s="17">
        <f t="shared" si="72"/>
        <v>211125</v>
      </c>
      <c r="AZ199" s="74">
        <f>'Historical CPI'!I154</f>
        <v>86.366666666666703</v>
      </c>
      <c r="BA199" s="17">
        <v>1228317</v>
      </c>
      <c r="BB199" s="17">
        <v>1424887</v>
      </c>
      <c r="BC199" s="17">
        <v>1275845</v>
      </c>
      <c r="BD199" s="17">
        <v>1384068</v>
      </c>
      <c r="BE199" s="74">
        <f t="shared" si="75"/>
        <v>110.75903697255694</v>
      </c>
      <c r="BF199" s="74">
        <f t="shared" si="76"/>
        <v>113.03099242904563</v>
      </c>
      <c r="BG199" s="74">
        <f t="shared" si="77"/>
        <v>110.97814625274502</v>
      </c>
      <c r="BH199" s="74">
        <f t="shared" si="78"/>
        <v>111.18888926836573</v>
      </c>
      <c r="BI199" s="74">
        <v>99.543333333333294</v>
      </c>
      <c r="BJ199" s="74">
        <v>110.726620433333</v>
      </c>
      <c r="BK199" s="74">
        <f t="shared" si="79"/>
        <v>116.82577599818418</v>
      </c>
      <c r="BL199" s="74">
        <f t="shared" ref="BL199:BL218" si="83">(BD199/BC199)*100</f>
        <v>108.48245672475889</v>
      </c>
      <c r="BM199" s="74">
        <f t="shared" ref="BM199:BM218" si="84">(BB199/BA199)*100</f>
        <v>116.00319787155922</v>
      </c>
      <c r="BN199" s="17">
        <f>Data!G199</f>
        <v>159534.34147478512</v>
      </c>
      <c r="BO199" s="17">
        <f>Data!H199</f>
        <v>184717.49302368012</v>
      </c>
      <c r="BP199" s="17">
        <v>308114.87123297597</v>
      </c>
      <c r="BQ199" s="17">
        <f t="shared" ref="BQ199:BQ219" si="85">(BP199/AP199)*100</f>
        <v>269500.24521052552</v>
      </c>
      <c r="BR199" s="17">
        <v>237601.33021291599</v>
      </c>
      <c r="BS199" s="17">
        <f t="shared" si="73"/>
        <v>207823.84342075439</v>
      </c>
      <c r="BT199" s="17">
        <v>99385.666666666701</v>
      </c>
      <c r="BU199" s="17">
        <f t="shared" si="69"/>
        <v>1192628.0000000005</v>
      </c>
      <c r="BV199" s="17">
        <v>108480.66666666701</v>
      </c>
      <c r="BW199" s="17">
        <f t="shared" si="69"/>
        <v>1301768.0000000042</v>
      </c>
      <c r="BX199" s="17">
        <f t="shared" si="74"/>
        <v>-9095.0000000003056</v>
      </c>
      <c r="BY199" s="17">
        <v>1287248.0951060101</v>
      </c>
      <c r="BZ199" s="17">
        <v>1449894.90871189</v>
      </c>
      <c r="CA199" s="17">
        <f t="shared" si="70"/>
        <v>-162646.8136058799</v>
      </c>
      <c r="CB199" s="17">
        <f t="shared" si="71"/>
        <v>-142263.03318008757</v>
      </c>
      <c r="CD199" s="139"/>
      <c r="CE199" s="139"/>
    </row>
    <row r="200" spans="1:83" x14ac:dyDescent="0.2">
      <c r="A200" s="18">
        <v>43373</v>
      </c>
      <c r="B200" s="17">
        <v>4593672</v>
      </c>
      <c r="C200" s="17">
        <v>5431663</v>
      </c>
      <c r="D200" s="35">
        <f>Data!P200</f>
        <v>6.5</v>
      </c>
      <c r="E200" s="73">
        <v>7.1104761904761897</v>
      </c>
      <c r="F200" s="73">
        <v>8.3925505713650796</v>
      </c>
      <c r="G200" s="73">
        <v>9.3055098321111096</v>
      </c>
      <c r="H200" s="73">
        <v>9.7514525734444408</v>
      </c>
      <c r="I200" s="35">
        <v>9.3266666666666698</v>
      </c>
      <c r="J200" s="35">
        <f>'Historical PPI'!H199</f>
        <v>92.566666666666706</v>
      </c>
      <c r="K200" s="35">
        <f>'4.Globalgrowthcalcs_rebased'!Q197</f>
        <v>146.86616580983235</v>
      </c>
      <c r="L200" s="35">
        <f>'4.Globalgrowthcalcs_rebased'!B197</f>
        <v>122.55404335114136</v>
      </c>
      <c r="M200" s="35">
        <v>2.25</v>
      </c>
      <c r="N200" s="35">
        <f>'3.IMFq'!Q197</f>
        <v>111.26743683073408</v>
      </c>
      <c r="O200" s="35">
        <f>'3.IMFq'!R197</f>
        <v>245.78746875000007</v>
      </c>
      <c r="P200" s="35">
        <f>'3.IMFq'!S197</f>
        <v>103.88396874999999</v>
      </c>
      <c r="Q200" s="35">
        <f>'3.IMFq'!T197</f>
        <v>103.69425000000005</v>
      </c>
      <c r="R200" s="35">
        <f>'3.IMFq'!U197</f>
        <v>98.654187500000035</v>
      </c>
      <c r="S200" s="35">
        <f>'3.IMFq'!V197</f>
        <v>143.87946875</v>
      </c>
      <c r="T200" s="35">
        <f t="shared" si="67"/>
        <v>127.70557286733265</v>
      </c>
      <c r="U200" s="17">
        <v>2974493</v>
      </c>
      <c r="V200" s="17">
        <v>3450845</v>
      </c>
      <c r="W200" s="17">
        <v>861991</v>
      </c>
      <c r="X200" s="17">
        <v>1047674</v>
      </c>
      <c r="Y200" s="17">
        <v>523128</v>
      </c>
      <c r="Z200" s="17">
        <v>594771</v>
      </c>
      <c r="AA200" s="17">
        <v>134385</v>
      </c>
      <c r="AB200" s="17">
        <v>154979</v>
      </c>
      <c r="AC200" s="17">
        <v>99361</v>
      </c>
      <c r="AD200" s="17">
        <v>112547</v>
      </c>
      <c r="AE200" s="17">
        <v>756875</v>
      </c>
      <c r="AF200" s="17">
        <v>862297</v>
      </c>
      <c r="AG200" s="75">
        <f>Tax_data!Q200</f>
        <v>1.7038181606889999</v>
      </c>
      <c r="AH200" s="75">
        <f>Tax_data!S200</f>
        <v>10.514061309034748</v>
      </c>
      <c r="AI200" s="74">
        <f>Tax_data!U200</f>
        <v>14.080622950319805</v>
      </c>
      <c r="AJ200" s="74">
        <f>Tax_data!V200</f>
        <v>12.166076003462893</v>
      </c>
      <c r="AK200" s="81">
        <f>Data!F200</f>
        <v>16.3800737765742</v>
      </c>
      <c r="AL200" s="17">
        <v>2649094</v>
      </c>
      <c r="AM200" s="74">
        <f t="shared" si="80"/>
        <v>2283415.0937935491</v>
      </c>
      <c r="AN200" s="81">
        <f>Data!H200</f>
        <v>184900.86356734336</v>
      </c>
      <c r="AO200" s="74">
        <f>(Data!K200/(AP200/100))</f>
        <v>2136127.5478808815</v>
      </c>
      <c r="AP200" s="74">
        <f t="shared" si="81"/>
        <v>116.0145611369736</v>
      </c>
      <c r="AQ200" s="17">
        <f>'Embargoed data'!G200</f>
        <v>6660</v>
      </c>
      <c r="AR200" s="17">
        <f>'Embargoed data'!H200</f>
        <v>40792</v>
      </c>
      <c r="AS200" s="17">
        <f>'Embargoed data'!I200</f>
        <v>21790</v>
      </c>
      <c r="AT200" s="17">
        <f>'Embargoed data'!J200</f>
        <v>11569</v>
      </c>
      <c r="AU200" s="17">
        <f>'Embargoed data'!K200</f>
        <v>301885</v>
      </c>
      <c r="AV200" s="17">
        <f t="shared" si="82"/>
        <v>315978</v>
      </c>
      <c r="AW200" s="17">
        <v>201150</v>
      </c>
      <c r="AX200" s="17">
        <v>56555</v>
      </c>
      <c r="AY200" s="17">
        <f t="shared" si="72"/>
        <v>257705</v>
      </c>
      <c r="AZ200" s="74">
        <f>'Historical CPI'!I155</f>
        <v>87.466666666666697</v>
      </c>
      <c r="BA200" s="17">
        <v>1280770</v>
      </c>
      <c r="BB200" s="17">
        <v>1522280</v>
      </c>
      <c r="BC200" s="17">
        <v>1327728</v>
      </c>
      <c r="BD200" s="17">
        <v>1510849</v>
      </c>
      <c r="BE200" s="74">
        <f t="shared" si="75"/>
        <v>113.69511859430197</v>
      </c>
      <c r="BF200" s="74">
        <f t="shared" si="76"/>
        <v>115.32462700450199</v>
      </c>
      <c r="BG200" s="74">
        <f t="shared" si="77"/>
        <v>113.27080041464961</v>
      </c>
      <c r="BH200" s="74">
        <f t="shared" si="78"/>
        <v>113.92858794384806</v>
      </c>
      <c r="BI200" s="74">
        <v>92.45</v>
      </c>
      <c r="BJ200" s="74">
        <v>104.5204102</v>
      </c>
      <c r="BK200" s="74">
        <f t="shared" si="79"/>
        <v>118.24229069903119</v>
      </c>
      <c r="BL200" s="74">
        <f t="shared" si="83"/>
        <v>113.79205680681585</v>
      </c>
      <c r="BM200" s="74">
        <f t="shared" si="84"/>
        <v>118.85662531133615</v>
      </c>
      <c r="BN200" s="17">
        <f>Data!G200</f>
        <v>161726.62200023638</v>
      </c>
      <c r="BO200" s="17">
        <f>Data!H200</f>
        <v>184900.86356734336</v>
      </c>
      <c r="BP200" s="17">
        <v>312846.88516082597</v>
      </c>
      <c r="BQ200" s="17">
        <f t="shared" si="85"/>
        <v>269661.7408149832</v>
      </c>
      <c r="BR200" s="17">
        <v>240861.57835859901</v>
      </c>
      <c r="BS200" s="17">
        <f t="shared" si="73"/>
        <v>207613.23061354659</v>
      </c>
      <c r="BT200" s="17">
        <v>101013.66666666701</v>
      </c>
      <c r="BU200" s="17">
        <f t="shared" si="69"/>
        <v>1212164.0000000042</v>
      </c>
      <c r="BV200" s="17">
        <v>134384</v>
      </c>
      <c r="BW200" s="17">
        <f t="shared" si="69"/>
        <v>1612608</v>
      </c>
      <c r="BX200" s="17">
        <f t="shared" si="74"/>
        <v>-33370.333333332994</v>
      </c>
      <c r="BY200" s="17">
        <v>1322654.80528541</v>
      </c>
      <c r="BZ200" s="17">
        <v>1469534.3983854</v>
      </c>
      <c r="CA200" s="17">
        <f t="shared" si="70"/>
        <v>-146879.59309998993</v>
      </c>
      <c r="CB200" s="17">
        <f t="shared" si="71"/>
        <v>-126604.44659750535</v>
      </c>
      <c r="CD200" s="139"/>
      <c r="CE200" s="139"/>
    </row>
    <row r="201" spans="1:83" x14ac:dyDescent="0.2">
      <c r="A201" s="18">
        <v>43465</v>
      </c>
      <c r="B201" s="17">
        <v>4606420</v>
      </c>
      <c r="C201" s="17">
        <v>5495303</v>
      </c>
      <c r="D201" s="35">
        <f>Data!P201</f>
        <v>6.6153846153846203</v>
      </c>
      <c r="E201" s="73">
        <v>7.3246031746031699</v>
      </c>
      <c r="F201" s="73">
        <v>8.5921862804285691</v>
      </c>
      <c r="G201" s="73">
        <v>9.5279290732857103</v>
      </c>
      <c r="H201" s="73">
        <v>10.0127522246508</v>
      </c>
      <c r="I201" s="35">
        <v>9.56666666666667</v>
      </c>
      <c r="J201" s="35">
        <f>'Historical PPI'!H200</f>
        <v>94.3333333333333</v>
      </c>
      <c r="K201" s="35">
        <f>'4.Globalgrowthcalcs_rebased'!Q198</f>
        <v>147.8136749618273</v>
      </c>
      <c r="L201" s="35">
        <f>'4.Globalgrowthcalcs_rebased'!B198</f>
        <v>123.29800276325005</v>
      </c>
      <c r="M201" s="35">
        <v>2.5</v>
      </c>
      <c r="N201" s="35">
        <f>'3.IMFq'!Q198</f>
        <v>111.73798573720681</v>
      </c>
      <c r="O201" s="35">
        <f>'3.IMFq'!R198</f>
        <v>247.22828125000004</v>
      </c>
      <c r="P201" s="35">
        <f>'3.IMFq'!S198</f>
        <v>104.35528125</v>
      </c>
      <c r="Q201" s="35">
        <f>'3.IMFq'!T198</f>
        <v>104.34325000000005</v>
      </c>
      <c r="R201" s="35">
        <f>'3.IMFq'!U198</f>
        <v>98.866812500000037</v>
      </c>
      <c r="S201" s="35">
        <f>'3.IMFq'!V198</f>
        <v>145.11178124999998</v>
      </c>
      <c r="T201" s="35">
        <f t="shared" si="67"/>
        <v>128.34497932132464</v>
      </c>
      <c r="U201" s="17">
        <v>2998745</v>
      </c>
      <c r="V201" s="17">
        <v>3509979</v>
      </c>
      <c r="W201" s="17">
        <v>862750</v>
      </c>
      <c r="X201" s="17">
        <v>1065304</v>
      </c>
      <c r="Y201" s="17">
        <v>509182</v>
      </c>
      <c r="Z201" s="17">
        <v>589552</v>
      </c>
      <c r="AA201" s="17">
        <v>131555</v>
      </c>
      <c r="AB201" s="17">
        <v>154525</v>
      </c>
      <c r="AC201" s="17">
        <v>94107</v>
      </c>
      <c r="AD201" s="17">
        <v>108197</v>
      </c>
      <c r="AE201" s="17">
        <v>734844</v>
      </c>
      <c r="AF201" s="17">
        <v>852275</v>
      </c>
      <c r="AG201" s="75">
        <f>Tax_data!Q201</f>
        <v>1.6045009920980271</v>
      </c>
      <c r="AH201" s="75">
        <f>Tax_data!S201</f>
        <v>9.6231354649343093</v>
      </c>
      <c r="AI201" s="74">
        <f>Tax_data!U201</f>
        <v>13.700227234210715</v>
      </c>
      <c r="AJ201" s="74">
        <f>Tax_data!V201</f>
        <v>11.405828090188844</v>
      </c>
      <c r="AK201" s="81">
        <f>Data!F201</f>
        <v>16.528698796495998</v>
      </c>
      <c r="AL201" s="17">
        <v>2689866</v>
      </c>
      <c r="AM201" s="74">
        <f t="shared" si="80"/>
        <v>2298082.7572387187</v>
      </c>
      <c r="AN201" s="81">
        <f>Data!H201</f>
        <v>184651.05095132359</v>
      </c>
      <c r="AO201" s="74">
        <f>(Data!K201/(AP201/100))</f>
        <v>2187065.021844388</v>
      </c>
      <c r="AP201" s="74">
        <f t="shared" si="81"/>
        <v>117.04826519093821</v>
      </c>
      <c r="AQ201" s="17">
        <f>'Embargoed data'!G201</f>
        <v>6820</v>
      </c>
      <c r="AR201" s="17">
        <f>'Embargoed data'!H201</f>
        <v>40567</v>
      </c>
      <c r="AS201" s="17">
        <f>'Embargoed data'!I201</f>
        <v>26037</v>
      </c>
      <c r="AT201" s="17">
        <f>'Embargoed data'!J201</f>
        <v>12316</v>
      </c>
      <c r="AU201" s="17">
        <f>'Embargoed data'!K201</f>
        <v>306040</v>
      </c>
      <c r="AV201" s="17">
        <f t="shared" si="82"/>
        <v>315074</v>
      </c>
      <c r="AW201" s="17">
        <v>194046</v>
      </c>
      <c r="AX201" s="17">
        <v>56396</v>
      </c>
      <c r="AY201" s="17">
        <f t="shared" si="72"/>
        <v>250442</v>
      </c>
      <c r="AZ201" s="74">
        <f>'Historical CPI'!I156</f>
        <v>88.133333333333297</v>
      </c>
      <c r="BA201" s="17">
        <v>1309717</v>
      </c>
      <c r="BB201" s="17">
        <v>1555383</v>
      </c>
      <c r="BC201" s="17">
        <v>1296744</v>
      </c>
      <c r="BD201" s="17">
        <v>1518504</v>
      </c>
      <c r="BE201" s="74">
        <f t="shared" si="75"/>
        <v>115.78414005208353</v>
      </c>
      <c r="BF201" s="74">
        <f t="shared" si="76"/>
        <v>117.46037778875755</v>
      </c>
      <c r="BG201" s="74">
        <f t="shared" si="77"/>
        <v>114.97231874355786</v>
      </c>
      <c r="BH201" s="74">
        <f t="shared" si="78"/>
        <v>115.98039856078297</v>
      </c>
      <c r="BI201" s="74">
        <v>92.706666666666706</v>
      </c>
      <c r="BJ201" s="74">
        <v>107.032177766667</v>
      </c>
      <c r="BK201" s="74">
        <f t="shared" si="79"/>
        <v>119.29661211960698</v>
      </c>
      <c r="BL201" s="74">
        <f t="shared" si="83"/>
        <v>117.10129370176381</v>
      </c>
      <c r="BM201" s="74">
        <f t="shared" si="84"/>
        <v>118.75718189502007</v>
      </c>
      <c r="BN201" s="17">
        <f>Data!G201</f>
        <v>162739.12623843312</v>
      </c>
      <c r="BO201" s="17">
        <f>Data!H201</f>
        <v>184651.05095132359</v>
      </c>
      <c r="BP201" s="17">
        <v>314486.54011311103</v>
      </c>
      <c r="BQ201" s="17">
        <f t="shared" si="85"/>
        <v>268681.07750259794</v>
      </c>
      <c r="BR201" s="17">
        <v>245530.179833906</v>
      </c>
      <c r="BS201" s="17">
        <f t="shared" si="73"/>
        <v>209768.32030220877</v>
      </c>
      <c r="BT201" s="17">
        <v>107586.66666666701</v>
      </c>
      <c r="BU201" s="17">
        <f t="shared" si="69"/>
        <v>1291040.0000000042</v>
      </c>
      <c r="BV201" s="17">
        <v>119191</v>
      </c>
      <c r="BW201" s="17">
        <f t="shared" si="69"/>
        <v>1430292</v>
      </c>
      <c r="BX201" s="17">
        <f t="shared" si="74"/>
        <v>-11604.333333332994</v>
      </c>
      <c r="BY201" s="17">
        <v>1243111.20684229</v>
      </c>
      <c r="BZ201" s="17">
        <v>1499054.8494151901</v>
      </c>
      <c r="CA201" s="17">
        <f t="shared" si="70"/>
        <v>-255943.64257290005</v>
      </c>
      <c r="CB201" s="17">
        <f t="shared" si="71"/>
        <v>-218665.04570177518</v>
      </c>
      <c r="CD201" s="139"/>
      <c r="CE201" s="139"/>
    </row>
    <row r="202" spans="1:83" x14ac:dyDescent="0.2">
      <c r="A202" s="18">
        <v>43555</v>
      </c>
      <c r="B202" s="17">
        <v>4566186</v>
      </c>
      <c r="C202" s="17">
        <v>5471103</v>
      </c>
      <c r="D202" s="35">
        <f>Data!P202</f>
        <v>6.75</v>
      </c>
      <c r="E202" s="73">
        <v>7.2754838709677401</v>
      </c>
      <c r="F202" s="73">
        <v>8.1333240305967696</v>
      </c>
      <c r="G202" s="73">
        <v>9.4646745785161297</v>
      </c>
      <c r="H202" s="73">
        <v>9.7647656984838704</v>
      </c>
      <c r="I202" s="35">
        <v>9.2633333333333301</v>
      </c>
      <c r="J202" s="35">
        <f>'Historical PPI'!H201</f>
        <v>93.7</v>
      </c>
      <c r="K202" s="35">
        <f>'4.Globalgrowthcalcs_rebased'!Q199</f>
        <v>149.66939127553059</v>
      </c>
      <c r="L202" s="35">
        <f>'4.Globalgrowthcalcs_rebased'!B199</f>
        <v>124.86916190412923</v>
      </c>
      <c r="M202" s="35">
        <v>2.5</v>
      </c>
      <c r="N202" s="35">
        <f>'3.IMFq'!Q199</f>
        <v>112.36025942541403</v>
      </c>
      <c r="O202" s="35">
        <f>'3.IMFq'!R199</f>
        <v>249.08084375000007</v>
      </c>
      <c r="P202" s="35">
        <f>'3.IMFq'!S199</f>
        <v>104.75615625</v>
      </c>
      <c r="Q202" s="35">
        <f>'3.IMFq'!T199</f>
        <v>105.06537499999999</v>
      </c>
      <c r="R202" s="35">
        <f>'3.IMFq'!U199</f>
        <v>99.267906250000024</v>
      </c>
      <c r="S202" s="35">
        <f>'3.IMFq'!V199</f>
        <v>145.99400000000003</v>
      </c>
      <c r="T202" s="35">
        <f t="shared" si="67"/>
        <v>129.0699265350344</v>
      </c>
      <c r="U202" s="17">
        <v>2972488</v>
      </c>
      <c r="V202" s="17">
        <v>3509571</v>
      </c>
      <c r="W202" s="17">
        <v>870389</v>
      </c>
      <c r="X202" s="17">
        <v>1074150</v>
      </c>
      <c r="Y202" s="17">
        <v>524952</v>
      </c>
      <c r="Z202" s="17">
        <v>607603</v>
      </c>
      <c r="AA202" s="17">
        <v>131213</v>
      </c>
      <c r="AB202" s="17">
        <v>154137</v>
      </c>
      <c r="AC202" s="17">
        <v>90987</v>
      </c>
      <c r="AD202" s="17">
        <v>104516</v>
      </c>
      <c r="AE202" s="17">
        <v>747152</v>
      </c>
      <c r="AF202" s="17">
        <v>866255</v>
      </c>
      <c r="AG202" s="75">
        <f>Tax_data!Q202</f>
        <v>1.7466506960835151</v>
      </c>
      <c r="AH202" s="75">
        <f>Tax_data!S202</f>
        <v>9.9073158957770371</v>
      </c>
      <c r="AI202" s="74">
        <f>Tax_data!U202</f>
        <v>14.041797505747471</v>
      </c>
      <c r="AJ202" s="74">
        <f>Tax_data!V202</f>
        <v>11.967532906490522</v>
      </c>
      <c r="AK202" s="81">
        <f>Data!F202</f>
        <v>16.291436249922999</v>
      </c>
      <c r="AL202" s="17">
        <v>2688773</v>
      </c>
      <c r="AM202" s="74">
        <f t="shared" si="80"/>
        <v>2277299.840129748</v>
      </c>
      <c r="AN202" s="81">
        <f>Data!H202</f>
        <v>186207.720004642</v>
      </c>
      <c r="AO202" s="74">
        <f>(Data!K202/(AP202/100))</f>
        <v>2157680.2633484239</v>
      </c>
      <c r="AP202" s="74">
        <f t="shared" si="81"/>
        <v>118.06846655057986</v>
      </c>
      <c r="AQ202" s="17">
        <f>'Embargoed data'!G202</f>
        <v>6680</v>
      </c>
      <c r="AR202" s="17">
        <f>'Embargoed data'!H202</f>
        <v>41980</v>
      </c>
      <c r="AS202" s="17">
        <f>'Embargoed data'!I202</f>
        <v>29504</v>
      </c>
      <c r="AT202" s="17">
        <f>'Embargoed data'!J202</f>
        <v>15048</v>
      </c>
      <c r="AU202" s="17">
        <f>'Embargoed data'!K202</f>
        <v>307443</v>
      </c>
      <c r="AV202" s="17">
        <f t="shared" si="82"/>
        <v>311551</v>
      </c>
      <c r="AW202" s="17">
        <v>194756</v>
      </c>
      <c r="AX202" s="17">
        <v>56320</v>
      </c>
      <c r="AY202" s="17">
        <f t="shared" si="72"/>
        <v>251076</v>
      </c>
      <c r="AZ202" s="74">
        <f>'Historical CPI'!I157</f>
        <v>88.633333333333297</v>
      </c>
      <c r="BA202" s="17">
        <v>1224729</v>
      </c>
      <c r="BB202" s="17">
        <v>1485315</v>
      </c>
      <c r="BC202" s="17">
        <v>1280074</v>
      </c>
      <c r="BD202" s="17">
        <v>1454320</v>
      </c>
      <c r="BE202" s="74">
        <f t="shared" si="75"/>
        <v>115.74448711501242</v>
      </c>
      <c r="BF202" s="74">
        <f t="shared" si="76"/>
        <v>117.47082987204011</v>
      </c>
      <c r="BG202" s="74">
        <f t="shared" si="77"/>
        <v>114.86915713233759</v>
      </c>
      <c r="BH202" s="74">
        <f t="shared" si="78"/>
        <v>115.94093303638348</v>
      </c>
      <c r="BI202" s="74">
        <v>93.57</v>
      </c>
      <c r="BJ202" s="74">
        <v>108.375703966667</v>
      </c>
      <c r="BK202" s="74">
        <f t="shared" si="79"/>
        <v>119.81778666046456</v>
      </c>
      <c r="BL202" s="74">
        <f t="shared" si="83"/>
        <v>113.61218179573993</v>
      </c>
      <c r="BM202" s="74">
        <f t="shared" si="84"/>
        <v>121.27703353149961</v>
      </c>
      <c r="BN202" s="17">
        <f>Data!G202</f>
        <v>165042.10916411428</v>
      </c>
      <c r="BO202" s="17">
        <f>Data!H202</f>
        <v>186207.720004642</v>
      </c>
      <c r="BP202" s="17">
        <v>309441.70325132099</v>
      </c>
      <c r="BQ202" s="17">
        <f t="shared" si="85"/>
        <v>262086.66233397543</v>
      </c>
      <c r="BR202" s="17">
        <v>245099.492598198</v>
      </c>
      <c r="BS202" s="17">
        <f t="shared" si="73"/>
        <v>207590.98492500433</v>
      </c>
      <c r="BT202" s="17">
        <v>117415.33333333299</v>
      </c>
      <c r="BU202" s="17">
        <f t="shared" si="69"/>
        <v>1408983.9999999958</v>
      </c>
      <c r="BV202" s="17">
        <v>139641</v>
      </c>
      <c r="BW202" s="17">
        <f t="shared" si="69"/>
        <v>1675692</v>
      </c>
      <c r="BX202" s="17">
        <f t="shared" si="74"/>
        <v>-22225.666666667006</v>
      </c>
      <c r="BY202" s="17">
        <v>1264057.1036310699</v>
      </c>
      <c r="BZ202" s="17">
        <v>1581178.5221311799</v>
      </c>
      <c r="CA202" s="17">
        <f t="shared" si="70"/>
        <v>-317121.41850011004</v>
      </c>
      <c r="CB202" s="17">
        <f t="shared" si="71"/>
        <v>-268591.12154578295</v>
      </c>
      <c r="CD202" s="139"/>
      <c r="CE202" s="139"/>
    </row>
    <row r="203" spans="1:83" x14ac:dyDescent="0.2">
      <c r="A203" s="18">
        <v>43646</v>
      </c>
      <c r="B203" s="17">
        <v>4586834</v>
      </c>
      <c r="C203" s="17">
        <v>5603323</v>
      </c>
      <c r="D203" s="35">
        <f>Data!P203</f>
        <v>6.75</v>
      </c>
      <c r="E203" s="73">
        <v>7.1286666666666703</v>
      </c>
      <c r="F203" s="73">
        <v>7.8247283384166701</v>
      </c>
      <c r="G203" s="73">
        <v>9.5373462552166703</v>
      </c>
      <c r="H203" s="73">
        <v>9.7093383450333306</v>
      </c>
      <c r="I203" s="35">
        <v>9.06</v>
      </c>
      <c r="J203" s="35">
        <f>'Historical PPI'!H202</f>
        <v>96.3</v>
      </c>
      <c r="K203" s="35">
        <f>'4.Globalgrowthcalcs_rebased'!Q200</f>
        <v>149.96267199903338</v>
      </c>
      <c r="L203" s="35">
        <f>'4.Globalgrowthcalcs_rebased'!B200</f>
        <v>125.17859115866017</v>
      </c>
      <c r="M203" s="35">
        <v>2.5</v>
      </c>
      <c r="N203" s="35">
        <f>'3.IMFq'!Q200</f>
        <v>112.81014533157149</v>
      </c>
      <c r="O203" s="35">
        <f>'3.IMFq'!R200</f>
        <v>250.48640625000007</v>
      </c>
      <c r="P203" s="35">
        <f>'3.IMFq'!S200</f>
        <v>105.32209374999999</v>
      </c>
      <c r="Q203" s="35">
        <f>'3.IMFq'!T200</f>
        <v>105.66412499999998</v>
      </c>
      <c r="R203" s="35">
        <f>'3.IMFq'!U200</f>
        <v>99.479843750000029</v>
      </c>
      <c r="S203" s="35">
        <f>'3.IMFq'!V200</f>
        <v>147.35600000000005</v>
      </c>
      <c r="T203" s="35">
        <f t="shared" ref="T203:T218" si="86" xml:space="preserve"> (0.385  *N203  + 0.133  * O203  + 0.308  * P203  + 0.051  * Q203  + 0.062  * R203  + 0.061  * S203)</f>
        <v>129.73113954640502</v>
      </c>
      <c r="U203" s="17">
        <v>3011854</v>
      </c>
      <c r="V203" s="17">
        <v>3589640</v>
      </c>
      <c r="W203" s="17">
        <v>875018</v>
      </c>
      <c r="X203" s="17">
        <v>1091556</v>
      </c>
      <c r="Y203" s="17">
        <v>523491</v>
      </c>
      <c r="Z203" s="17">
        <v>610513</v>
      </c>
      <c r="AA203" s="17">
        <v>127515</v>
      </c>
      <c r="AB203" s="17">
        <v>152311</v>
      </c>
      <c r="AC203" s="17">
        <v>88624</v>
      </c>
      <c r="AD203" s="17">
        <v>102989</v>
      </c>
      <c r="AE203" s="17">
        <v>739629</v>
      </c>
      <c r="AF203" s="17">
        <v>865813</v>
      </c>
      <c r="AG203" s="75">
        <f>Tax_data!Q203</f>
        <v>1.6508503870472928</v>
      </c>
      <c r="AH203" s="75">
        <f>Tax_data!S203</f>
        <v>8.5701916593341512</v>
      </c>
      <c r="AI203" s="74">
        <f>Tax_data!U203</f>
        <v>14.278721131474246</v>
      </c>
      <c r="AJ203" s="74">
        <f>Tax_data!V203</f>
        <v>11.216892565923306</v>
      </c>
      <c r="AK203" s="81">
        <f>Data!F203</f>
        <v>16.312705900699701</v>
      </c>
      <c r="AL203" s="17">
        <v>2736783</v>
      </c>
      <c r="AM203" s="74">
        <f t="shared" si="80"/>
        <v>2296272.2795829107</v>
      </c>
      <c r="AN203" s="81">
        <f>Data!H203</f>
        <v>185997.80520328146</v>
      </c>
      <c r="AO203" s="74">
        <f>(Data!K203/(AP203/100))</f>
        <v>2164644.4161576093</v>
      </c>
      <c r="AP203" s="74">
        <f t="shared" si="81"/>
        <v>119.18373201357038</v>
      </c>
      <c r="AQ203" s="17">
        <f>'Embargoed data'!G203</f>
        <v>6580</v>
      </c>
      <c r="AR203" s="17">
        <f>'Embargoed data'!H203</f>
        <v>44976</v>
      </c>
      <c r="AS203" s="17">
        <f>'Embargoed data'!I203</f>
        <v>30444</v>
      </c>
      <c r="AT203" s="17">
        <f>'Embargoed data'!J203</f>
        <v>12143</v>
      </c>
      <c r="AU203" s="17">
        <f>'Embargoed data'!K203</f>
        <v>313666</v>
      </c>
      <c r="AV203" s="17">
        <f t="shared" si="82"/>
        <v>322635</v>
      </c>
      <c r="AW203" s="17">
        <v>166511</v>
      </c>
      <c r="AX203" s="17">
        <v>55092</v>
      </c>
      <c r="AY203" s="17">
        <f t="shared" si="72"/>
        <v>221603</v>
      </c>
      <c r="AZ203" s="74">
        <f>'Historical CPI'!I158</f>
        <v>90.2</v>
      </c>
      <c r="BA203" s="17">
        <v>1219922</v>
      </c>
      <c r="BB203" s="17">
        <v>1534635</v>
      </c>
      <c r="BC203" s="17">
        <v>1335258</v>
      </c>
      <c r="BD203" s="17">
        <v>1553251</v>
      </c>
      <c r="BE203" s="74">
        <f t="shared" si="75"/>
        <v>116.62339944717293</v>
      </c>
      <c r="BF203" s="74">
        <f t="shared" si="76"/>
        <v>119.44555542485197</v>
      </c>
      <c r="BG203" s="74">
        <f t="shared" si="77"/>
        <v>116.20892760426069</v>
      </c>
      <c r="BH203" s="74">
        <f t="shared" si="78"/>
        <v>117.06044516913209</v>
      </c>
      <c r="BI203" s="74">
        <v>92.013333333333307</v>
      </c>
      <c r="BJ203" s="74">
        <v>108.787584633333</v>
      </c>
      <c r="BK203" s="74">
        <f t="shared" si="79"/>
        <v>122.16101563736557</v>
      </c>
      <c r="BL203" s="74">
        <f t="shared" si="83"/>
        <v>116.32590855100662</v>
      </c>
      <c r="BM203" s="74">
        <f t="shared" si="84"/>
        <v>125.79779690832693</v>
      </c>
      <c r="BN203" s="17">
        <f>Data!G203</f>
        <v>167770.02029335988</v>
      </c>
      <c r="BO203" s="17">
        <f>Data!H203</f>
        <v>185997.80520328146</v>
      </c>
      <c r="BP203" s="17">
        <v>332183.53316399502</v>
      </c>
      <c r="BQ203" s="17">
        <f t="shared" si="85"/>
        <v>278715.49879489618</v>
      </c>
      <c r="BR203" s="17">
        <v>250715.983951592</v>
      </c>
      <c r="BS203" s="17">
        <f t="shared" si="73"/>
        <v>210360.91060065583</v>
      </c>
      <c r="BT203" s="17">
        <v>105995.33333333299</v>
      </c>
      <c r="BU203" s="17">
        <f t="shared" si="69"/>
        <v>1271943.9999999958</v>
      </c>
      <c r="BV203" s="17">
        <v>125150</v>
      </c>
      <c r="BW203" s="17">
        <f t="shared" si="69"/>
        <v>1501800</v>
      </c>
      <c r="BX203" s="17">
        <f t="shared" si="74"/>
        <v>-19154.666666667006</v>
      </c>
      <c r="BY203" s="17">
        <v>1384718.9698882401</v>
      </c>
      <c r="BZ203" s="17">
        <v>1683962.3161818101</v>
      </c>
      <c r="CA203" s="17">
        <f t="shared" si="70"/>
        <v>-299243.34629357001</v>
      </c>
      <c r="CB203" s="17">
        <f t="shared" si="71"/>
        <v>-251077.34188043201</v>
      </c>
      <c r="CD203" s="139"/>
      <c r="CE203" s="139"/>
    </row>
    <row r="204" spans="1:83" x14ac:dyDescent="0.2">
      <c r="A204" s="18">
        <v>43738</v>
      </c>
      <c r="B204" s="17">
        <v>4591656</v>
      </c>
      <c r="C204" s="17">
        <v>5682053</v>
      </c>
      <c r="D204" s="35">
        <f>Data!P204</f>
        <v>6.5384615384615401</v>
      </c>
      <c r="E204" s="73">
        <v>6.9660937499999998</v>
      </c>
      <c r="F204" s="73">
        <v>7.6614206247968797</v>
      </c>
      <c r="G204" s="73">
        <v>9.4984248036875005</v>
      </c>
      <c r="H204" s="73">
        <v>9.7871636344218693</v>
      </c>
      <c r="I204" s="35">
        <v>8.9133333333333304</v>
      </c>
      <c r="J204" s="35">
        <f>'Historical PPI'!H203</f>
        <v>96.733333333333306</v>
      </c>
      <c r="K204" s="35">
        <f>'4.Globalgrowthcalcs_rebased'!Q201</f>
        <v>149.72295161229769</v>
      </c>
      <c r="L204" s="35">
        <f>'4.Globalgrowthcalcs_rebased'!B201</f>
        <v>125.09667786647569</v>
      </c>
      <c r="M204" s="35">
        <v>2</v>
      </c>
      <c r="N204" s="35">
        <f>'3.IMFq'!Q201</f>
        <v>113.22269035725597</v>
      </c>
      <c r="O204" s="35">
        <f>'3.IMFq'!R201</f>
        <v>251.80278125000009</v>
      </c>
      <c r="P204" s="35">
        <f>'3.IMFq'!S201</f>
        <v>105.95496875000001</v>
      </c>
      <c r="Q204" s="35">
        <f>'3.IMFq'!T201</f>
        <v>106.22137499999998</v>
      </c>
      <c r="R204" s="35">
        <f>'3.IMFq'!U201</f>
        <v>99.659968750000033</v>
      </c>
      <c r="S204" s="35">
        <f>'3.IMFq'!V201</f>
        <v>148.85200000000006</v>
      </c>
      <c r="T204" s="35">
        <f t="shared" si="86"/>
        <v>130.39081625629356</v>
      </c>
      <c r="U204" s="17">
        <v>3021950</v>
      </c>
      <c r="V204" s="17">
        <v>3632208</v>
      </c>
      <c r="W204" s="17">
        <v>884300</v>
      </c>
      <c r="X204" s="17">
        <v>1114163</v>
      </c>
      <c r="Y204" s="17">
        <v>544478</v>
      </c>
      <c r="Z204" s="17">
        <v>638196</v>
      </c>
      <c r="AA204" s="17">
        <v>122516</v>
      </c>
      <c r="AB204" s="17">
        <v>145402</v>
      </c>
      <c r="AC204" s="17">
        <v>88505</v>
      </c>
      <c r="AD204" s="17">
        <v>103218</v>
      </c>
      <c r="AE204" s="17">
        <v>755499</v>
      </c>
      <c r="AF204" s="17">
        <v>886816</v>
      </c>
      <c r="AG204" s="75">
        <f>Tax_data!Q204</f>
        <v>1.6375195535404883</v>
      </c>
      <c r="AH204" s="75">
        <f>Tax_data!S204</f>
        <v>10.12438558273211</v>
      </c>
      <c r="AI204" s="74">
        <f>Tax_data!U204</f>
        <v>13.990299280071984</v>
      </c>
      <c r="AJ204" s="74">
        <f>Tax_data!V204</f>
        <v>12.077033418604193</v>
      </c>
      <c r="AK204" s="81">
        <f>Data!F204</f>
        <v>16.375008581983799</v>
      </c>
      <c r="AL204" s="17">
        <v>2759435</v>
      </c>
      <c r="AM204" s="74">
        <f t="shared" si="80"/>
        <v>2295814.1709533157</v>
      </c>
      <c r="AN204" s="81">
        <f>Data!H204</f>
        <v>185045.782781852</v>
      </c>
      <c r="AO204" s="74">
        <f>(Data!K204/(AP204/100))</f>
        <v>2262473.6767782415</v>
      </c>
      <c r="AP204" s="74">
        <f t="shared" si="81"/>
        <v>120.19417925511672</v>
      </c>
      <c r="AQ204" s="17">
        <f>'Embargoed data'!G204</f>
        <v>6780</v>
      </c>
      <c r="AR204" s="17">
        <f>'Embargoed data'!H204</f>
        <v>44952</v>
      </c>
      <c r="AS204" s="17">
        <f>'Embargoed data'!I204</f>
        <v>29642</v>
      </c>
      <c r="AT204" s="17">
        <f>'Embargoed data'!J204</f>
        <v>12326</v>
      </c>
      <c r="AU204" s="17">
        <f>'Embargoed data'!K204</f>
        <v>320995</v>
      </c>
      <c r="AV204" s="17">
        <f t="shared" si="82"/>
        <v>330759</v>
      </c>
      <c r="AW204" s="17">
        <v>211370</v>
      </c>
      <c r="AX204" s="17">
        <v>56074</v>
      </c>
      <c r="AY204" s="17">
        <f t="shared" si="72"/>
        <v>267444</v>
      </c>
      <c r="AZ204" s="74">
        <f>'Historical CPI'!I159</f>
        <v>91.066666666666706</v>
      </c>
      <c r="BA204" s="17">
        <v>1216669</v>
      </c>
      <c r="BB204" s="17">
        <v>1538769</v>
      </c>
      <c r="BC204" s="17">
        <v>1309532</v>
      </c>
      <c r="BD204" s="17">
        <v>1510962</v>
      </c>
      <c r="BE204" s="74">
        <f t="shared" si="75"/>
        <v>117.21244935516219</v>
      </c>
      <c r="BF204" s="74">
        <f t="shared" si="76"/>
        <v>118.68000914166312</v>
      </c>
      <c r="BG204" s="74">
        <f t="shared" si="77"/>
        <v>116.62391955256766</v>
      </c>
      <c r="BH204" s="74">
        <f t="shared" si="78"/>
        <v>117.38149223228621</v>
      </c>
      <c r="BI204" s="74">
        <v>91.336666666666702</v>
      </c>
      <c r="BJ204" s="74">
        <v>109.2133407</v>
      </c>
      <c r="BK204" s="74">
        <f t="shared" si="79"/>
        <v>123.74735825157634</v>
      </c>
      <c r="BL204" s="74">
        <f t="shared" si="83"/>
        <v>115.38183106636571</v>
      </c>
      <c r="BM204" s="74">
        <f t="shared" si="84"/>
        <v>126.47392183083484</v>
      </c>
      <c r="BN204" s="17">
        <f>Data!G204</f>
        <v>168515.02618667329</v>
      </c>
      <c r="BO204" s="17">
        <f>Data!H204</f>
        <v>185045.782781852</v>
      </c>
      <c r="BP204" s="17">
        <v>324491.49391200399</v>
      </c>
      <c r="BQ204" s="17">
        <f t="shared" si="85"/>
        <v>269972.7190808953</v>
      </c>
      <c r="BR204" s="17">
        <v>250072.62017353799</v>
      </c>
      <c r="BS204" s="17">
        <f t="shared" si="73"/>
        <v>208057.18024227227</v>
      </c>
      <c r="BT204" s="17">
        <v>103132</v>
      </c>
      <c r="BU204" s="17">
        <f t="shared" si="69"/>
        <v>1237584</v>
      </c>
      <c r="BV204" s="17">
        <v>147329.66666666701</v>
      </c>
      <c r="BW204" s="17">
        <f t="shared" si="69"/>
        <v>1767956.0000000042</v>
      </c>
      <c r="BX204" s="17">
        <f t="shared" si="74"/>
        <v>-44197.666666667006</v>
      </c>
      <c r="BY204" s="17">
        <v>1356510.7075040301</v>
      </c>
      <c r="BZ204" s="17">
        <v>1615790.43429831</v>
      </c>
      <c r="CA204" s="17">
        <f t="shared" si="70"/>
        <v>-259279.72679427988</v>
      </c>
      <c r="CB204" s="17">
        <f t="shared" si="71"/>
        <v>-215717.37367077384</v>
      </c>
      <c r="CD204" s="139"/>
      <c r="CE204" s="139"/>
    </row>
    <row r="205" spans="1:83" x14ac:dyDescent="0.2">
      <c r="A205" s="18">
        <v>43830</v>
      </c>
      <c r="B205" s="17">
        <v>4589993</v>
      </c>
      <c r="C205" s="17">
        <v>5744348</v>
      </c>
      <c r="D205" s="35">
        <f>Data!P205</f>
        <v>6.5</v>
      </c>
      <c r="E205" s="73">
        <v>6.9692063492063498</v>
      </c>
      <c r="F205" s="73">
        <v>7.7917134651428599</v>
      </c>
      <c r="G205" s="73">
        <v>9.6611383651428593</v>
      </c>
      <c r="H205" s="73">
        <v>10.0036423242857</v>
      </c>
      <c r="I205" s="35">
        <v>9.0733333333333306</v>
      </c>
      <c r="J205" s="35">
        <f>'Historical PPI'!H204</f>
        <v>97.066666666666706</v>
      </c>
      <c r="K205" s="35">
        <f>'4.Globalgrowthcalcs_rebased'!Q202</f>
        <v>148.95023011532354</v>
      </c>
      <c r="L205" s="35">
        <f>'4.Globalgrowthcalcs_rebased'!B202</f>
        <v>124.62342202757578</v>
      </c>
      <c r="M205" s="35">
        <v>1.75</v>
      </c>
      <c r="N205" s="35">
        <f>'3.IMFq'!Q202</f>
        <v>113.59789450246745</v>
      </c>
      <c r="O205" s="35">
        <f>'3.IMFq'!R202</f>
        <v>253.02996875000011</v>
      </c>
      <c r="P205" s="35">
        <f>'3.IMFq'!S202</f>
        <v>106.65478125</v>
      </c>
      <c r="Q205" s="35">
        <f>'3.IMFq'!T202</f>
        <v>106.73712499999999</v>
      </c>
      <c r="R205" s="35">
        <f>'3.IMFq'!U202</f>
        <v>99.808281250000036</v>
      </c>
      <c r="S205" s="35">
        <f>'3.IMFq'!V202</f>
        <v>150.48200000000006</v>
      </c>
      <c r="T205" s="35">
        <f t="shared" si="86"/>
        <v>131.04895666469997</v>
      </c>
      <c r="U205" s="17">
        <v>3042972</v>
      </c>
      <c r="V205" s="17">
        <v>3690004</v>
      </c>
      <c r="W205" s="17">
        <v>886311</v>
      </c>
      <c r="X205" s="17">
        <v>1125810</v>
      </c>
      <c r="Y205" s="17">
        <v>526749</v>
      </c>
      <c r="Z205" s="17">
        <v>622524</v>
      </c>
      <c r="AA205" s="17">
        <v>117947</v>
      </c>
      <c r="AB205" s="17">
        <v>141472</v>
      </c>
      <c r="AC205" s="17">
        <v>82702</v>
      </c>
      <c r="AD205" s="17">
        <v>97769</v>
      </c>
      <c r="AE205" s="17">
        <v>727399</v>
      </c>
      <c r="AF205" s="17">
        <v>861766</v>
      </c>
      <c r="AG205" s="75">
        <f>Tax_data!Q205</f>
        <v>1.7656572008157276</v>
      </c>
      <c r="AH205" s="75">
        <f>Tax_data!S205</f>
        <v>9.8462613108332508</v>
      </c>
      <c r="AI205" s="74">
        <f>Tax_data!U205</f>
        <v>14.137176293234905</v>
      </c>
      <c r="AJ205" s="74">
        <f>Tax_data!V205</f>
        <v>10.55735390479572</v>
      </c>
      <c r="AK205" s="81">
        <f>Data!F205</f>
        <v>16.420268291787298</v>
      </c>
      <c r="AL205" s="17">
        <v>2788324</v>
      </c>
      <c r="AM205" s="74">
        <f t="shared" si="80"/>
        <v>2299399.0952118207</v>
      </c>
      <c r="AN205" s="81">
        <f>Data!H205</f>
        <v>185719.8974468729</v>
      </c>
      <c r="AO205" s="74">
        <f>(Data!K205/(AP205/100))</f>
        <v>2360177.6532686683</v>
      </c>
      <c r="AP205" s="74">
        <f t="shared" si="81"/>
        <v>121.26315983190119</v>
      </c>
      <c r="AQ205" s="17">
        <f>'Embargoed data'!G205</f>
        <v>6640</v>
      </c>
      <c r="AR205" s="17">
        <f>'Embargoed data'!H205</f>
        <v>47408</v>
      </c>
      <c r="AS205" s="17">
        <f>'Embargoed data'!I205</f>
        <v>31686</v>
      </c>
      <c r="AT205" s="17">
        <f>'Embargoed data'!J205</f>
        <v>11371</v>
      </c>
      <c r="AU205" s="17">
        <f>'Embargoed data'!K205</f>
        <v>328508</v>
      </c>
      <c r="AV205" s="17">
        <f t="shared" si="82"/>
        <v>339499</v>
      </c>
      <c r="AW205" s="17">
        <v>200859</v>
      </c>
      <c r="AX205" s="17">
        <v>57325</v>
      </c>
      <c r="AY205" s="17">
        <f t="shared" si="72"/>
        <v>258184</v>
      </c>
      <c r="AZ205" s="74">
        <f>'Historical CPI'!I160</f>
        <v>91.433333333333294</v>
      </c>
      <c r="BA205" s="17">
        <v>1213680</v>
      </c>
      <c r="BB205" s="17">
        <v>1561985</v>
      </c>
      <c r="BC205" s="17">
        <v>1271205</v>
      </c>
      <c r="BD205" s="17">
        <v>1488257</v>
      </c>
      <c r="BE205" s="74">
        <f t="shared" si="75"/>
        <v>118.18228416190632</v>
      </c>
      <c r="BF205" s="74">
        <f t="shared" si="76"/>
        <v>119.94539920472755</v>
      </c>
      <c r="BG205" s="74">
        <f t="shared" si="77"/>
        <v>118.21842277091244</v>
      </c>
      <c r="BH205" s="74">
        <f t="shared" si="78"/>
        <v>118.47225525468141</v>
      </c>
      <c r="BI205" s="74">
        <v>91.286666666666704</v>
      </c>
      <c r="BJ205" s="74">
        <v>109.02864776666701</v>
      </c>
      <c r="BK205" s="74">
        <f t="shared" si="79"/>
        <v>125.14938475941031</v>
      </c>
      <c r="BL205" s="74">
        <f t="shared" si="83"/>
        <v>117.07450804551587</v>
      </c>
      <c r="BM205" s="74">
        <f t="shared" si="84"/>
        <v>128.69825654208688</v>
      </c>
      <c r="BN205" s="17">
        <f>Data!G205</f>
        <v>169809.89289892407</v>
      </c>
      <c r="BO205" s="17">
        <f>Data!H205</f>
        <v>185719.8974468729</v>
      </c>
      <c r="BP205" s="17">
        <v>337515.32366929302</v>
      </c>
      <c r="BQ205" s="17">
        <f t="shared" si="85"/>
        <v>278332.94476011297</v>
      </c>
      <c r="BR205" s="17">
        <v>252450.48848553401</v>
      </c>
      <c r="BS205" s="17">
        <f t="shared" si="73"/>
        <v>208183.99325523828</v>
      </c>
      <c r="BT205" s="17">
        <v>113219.33333333299</v>
      </c>
      <c r="BU205" s="17">
        <f t="shared" si="69"/>
        <v>1358631.9999999958</v>
      </c>
      <c r="BV205" s="17">
        <v>133103.66666666701</v>
      </c>
      <c r="BW205" s="17">
        <f t="shared" si="69"/>
        <v>1597244.0000000042</v>
      </c>
      <c r="BX205" s="17">
        <f t="shared" si="74"/>
        <v>-19884.333333334012</v>
      </c>
      <c r="BY205" s="17">
        <v>1307303.1350531301</v>
      </c>
      <c r="BZ205" s="17">
        <v>1684221.82653046</v>
      </c>
      <c r="CA205" s="17">
        <f t="shared" si="70"/>
        <v>-376918.69147732994</v>
      </c>
      <c r="CB205" s="17">
        <f t="shared" si="71"/>
        <v>-310827.04095772078</v>
      </c>
      <c r="CD205" s="139"/>
      <c r="CE205" s="139"/>
    </row>
    <row r="206" spans="1:83" x14ac:dyDescent="0.2">
      <c r="A206" s="18">
        <v>43921</v>
      </c>
      <c r="B206" s="17">
        <v>4600822</v>
      </c>
      <c r="C206" s="17">
        <v>5826766</v>
      </c>
      <c r="D206" s="35">
        <f>Data!P206</f>
        <v>6.1346153846153797</v>
      </c>
      <c r="E206" s="73">
        <v>6.430625</v>
      </c>
      <c r="F206" s="73">
        <v>7.7980646585624998</v>
      </c>
      <c r="G206" s="73">
        <v>10.1499324783906</v>
      </c>
      <c r="H206" s="73">
        <v>10.5351464786094</v>
      </c>
      <c r="I206" s="35">
        <v>9.74</v>
      </c>
      <c r="J206" s="35">
        <f>'Historical PPI'!H205</f>
        <v>97.566666666666706</v>
      </c>
      <c r="K206" s="35">
        <f>'4.Globalgrowthcalcs_rebased'!Q203</f>
        <v>144.02653847727979</v>
      </c>
      <c r="L206" s="35">
        <f>'4.Globalgrowthcalcs_rebased'!B203</f>
        <v>121.11124517637073</v>
      </c>
      <c r="M206" s="35">
        <v>0.25</v>
      </c>
      <c r="N206" s="35">
        <f>'3.IMFq'!Q203</f>
        <v>114.00854510880265</v>
      </c>
      <c r="O206" s="35">
        <f>'3.IMFq'!R203</f>
        <v>254.15640625000012</v>
      </c>
      <c r="P206" s="35">
        <f>'3.IMFq'!S203</f>
        <v>107.64559375000002</v>
      </c>
      <c r="Q206" s="35">
        <f>'3.IMFq'!T203</f>
        <v>107.26075000000003</v>
      </c>
      <c r="R206" s="35">
        <f>'3.IMFq'!U203</f>
        <v>99.922124999999994</v>
      </c>
      <c r="S206" s="35">
        <f>'3.IMFq'!V203</f>
        <v>152.18584375</v>
      </c>
      <c r="T206" s="35">
        <f t="shared" si="86"/>
        <v>131.79974124188905</v>
      </c>
      <c r="U206" s="17">
        <v>3056830</v>
      </c>
      <c r="V206" s="17">
        <v>3740936</v>
      </c>
      <c r="W206" s="17">
        <v>888229</v>
      </c>
      <c r="X206" s="17">
        <v>1144082</v>
      </c>
      <c r="Y206" s="17">
        <v>514057</v>
      </c>
      <c r="Z206" s="17">
        <v>612863</v>
      </c>
      <c r="AA206" s="17">
        <v>112402</v>
      </c>
      <c r="AB206" s="17">
        <v>134783</v>
      </c>
      <c r="AC206" s="17">
        <v>79213</v>
      </c>
      <c r="AD206" s="17">
        <v>93554</v>
      </c>
      <c r="AE206" s="17">
        <v>705672</v>
      </c>
      <c r="AF206" s="17">
        <v>841200</v>
      </c>
      <c r="AG206" s="75">
        <f>Tax_data!Q206</f>
        <v>1.8423017405975919</v>
      </c>
      <c r="AH206" s="75">
        <f>Tax_data!S206</f>
        <v>11.269841545889641</v>
      </c>
      <c r="AI206" s="74">
        <f>Tax_data!U206</f>
        <v>14.148965737297347</v>
      </c>
      <c r="AJ206" s="74">
        <f>Tax_data!V206</f>
        <v>10.419747850717657</v>
      </c>
      <c r="AK206" s="81">
        <f>Data!F206</f>
        <v>16.382555174366399</v>
      </c>
      <c r="AL206" s="17">
        <v>2797602</v>
      </c>
      <c r="AM206" s="74">
        <f t="shared" si="80"/>
        <v>2286003.7492381586</v>
      </c>
      <c r="AN206" s="81">
        <f>Data!H206</f>
        <v>184413.7519676947</v>
      </c>
      <c r="AO206" s="74">
        <f>(Data!K206/(AP206/100))</f>
        <v>2366498.9259417043</v>
      </c>
      <c r="AP206" s="74">
        <f t="shared" si="81"/>
        <v>122.37958931311195</v>
      </c>
      <c r="AQ206" s="17">
        <f>'Embargoed data'!G206</f>
        <v>7500</v>
      </c>
      <c r="AR206" s="17">
        <f>'Embargoed data'!H206</f>
        <v>51668</v>
      </c>
      <c r="AS206" s="17">
        <f>'Embargoed data'!I206</f>
        <v>35162</v>
      </c>
      <c r="AT206" s="17">
        <f>'Embargoed data'!J206</f>
        <v>11863</v>
      </c>
      <c r="AU206" s="17">
        <f>'Embargoed data'!K206</f>
        <v>436551</v>
      </c>
      <c r="AV206" s="17">
        <f t="shared" si="82"/>
        <v>448694</v>
      </c>
      <c r="AW206" s="17">
        <v>208221</v>
      </c>
      <c r="AX206" s="17">
        <v>80677</v>
      </c>
      <c r="AY206" s="17">
        <f t="shared" si="72"/>
        <v>288898</v>
      </c>
      <c r="AZ206" s="74">
        <f>'Historical CPI'!I161</f>
        <v>92.6</v>
      </c>
      <c r="BA206" s="17">
        <v>1208491</v>
      </c>
      <c r="BB206" s="17">
        <v>1631694</v>
      </c>
      <c r="BC206" s="17">
        <v>1212308</v>
      </c>
      <c r="BD206" s="17">
        <v>1420058</v>
      </c>
      <c r="BE206" s="74">
        <f t="shared" si="75"/>
        <v>119.22082570609874</v>
      </c>
      <c r="BF206" s="74">
        <f t="shared" si="76"/>
        <v>119.91156740983257</v>
      </c>
      <c r="BG206" s="74">
        <f t="shared" si="77"/>
        <v>118.10435155845632</v>
      </c>
      <c r="BH206" s="74">
        <f t="shared" si="78"/>
        <v>119.20552324592728</v>
      </c>
      <c r="BI206" s="74">
        <v>88.1933333333333</v>
      </c>
      <c r="BJ206" s="74">
        <v>105.769772933333</v>
      </c>
      <c r="BK206" s="74">
        <f t="shared" si="79"/>
        <v>126.64619496255234</v>
      </c>
      <c r="BL206" s="74">
        <f t="shared" si="83"/>
        <v>117.13673422925528</v>
      </c>
      <c r="BM206" s="74">
        <f t="shared" si="84"/>
        <v>135.0191271594079</v>
      </c>
      <c r="BN206" s="17">
        <f>Data!G206</f>
        <v>170767.13432208527</v>
      </c>
      <c r="BO206" s="17">
        <f>Data!H206</f>
        <v>184413.7519676947</v>
      </c>
      <c r="BP206" s="17">
        <v>443873.80959697202</v>
      </c>
      <c r="BQ206" s="17">
        <f t="shared" si="85"/>
        <v>362702.48338659416</v>
      </c>
      <c r="BR206" s="17">
        <v>281172.79768680601</v>
      </c>
      <c r="BS206" s="17">
        <f t="shared" si="73"/>
        <v>229754.65048131251</v>
      </c>
      <c r="BT206" s="17">
        <v>125506.33333333299</v>
      </c>
      <c r="BU206" s="17">
        <f t="shared" si="69"/>
        <v>1506075.9999999958</v>
      </c>
      <c r="BV206" s="17">
        <v>157693.66666666701</v>
      </c>
      <c r="BW206" s="17">
        <f t="shared" si="69"/>
        <v>1892324.0000000042</v>
      </c>
      <c r="BX206" s="17">
        <f t="shared" si="74"/>
        <v>-32187.333333334012</v>
      </c>
      <c r="BY206" s="17">
        <v>1361864.5349190701</v>
      </c>
      <c r="BZ206" s="17">
        <v>1758169.4765943999</v>
      </c>
      <c r="CA206" s="17">
        <f t="shared" si="70"/>
        <v>-396304.94167532981</v>
      </c>
      <c r="CB206" s="17">
        <f t="shared" si="71"/>
        <v>-323832.547485816</v>
      </c>
      <c r="CD206" s="139"/>
      <c r="CE206" s="139"/>
    </row>
    <row r="207" spans="1:83" x14ac:dyDescent="0.2">
      <c r="A207" s="18">
        <v>44012</v>
      </c>
      <c r="B207" s="17">
        <v>3823746</v>
      </c>
      <c r="C207" s="17">
        <v>4858086</v>
      </c>
      <c r="D207" s="35">
        <f>Data!P207</f>
        <v>4.1730769230769198</v>
      </c>
      <c r="E207" s="73">
        <v>4.4383333333333299</v>
      </c>
      <c r="F207" s="73">
        <v>7.5410505044166696</v>
      </c>
      <c r="G207" s="73">
        <v>10.8019055838333</v>
      </c>
      <c r="H207" s="73">
        <v>11.248800832166699</v>
      </c>
      <c r="I207" s="35">
        <v>10.46</v>
      </c>
      <c r="J207" s="35">
        <f>'Historical PPI'!H206</f>
        <v>96.966666666666697</v>
      </c>
      <c r="K207" s="35">
        <f>'4.Globalgrowthcalcs_rebased'!Q204</f>
        <v>143.6350023721611</v>
      </c>
      <c r="L207" s="35">
        <f>'4.Globalgrowthcalcs_rebased'!B204</f>
        <v>120.91433563027583</v>
      </c>
      <c r="M207" s="35">
        <v>0.25</v>
      </c>
      <c r="N207" s="35">
        <f>'3.IMFq'!Q204</f>
        <v>114.27995255642946</v>
      </c>
      <c r="O207" s="35">
        <f>'3.IMFq'!R204</f>
        <v>255.20984375000012</v>
      </c>
      <c r="P207" s="35">
        <f>'3.IMFq'!S204</f>
        <v>108.38965625000002</v>
      </c>
      <c r="Q207" s="35">
        <f>'3.IMFq'!T204</f>
        <v>107.67375000000004</v>
      </c>
      <c r="R207" s="35">
        <f>'3.IMFq'!U204</f>
        <v>100.00787499999998</v>
      </c>
      <c r="S207" s="35">
        <f>'3.IMFq'!V204</f>
        <v>154.10790624999998</v>
      </c>
      <c r="T207" s="35">
        <f t="shared" si="86"/>
        <v>132.41713685922537</v>
      </c>
      <c r="U207" s="17">
        <v>2427759</v>
      </c>
      <c r="V207" s="17">
        <v>2985274</v>
      </c>
      <c r="W207" s="17">
        <v>884328</v>
      </c>
      <c r="X207" s="17">
        <v>1123610</v>
      </c>
      <c r="Y207" s="17">
        <v>376933</v>
      </c>
      <c r="Z207" s="17">
        <v>447404</v>
      </c>
      <c r="AA207" s="17">
        <v>113758</v>
      </c>
      <c r="AB207" s="17">
        <v>136282</v>
      </c>
      <c r="AC207" s="17">
        <v>59318</v>
      </c>
      <c r="AD207" s="17">
        <v>69511</v>
      </c>
      <c r="AE207" s="17">
        <v>550009</v>
      </c>
      <c r="AF207" s="17">
        <v>653197</v>
      </c>
      <c r="AG207" s="75">
        <f>Tax_data!Q207</f>
        <v>1.1313274809067619</v>
      </c>
      <c r="AH207" s="75">
        <f>Tax_data!S207</f>
        <v>7.2726215670280494</v>
      </c>
      <c r="AI207" s="74">
        <f>Tax_data!U207</f>
        <v>12.101463643716247</v>
      </c>
      <c r="AJ207" s="74">
        <f>Tax_data!V207</f>
        <v>10.984828170632717</v>
      </c>
      <c r="AK207" s="81">
        <f>Data!F207</f>
        <v>14.1482154494305</v>
      </c>
      <c r="AL207" s="17">
        <v>2482361</v>
      </c>
      <c r="AM207" s="74">
        <f t="shared" si="80"/>
        <v>2018767.5432804492</v>
      </c>
      <c r="AN207" s="81">
        <f>Data!H207</f>
        <v>189953.80778990206</v>
      </c>
      <c r="AO207" s="74">
        <f>(Data!K207/(AP207/100))</f>
        <v>2403379.5429377672</v>
      </c>
      <c r="AP207" s="74">
        <f t="shared" si="81"/>
        <v>122.96418219436114</v>
      </c>
      <c r="AQ207" s="17">
        <f>'Embargoed data'!G207</f>
        <v>9020</v>
      </c>
      <c r="AR207" s="17">
        <f>'Embargoed data'!H207</f>
        <v>56000</v>
      </c>
      <c r="AS207" s="17">
        <f>'Embargoed data'!I207</f>
        <v>26092</v>
      </c>
      <c r="AT207" s="17">
        <f>'Embargoed data'!J207</f>
        <v>12014</v>
      </c>
      <c r="AU207" s="17">
        <f>'Embargoed data'!K207</f>
        <v>340922</v>
      </c>
      <c r="AV207" s="17">
        <f t="shared" si="82"/>
        <v>367836</v>
      </c>
      <c r="AW207" s="17">
        <v>177467</v>
      </c>
      <c r="AX207" s="17">
        <v>62720</v>
      </c>
      <c r="AY207" s="17">
        <f t="shared" si="72"/>
        <v>240187</v>
      </c>
      <c r="AZ207" s="74">
        <f>'Historical CPI'!I162</f>
        <v>92.366666666666703</v>
      </c>
      <c r="BA207" s="17">
        <v>847457</v>
      </c>
      <c r="BB207" s="17">
        <v>1195580</v>
      </c>
      <c r="BC207" s="17">
        <v>991706</v>
      </c>
      <c r="BD207" s="17">
        <v>1162232</v>
      </c>
      <c r="BE207" s="74">
        <f t="shared" si="75"/>
        <v>118.69589555703533</v>
      </c>
      <c r="BF207" s="74">
        <f t="shared" si="76"/>
        <v>119.79992615903936</v>
      </c>
      <c r="BG207" s="74">
        <f t="shared" si="77"/>
        <v>117.18365420277151</v>
      </c>
      <c r="BH207" s="74">
        <f t="shared" si="78"/>
        <v>118.76114754485836</v>
      </c>
      <c r="BI207" s="74">
        <v>76.503333333333302</v>
      </c>
      <c r="BJ207" s="74">
        <v>93.5815554666667</v>
      </c>
      <c r="BK207" s="74">
        <f t="shared" si="79"/>
        <v>127.05043692755741</v>
      </c>
      <c r="BL207" s="74">
        <f t="shared" si="83"/>
        <v>117.19521713088355</v>
      </c>
      <c r="BM207" s="74">
        <f t="shared" si="84"/>
        <v>141.07854439812286</v>
      </c>
      <c r="BN207" s="17">
        <f>Data!G207</f>
        <v>175454.00046193961</v>
      </c>
      <c r="BO207" s="17">
        <f>Data!H207</f>
        <v>189953.80778990206</v>
      </c>
      <c r="BP207" s="17">
        <v>385059.64713301603</v>
      </c>
      <c r="BQ207" s="17">
        <f t="shared" si="85"/>
        <v>313147.8128520209</v>
      </c>
      <c r="BR207" s="17">
        <v>273303.98688967101</v>
      </c>
      <c r="BS207" s="17">
        <f t="shared" si="73"/>
        <v>222263.08670737786</v>
      </c>
      <c r="BT207" s="17">
        <v>79918.666666666701</v>
      </c>
      <c r="BU207" s="17">
        <f t="shared" si="69"/>
        <v>959024.00000000047</v>
      </c>
      <c r="BV207" s="17">
        <v>121859.33333333299</v>
      </c>
      <c r="BW207" s="17">
        <f t="shared" si="69"/>
        <v>1462311.9999999958</v>
      </c>
      <c r="BX207" s="17">
        <f t="shared" si="74"/>
        <v>-41940.666666666293</v>
      </c>
      <c r="BY207" s="17">
        <v>1054481.8423967301</v>
      </c>
      <c r="BZ207" s="17">
        <v>1658172.1928912101</v>
      </c>
      <c r="CA207" s="17">
        <f t="shared" si="70"/>
        <v>-603690.35049447999</v>
      </c>
      <c r="CB207" s="17">
        <f t="shared" si="71"/>
        <v>-490948.12791928928</v>
      </c>
      <c r="CD207" s="139"/>
      <c r="CE207" s="139"/>
    </row>
    <row r="208" spans="1:83" x14ac:dyDescent="0.2">
      <c r="A208" s="18">
        <v>44104</v>
      </c>
      <c r="B208" s="17">
        <v>4348748</v>
      </c>
      <c r="C208" s="17">
        <v>5632069</v>
      </c>
      <c r="D208" s="35">
        <f>Data!P208</f>
        <v>3.5576923076923102</v>
      </c>
      <c r="E208" s="73">
        <v>3.7040625</v>
      </c>
      <c r="F208" s="73">
        <v>6.59650372725</v>
      </c>
      <c r="G208" s="73">
        <v>10.801632178281301</v>
      </c>
      <c r="H208" s="73">
        <v>11.360542524062501</v>
      </c>
      <c r="I208" s="35">
        <v>10.210000000000001</v>
      </c>
      <c r="J208" s="35">
        <f>'Historical PPI'!H207</f>
        <v>98.966666666666697</v>
      </c>
      <c r="K208" s="35">
        <f>'4.Globalgrowthcalcs_rebased'!Q205</f>
        <v>144.15765276913638</v>
      </c>
      <c r="L208" s="35">
        <f>'4.Globalgrowthcalcs_rebased'!B205</f>
        <v>121.38511492370137</v>
      </c>
      <c r="M208" s="35">
        <v>0.25</v>
      </c>
      <c r="N208" s="35">
        <f>'3.IMFq'!Q205</f>
        <v>114.48490418694459</v>
      </c>
      <c r="O208" s="35">
        <f>'3.IMFq'!R205</f>
        <v>256.17871875000014</v>
      </c>
      <c r="P208" s="35">
        <f>'3.IMFq'!S205</f>
        <v>109.11103125</v>
      </c>
      <c r="Q208" s="35">
        <f>'3.IMFq'!T205</f>
        <v>108.02550000000004</v>
      </c>
      <c r="R208" s="35">
        <f>'3.IMFq'!U205</f>
        <v>100.06287499999999</v>
      </c>
      <c r="S208" s="35">
        <f>'3.IMFq'!V205</f>
        <v>156.18803124999997</v>
      </c>
      <c r="T208" s="35">
        <f t="shared" si="86"/>
        <v>132.99532398697369</v>
      </c>
      <c r="U208" s="17">
        <v>2862911</v>
      </c>
      <c r="V208" s="17">
        <v>3534818</v>
      </c>
      <c r="W208" s="17">
        <v>886068</v>
      </c>
      <c r="X208" s="17">
        <v>1150301</v>
      </c>
      <c r="Y208" s="17">
        <v>442054</v>
      </c>
      <c r="Z208" s="17">
        <v>548747</v>
      </c>
      <c r="AA208" s="17">
        <v>117233</v>
      </c>
      <c r="AB208" s="17">
        <v>143183</v>
      </c>
      <c r="AC208" s="17">
        <v>65645</v>
      </c>
      <c r="AD208" s="17">
        <v>78809</v>
      </c>
      <c r="AE208" s="17">
        <v>624932</v>
      </c>
      <c r="AF208" s="17">
        <v>770739</v>
      </c>
      <c r="AG208" s="75">
        <f>Tax_data!Q208</f>
        <v>1.9939157291123322</v>
      </c>
      <c r="AH208" s="75">
        <f>Tax_data!S208</f>
        <v>9.9417383908576866</v>
      </c>
      <c r="AI208" s="74">
        <f>Tax_data!U208</f>
        <v>15.069354207376081</v>
      </c>
      <c r="AJ208" s="74">
        <f>Tax_data!V208</f>
        <v>9.7897383738936714</v>
      </c>
      <c r="AK208" s="81">
        <f>Data!F208</f>
        <v>14.6908693839066</v>
      </c>
      <c r="AL208" s="17">
        <v>2683141</v>
      </c>
      <c r="AM208" s="74">
        <f t="shared" si="80"/>
        <v>2173122.8831161889</v>
      </c>
      <c r="AN208" s="81">
        <f>Data!H208</f>
        <v>194573.90828690137</v>
      </c>
      <c r="AO208" s="74">
        <f>(Data!K208/(AP208/100))</f>
        <v>2609024.5376723781</v>
      </c>
      <c r="AP208" s="74">
        <f t="shared" si="81"/>
        <v>123.46936387474148</v>
      </c>
      <c r="AQ208" s="17">
        <f>'Embargoed data'!G208</f>
        <v>10480</v>
      </c>
      <c r="AR208" s="17">
        <f>'Embargoed data'!H208</f>
        <v>57920</v>
      </c>
      <c r="AS208" s="17">
        <f>'Embargoed data'!I208</f>
        <v>42911</v>
      </c>
      <c r="AT208" s="17">
        <f>'Embargoed data'!J208</f>
        <v>10995</v>
      </c>
      <c r="AU208" s="17">
        <f>'Embargoed data'!K208</f>
        <v>459806</v>
      </c>
      <c r="AV208" s="17">
        <f t="shared" si="82"/>
        <v>474300</v>
      </c>
      <c r="AW208" s="17">
        <v>228226</v>
      </c>
      <c r="AX208" s="17">
        <v>92031</v>
      </c>
      <c r="AY208" s="17">
        <f t="shared" si="72"/>
        <v>320257</v>
      </c>
      <c r="AZ208" s="74">
        <f>'Historical CPI'!I163</f>
        <v>93.866666666666703</v>
      </c>
      <c r="BA208" s="17">
        <v>1087509</v>
      </c>
      <c r="BB208" s="17">
        <v>1600373</v>
      </c>
      <c r="BC208" s="17">
        <v>984347</v>
      </c>
      <c r="BD208" s="17">
        <v>1208886</v>
      </c>
      <c r="BE208" s="74">
        <f t="shared" si="75"/>
        <v>124.13573907260198</v>
      </c>
      <c r="BF208" s="74">
        <f t="shared" si="76"/>
        <v>122.13540555986795</v>
      </c>
      <c r="BG208" s="74">
        <f t="shared" si="77"/>
        <v>120.05331708431717</v>
      </c>
      <c r="BH208" s="74">
        <f t="shared" si="78"/>
        <v>123.3316584844431</v>
      </c>
      <c r="BI208" s="74">
        <v>78.543333333333294</v>
      </c>
      <c r="BJ208" s="74">
        <v>96.955113866666693</v>
      </c>
      <c r="BK208" s="74">
        <f t="shared" si="79"/>
        <v>129.51012567295231</v>
      </c>
      <c r="BL208" s="74">
        <f t="shared" si="83"/>
        <v>122.81095995619431</v>
      </c>
      <c r="BM208" s="74">
        <f t="shared" si="84"/>
        <v>147.15951776031281</v>
      </c>
      <c r="BN208" s="17">
        <f>Data!G208</f>
        <v>182640.04191197146</v>
      </c>
      <c r="BO208" s="17">
        <f>Data!H208</f>
        <v>194573.90828690137</v>
      </c>
      <c r="BP208" s="17">
        <v>462524.085911203</v>
      </c>
      <c r="BQ208" s="17">
        <f t="shared" si="85"/>
        <v>374606.35691006668</v>
      </c>
      <c r="BR208" s="17">
        <v>299628.82764126803</v>
      </c>
      <c r="BS208" s="17">
        <f t="shared" si="73"/>
        <v>242674.63461238748</v>
      </c>
      <c r="BT208" s="17">
        <v>90126.666666666701</v>
      </c>
      <c r="BU208" s="17">
        <f t="shared" si="69"/>
        <v>1081520.0000000005</v>
      </c>
      <c r="BV208" s="17">
        <v>170483.66666666701</v>
      </c>
      <c r="BW208" s="17">
        <f t="shared" si="69"/>
        <v>2045804.0000000042</v>
      </c>
      <c r="BX208" s="17">
        <f t="shared" si="74"/>
        <v>-80357.000000000306</v>
      </c>
      <c r="BY208" s="17">
        <v>1195056.84483924</v>
      </c>
      <c r="BZ208" s="17">
        <v>1874984.00670532</v>
      </c>
      <c r="CA208" s="17">
        <f t="shared" si="70"/>
        <v>-679927.16186608002</v>
      </c>
      <c r="CB208" s="17">
        <f t="shared" si="71"/>
        <v>-550684.91529271973</v>
      </c>
      <c r="CD208" s="139"/>
      <c r="CE208" s="139"/>
    </row>
    <row r="209" spans="1:84" x14ac:dyDescent="0.2">
      <c r="A209" s="18">
        <v>44196</v>
      </c>
      <c r="B209" s="17">
        <v>4467991</v>
      </c>
      <c r="C209" s="17">
        <v>5954973</v>
      </c>
      <c r="D209" s="35">
        <f>Data!P209</f>
        <v>3.5</v>
      </c>
      <c r="E209" s="73">
        <v>3.6039062500000001</v>
      </c>
      <c r="F209" s="73">
        <v>6.3232059945000003</v>
      </c>
      <c r="G209" s="73">
        <v>10.698115128906201</v>
      </c>
      <c r="H209" s="73">
        <v>11.1154580603125</v>
      </c>
      <c r="I209" s="35">
        <v>10.053333333333301</v>
      </c>
      <c r="J209" s="35">
        <f>'Historical PPI'!H208</f>
        <v>99.866666666666703</v>
      </c>
      <c r="K209" s="35">
        <f>'4.Globalgrowthcalcs_rebased'!Q206</f>
        <v>145.59448966820563</v>
      </c>
      <c r="L209" s="35">
        <f>'4.Globalgrowthcalcs_rebased'!B206</f>
        <v>122.52358305664734</v>
      </c>
      <c r="M209" s="35">
        <v>0.25</v>
      </c>
      <c r="N209" s="35">
        <f>'3.IMFq'!Q206</f>
        <v>114.62340000034804</v>
      </c>
      <c r="O209" s="35">
        <f>'3.IMFq'!R206</f>
        <v>257.06303125000022</v>
      </c>
      <c r="P209" s="35">
        <f>'3.IMFq'!S206</f>
        <v>109.80971874999999</v>
      </c>
      <c r="Q209" s="35">
        <f>'3.IMFq'!T206</f>
        <v>108.31600000000006</v>
      </c>
      <c r="R209" s="35">
        <f>'3.IMFq'!U206</f>
        <v>100.08712499999997</v>
      </c>
      <c r="S209" s="35">
        <f>'3.IMFq'!V206</f>
        <v>158.42621874999995</v>
      </c>
      <c r="T209" s="35">
        <f t="shared" si="86"/>
        <v>133.53430262513402</v>
      </c>
      <c r="U209" s="17">
        <v>2962817</v>
      </c>
      <c r="V209" s="17">
        <v>3663297</v>
      </c>
      <c r="W209" s="17">
        <v>890040</v>
      </c>
      <c r="X209" s="17">
        <v>1164426</v>
      </c>
      <c r="Y209" s="17">
        <v>465375</v>
      </c>
      <c r="Z209" s="17">
        <v>577409</v>
      </c>
      <c r="AA209" s="17">
        <v>121328</v>
      </c>
      <c r="AB209" s="17">
        <v>150504</v>
      </c>
      <c r="AC209" s="17">
        <v>67973</v>
      </c>
      <c r="AD209" s="17">
        <v>82306</v>
      </c>
      <c r="AE209" s="17">
        <v>654676</v>
      </c>
      <c r="AF209" s="17">
        <v>810219</v>
      </c>
      <c r="AG209" s="75">
        <f>Tax_data!Q209</f>
        <v>2.0736680870734938</v>
      </c>
      <c r="AH209" s="75">
        <f>Tax_data!S209</f>
        <v>11.109870023192185</v>
      </c>
      <c r="AI209" s="74">
        <f>Tax_data!U209</f>
        <v>14.569135822961584</v>
      </c>
      <c r="AJ209" s="74">
        <f>Tax_data!V209</f>
        <v>10.367685828466765</v>
      </c>
      <c r="AK209" s="81">
        <f>Data!F209</f>
        <v>15.0235512352765</v>
      </c>
      <c r="AL209" s="17">
        <v>2764715</v>
      </c>
      <c r="AM209" s="74">
        <f t="shared" si="80"/>
        <v>2236058.0106267659</v>
      </c>
      <c r="AN209" s="81">
        <f>Data!H209</f>
        <v>195079.92752987356</v>
      </c>
      <c r="AO209" s="74">
        <f>(Data!K209/(AP209/100))</f>
        <v>2738448.9197602598</v>
      </c>
      <c r="AP209" s="74">
        <f t="shared" si="81"/>
        <v>123.64236468199014</v>
      </c>
      <c r="AQ209" s="17">
        <f>'Embargoed data'!G209</f>
        <v>9580</v>
      </c>
      <c r="AR209" s="17">
        <f>'Embargoed data'!H209</f>
        <v>63476</v>
      </c>
      <c r="AS209" s="17">
        <f>'Embargoed data'!I209</f>
        <v>58391</v>
      </c>
      <c r="AT209" s="17">
        <f>'Embargoed data'!J209</f>
        <v>11500</v>
      </c>
      <c r="AU209" s="17">
        <f>'Embargoed data'!K209</f>
        <v>449541</v>
      </c>
      <c r="AV209" s="17">
        <f t="shared" si="82"/>
        <v>452706</v>
      </c>
      <c r="AW209" s="17">
        <v>223098</v>
      </c>
      <c r="AX209" s="17">
        <v>88677</v>
      </c>
      <c r="AY209" s="17">
        <f t="shared" si="72"/>
        <v>311775</v>
      </c>
      <c r="AZ209" s="74">
        <f>'Historical CPI'!I164</f>
        <v>94.3333333333333</v>
      </c>
      <c r="BA209" s="17">
        <v>1148109</v>
      </c>
      <c r="BB209" s="17">
        <v>1703216</v>
      </c>
      <c r="BC209" s="17">
        <v>1094400</v>
      </c>
      <c r="BD209" s="17">
        <v>1366881</v>
      </c>
      <c r="BE209" s="74">
        <f t="shared" si="75"/>
        <v>124.07391888262154</v>
      </c>
      <c r="BF209" s="74">
        <f t="shared" si="76"/>
        <v>124.0472108664117</v>
      </c>
      <c r="BG209" s="74">
        <f t="shared" si="77"/>
        <v>121.08631368337429</v>
      </c>
      <c r="BH209" s="74">
        <f t="shared" si="78"/>
        <v>123.75877533314188</v>
      </c>
      <c r="BI209" s="74">
        <v>83.256666666666703</v>
      </c>
      <c r="BJ209" s="74">
        <v>102.950978533333</v>
      </c>
      <c r="BK209" s="74">
        <f t="shared" si="79"/>
        <v>133.28077428983184</v>
      </c>
      <c r="BL209" s="74">
        <f t="shared" si="83"/>
        <v>124.89775219298245</v>
      </c>
      <c r="BM209" s="74">
        <f t="shared" si="84"/>
        <v>148.34967760029753</v>
      </c>
      <c r="BN209" s="17">
        <f>Data!G209</f>
        <v>184025.39830318067</v>
      </c>
      <c r="BO209" s="17">
        <f>Data!H209</f>
        <v>195079.92752987356</v>
      </c>
      <c r="BP209" s="17">
        <v>447063.45725221199</v>
      </c>
      <c r="BQ209" s="17">
        <f t="shared" si="85"/>
        <v>361577.8931453352</v>
      </c>
      <c r="BR209" s="17">
        <v>304443.29700930801</v>
      </c>
      <c r="BS209" s="17">
        <f t="shared" si="73"/>
        <v>246228.95056426682</v>
      </c>
      <c r="BT209" s="17">
        <v>119606.66666666701</v>
      </c>
      <c r="BU209" s="17">
        <f t="shared" si="69"/>
        <v>1435280.0000000042</v>
      </c>
      <c r="BV209" s="17">
        <v>141633.33333333299</v>
      </c>
      <c r="BW209" s="17">
        <f t="shared" si="69"/>
        <v>1699599.9999999958</v>
      </c>
      <c r="BX209" s="17">
        <f t="shared" si="74"/>
        <v>-22026.666666665988</v>
      </c>
      <c r="BY209" s="17">
        <v>1348719.33178428</v>
      </c>
      <c r="BZ209" s="17">
        <v>1809018.6291056599</v>
      </c>
      <c r="CA209" s="17">
        <f t="shared" si="70"/>
        <v>-460299.29732137988</v>
      </c>
      <c r="CB209" s="17">
        <f t="shared" si="71"/>
        <v>-372282.83242986817</v>
      </c>
      <c r="CD209" s="139"/>
      <c r="CE209" s="139"/>
    </row>
    <row r="210" spans="1:84" x14ac:dyDescent="0.2">
      <c r="A210" s="18">
        <v>44286</v>
      </c>
      <c r="B210" s="17">
        <v>4496641</v>
      </c>
      <c r="C210" s="17">
        <v>6042712</v>
      </c>
      <c r="D210" s="35">
        <f>Data!P210</f>
        <v>3.5</v>
      </c>
      <c r="E210" s="73">
        <v>3.7990322580645199</v>
      </c>
      <c r="F210" s="73">
        <v>6.5606175411290302</v>
      </c>
      <c r="G210" s="73">
        <v>10.4846780720968</v>
      </c>
      <c r="H210" s="73">
        <v>10.7880506103226</v>
      </c>
      <c r="I210" s="35">
        <v>9.7666666666666693</v>
      </c>
      <c r="J210" s="35">
        <f>'Historical PPI'!H209</f>
        <v>101.7</v>
      </c>
      <c r="K210" s="35">
        <f>'4.Globalgrowthcalcs_rebased'!Q207</f>
        <v>150.80980825882131</v>
      </c>
      <c r="L210" s="35">
        <f>'4.Globalgrowthcalcs_rebased'!B207</f>
        <v>126.713128511607</v>
      </c>
      <c r="M210" s="35">
        <v>0.25</v>
      </c>
      <c r="N210" s="35">
        <f>'3.IMFq'!Q207</f>
        <v>114.1107606252302</v>
      </c>
      <c r="O210" s="35">
        <f>'3.IMFq'!R207</f>
        <v>256.25746874999993</v>
      </c>
      <c r="P210" s="35">
        <f>'3.IMFq'!S207</f>
        <v>110.70306249999999</v>
      </c>
      <c r="Q210" s="35">
        <f>'3.IMFq'!T207</f>
        <v>108.09556250000006</v>
      </c>
      <c r="R210" s="35">
        <f>'3.IMFq'!U207</f>
        <v>100.03640625</v>
      </c>
      <c r="S210" s="35">
        <f>'3.IMFq'!V207</f>
        <v>161.29715625000006</v>
      </c>
      <c r="T210" s="35">
        <f t="shared" si="86"/>
        <v>133.66568684071362</v>
      </c>
      <c r="U210" s="17">
        <v>2977685</v>
      </c>
      <c r="V210" s="17">
        <v>3742109</v>
      </c>
      <c r="W210" s="17">
        <v>884835</v>
      </c>
      <c r="X210" s="17">
        <v>1173467</v>
      </c>
      <c r="Y210" s="17">
        <v>446363</v>
      </c>
      <c r="Z210" s="17">
        <v>556744</v>
      </c>
      <c r="AA210" s="17">
        <v>120291</v>
      </c>
      <c r="AB210" s="17">
        <v>152039</v>
      </c>
      <c r="AC210" s="17">
        <v>70205</v>
      </c>
      <c r="AD210" s="17">
        <v>84932</v>
      </c>
      <c r="AE210" s="17">
        <v>636859</v>
      </c>
      <c r="AF210" s="17">
        <v>793714</v>
      </c>
      <c r="AG210" s="75">
        <f>Tax_data!Q210</f>
        <v>1.795004941904474</v>
      </c>
      <c r="AH210" s="75">
        <f>Tax_data!S210</f>
        <v>11.00983624983396</v>
      </c>
      <c r="AI210" s="74">
        <f>Tax_data!U210</f>
        <v>13.695387351558876</v>
      </c>
      <c r="AJ210" s="74">
        <f>Tax_data!V210</f>
        <v>11.444701338082524</v>
      </c>
      <c r="AK210" s="81">
        <f>Data!F210</f>
        <v>14.9953446022426</v>
      </c>
      <c r="AL210" s="17">
        <v>2817209</v>
      </c>
      <c r="AM210" s="74">
        <f t="shared" si="80"/>
        <v>2241720.1052040444</v>
      </c>
      <c r="AN210" s="81">
        <f>Data!H210</f>
        <v>196862.28571505312</v>
      </c>
      <c r="AO210" s="74">
        <f>(Data!K210/(AP210/100))</f>
        <v>2806541.0014584465</v>
      </c>
      <c r="AP210" s="74">
        <f t="shared" si="81"/>
        <v>125.6717550714733</v>
      </c>
      <c r="AQ210" s="17">
        <f>'Embargoed data'!G210</f>
        <v>8580</v>
      </c>
      <c r="AR210" s="17">
        <f>'Embargoed data'!H210</f>
        <v>42848</v>
      </c>
      <c r="AS210" s="17">
        <f>'Embargoed data'!I210</f>
        <v>34944</v>
      </c>
      <c r="AT210" s="17">
        <f>'Embargoed data'!J210</f>
        <v>11156</v>
      </c>
      <c r="AU210" s="17">
        <f>'Embargoed data'!K210</f>
        <v>460088</v>
      </c>
      <c r="AV210" s="17">
        <f t="shared" si="82"/>
        <v>465416</v>
      </c>
      <c r="AW210" s="17">
        <v>200413</v>
      </c>
      <c r="AX210" s="17">
        <v>92113</v>
      </c>
      <c r="AY210" s="17">
        <f t="shared" si="72"/>
        <v>292526</v>
      </c>
      <c r="AZ210" s="74">
        <f>'Historical CPI'!I165</f>
        <v>95.433333333333294</v>
      </c>
      <c r="BA210" s="17">
        <v>1161360</v>
      </c>
      <c r="BB210" s="17">
        <v>1840780</v>
      </c>
      <c r="BC210" s="17">
        <v>1166529</v>
      </c>
      <c r="BD210" s="17">
        <v>1460748</v>
      </c>
      <c r="BE210" s="74">
        <f t="shared" si="75"/>
        <v>124.72897619202308</v>
      </c>
      <c r="BF210" s="74">
        <f t="shared" si="76"/>
        <v>126.39266445536241</v>
      </c>
      <c r="BG210" s="74">
        <f t="shared" si="77"/>
        <v>120.97713838045723</v>
      </c>
      <c r="BH210" s="74">
        <f t="shared" si="78"/>
        <v>124.62947057354926</v>
      </c>
      <c r="BI210" s="74">
        <v>85.973333333333301</v>
      </c>
      <c r="BJ210" s="74">
        <v>105.16</v>
      </c>
      <c r="BK210" s="74">
        <f t="shared" si="79"/>
        <v>134.38279818202074</v>
      </c>
      <c r="BL210" s="74">
        <f t="shared" si="83"/>
        <v>125.22174759478762</v>
      </c>
      <c r="BM210" s="74">
        <f t="shared" si="84"/>
        <v>158.50210098505201</v>
      </c>
      <c r="BN210" s="17">
        <f>Data!G210</f>
        <v>187872.24133406562</v>
      </c>
      <c r="BO210" s="17">
        <f>Data!H210</f>
        <v>196862.28571505312</v>
      </c>
      <c r="BP210" s="17">
        <v>459109.35649572499</v>
      </c>
      <c r="BQ210" s="17">
        <f t="shared" si="85"/>
        <v>365324.21802704653</v>
      </c>
      <c r="BR210" s="17">
        <v>283345.13960619102</v>
      </c>
      <c r="BS210" s="17">
        <f t="shared" si="73"/>
        <v>225464.45654796826</v>
      </c>
      <c r="BT210" s="17">
        <v>122393</v>
      </c>
      <c r="BU210" s="17">
        <f t="shared" si="69"/>
        <v>1468716</v>
      </c>
      <c r="BV210" s="17">
        <v>162021</v>
      </c>
      <c r="BW210" s="17">
        <f t="shared" si="69"/>
        <v>1944252</v>
      </c>
      <c r="BX210" s="17">
        <f t="shared" si="74"/>
        <v>-39628</v>
      </c>
      <c r="BY210" s="17">
        <v>1335589.6053040901</v>
      </c>
      <c r="BZ210" s="17">
        <v>1795591.5085769</v>
      </c>
      <c r="CA210" s="17">
        <f t="shared" si="70"/>
        <v>-460001.90327280993</v>
      </c>
      <c r="CB210" s="17">
        <f t="shared" si="71"/>
        <v>-366034.43869403511</v>
      </c>
      <c r="CD210" s="139"/>
      <c r="CE210" s="139"/>
    </row>
    <row r="211" spans="1:84" x14ac:dyDescent="0.2">
      <c r="A211" s="18">
        <v>44377</v>
      </c>
      <c r="B211" s="17">
        <v>4555001</v>
      </c>
      <c r="C211" s="17">
        <v>6282505</v>
      </c>
      <c r="D211" s="35">
        <f>Data!P211</f>
        <v>3.5</v>
      </c>
      <c r="E211" s="73">
        <v>3.71049180327869</v>
      </c>
      <c r="F211" s="73">
        <v>7.0291768725573798</v>
      </c>
      <c r="G211" s="73">
        <v>10.3928225582787</v>
      </c>
      <c r="H211" s="73">
        <v>10.623835607213101</v>
      </c>
      <c r="I211" s="35">
        <v>9.8333333333333304</v>
      </c>
      <c r="J211" s="35">
        <f>'Historical PPI'!H210</f>
        <v>104.033333333333</v>
      </c>
      <c r="K211" s="35">
        <f>'4.Globalgrowthcalcs_rebased'!Q208</f>
        <v>152.92930008629747</v>
      </c>
      <c r="L211" s="35">
        <f>'4.Globalgrowthcalcs_rebased'!B208</f>
        <v>128.23361893059655</v>
      </c>
      <c r="M211" s="35">
        <v>0.25</v>
      </c>
      <c r="N211" s="35">
        <f>'3.IMFq'!Q208</f>
        <v>114.35021655297415</v>
      </c>
      <c r="O211" s="35">
        <f>'3.IMFq'!R208</f>
        <v>257.61478124999996</v>
      </c>
      <c r="P211" s="35">
        <f>'3.IMFq'!S208</f>
        <v>111.2694375</v>
      </c>
      <c r="Q211" s="35">
        <f>'3.IMFq'!T208</f>
        <v>108.44343750000006</v>
      </c>
      <c r="R211" s="35">
        <f>'3.IMFq'!U208</f>
        <v>100.01684375000001</v>
      </c>
      <c r="S211" s="35">
        <f>'3.IMFq'!V208</f>
        <v>163.66159375000009</v>
      </c>
      <c r="T211" s="35">
        <f t="shared" si="86"/>
        <v>134.27360287289505</v>
      </c>
      <c r="U211" s="17">
        <v>3027946</v>
      </c>
      <c r="V211" s="17">
        <v>3855567</v>
      </c>
      <c r="W211" s="17">
        <v>889515</v>
      </c>
      <c r="X211" s="17">
        <v>1177119</v>
      </c>
      <c r="Y211" s="17">
        <v>448611</v>
      </c>
      <c r="Z211" s="17">
        <v>569150</v>
      </c>
      <c r="AA211" s="17">
        <v>117039</v>
      </c>
      <c r="AB211" s="17">
        <v>150653</v>
      </c>
      <c r="AC211" s="17">
        <v>69986</v>
      </c>
      <c r="AD211" s="17">
        <v>87478</v>
      </c>
      <c r="AE211" s="17">
        <v>635636</v>
      </c>
      <c r="AF211" s="17">
        <v>807281</v>
      </c>
      <c r="AG211" s="75">
        <f>Tax_data!Q211</f>
        <v>2.0387228876325674</v>
      </c>
      <c r="AH211" s="75">
        <f>Tax_data!S211</f>
        <v>9.1556037497712648</v>
      </c>
      <c r="AI211" s="74">
        <f>Tax_data!U211</f>
        <v>13.709197428968389</v>
      </c>
      <c r="AJ211" s="74">
        <f>Tax_data!V211</f>
        <v>14.808715094000831</v>
      </c>
      <c r="AK211" s="81">
        <f>Data!F211</f>
        <v>14.941572756801699</v>
      </c>
      <c r="AL211" s="17">
        <v>2840043</v>
      </c>
      <c r="AM211" s="74">
        <f t="shared" si="80"/>
        <v>2230410.427747203</v>
      </c>
      <c r="AN211" s="81">
        <f>Data!H211</f>
        <v>196292.50604975258</v>
      </c>
      <c r="AO211" s="74">
        <f>(Data!K211/(AP211/100))</f>
        <v>2895963.7230465258</v>
      </c>
      <c r="AP211" s="74">
        <f t="shared" si="81"/>
        <v>127.33275296190882</v>
      </c>
      <c r="AQ211" s="17">
        <f>'Embargoed data'!G211</f>
        <v>9140</v>
      </c>
      <c r="AR211" s="17">
        <f>'Embargoed data'!H211</f>
        <v>43132</v>
      </c>
      <c r="AS211" s="17">
        <f>'Embargoed data'!I211</f>
        <v>34843</v>
      </c>
      <c r="AT211" s="17">
        <f>'Embargoed data'!J211</f>
        <v>11158</v>
      </c>
      <c r="AU211" s="17">
        <f>'Embargoed data'!K211</f>
        <v>379111</v>
      </c>
      <c r="AV211" s="17">
        <f t="shared" si="82"/>
        <v>385382</v>
      </c>
      <c r="AW211" s="17">
        <v>171623</v>
      </c>
      <c r="AX211" s="17">
        <v>75420</v>
      </c>
      <c r="AY211" s="17">
        <f t="shared" si="72"/>
        <v>247043</v>
      </c>
      <c r="AZ211" s="74">
        <f>'Historical CPI'!I166</f>
        <v>96.8333333333333</v>
      </c>
      <c r="BA211" s="17">
        <v>1197128</v>
      </c>
      <c r="BB211" s="17">
        <v>2011714</v>
      </c>
      <c r="BC211" s="17">
        <v>1170039</v>
      </c>
      <c r="BD211" s="17">
        <v>1509949</v>
      </c>
      <c r="BE211" s="74">
        <f t="shared" si="75"/>
        <v>126.86938126795822</v>
      </c>
      <c r="BF211" s="74">
        <f t="shared" si="76"/>
        <v>128.7203410828869</v>
      </c>
      <c r="BG211" s="74">
        <f t="shared" si="77"/>
        <v>124.99357014259995</v>
      </c>
      <c r="BH211" s="74">
        <f t="shared" si="78"/>
        <v>127.0036624734911</v>
      </c>
      <c r="BI211" s="74">
        <v>90.963333333333296</v>
      </c>
      <c r="BJ211" s="74">
        <v>109.666666666667</v>
      </c>
      <c r="BK211" s="74">
        <f t="shared" si="79"/>
        <v>137.9254362402994</v>
      </c>
      <c r="BL211" s="74">
        <f t="shared" si="83"/>
        <v>129.05116837985742</v>
      </c>
      <c r="BM211" s="74">
        <f t="shared" si="84"/>
        <v>168.0450210837939</v>
      </c>
      <c r="BN211" s="17">
        <f>Data!G211</f>
        <v>190076.57669151036</v>
      </c>
      <c r="BO211" s="17">
        <f>Data!H211</f>
        <v>196292.50604975258</v>
      </c>
      <c r="BP211" s="17">
        <v>410591.35270875698</v>
      </c>
      <c r="BQ211" s="17">
        <f t="shared" si="85"/>
        <v>322455.41163441591</v>
      </c>
      <c r="BR211" s="17">
        <v>282988.59194826701</v>
      </c>
      <c r="BS211" s="17">
        <f t="shared" si="73"/>
        <v>222243.3626585629</v>
      </c>
      <c r="BT211" s="17">
        <v>128513.33333333299</v>
      </c>
      <c r="BU211" s="17">
        <f t="shared" si="69"/>
        <v>1542159.9999999958</v>
      </c>
      <c r="BV211" s="17">
        <v>136066.33333333299</v>
      </c>
      <c r="BW211" s="17">
        <f t="shared" si="69"/>
        <v>1632795.9999999958</v>
      </c>
      <c r="BX211" s="17">
        <f t="shared" si="74"/>
        <v>-7553</v>
      </c>
      <c r="BY211" s="17">
        <v>1595846.7152722799</v>
      </c>
      <c r="BZ211" s="17">
        <v>1854272.6768477701</v>
      </c>
      <c r="CA211" s="17">
        <f t="shared" si="70"/>
        <v>-258425.96157549019</v>
      </c>
      <c r="CB211" s="17">
        <f t="shared" si="71"/>
        <v>-202953.25088337442</v>
      </c>
      <c r="CD211" s="139"/>
      <c r="CE211" s="139"/>
    </row>
    <row r="212" spans="1:84" x14ac:dyDescent="0.2">
      <c r="A212" s="18">
        <v>44469</v>
      </c>
      <c r="B212" s="17">
        <v>4469583</v>
      </c>
      <c r="C212" s="17">
        <v>6190932</v>
      </c>
      <c r="D212" s="35">
        <f>Data!P212</f>
        <v>3.5</v>
      </c>
      <c r="E212" s="73">
        <v>3.8126562499999999</v>
      </c>
      <c r="F212" s="73">
        <v>7.2828934842499997</v>
      </c>
      <c r="G212" s="73">
        <v>10.248589075781201</v>
      </c>
      <c r="H212" s="73">
        <v>10.473174603906299</v>
      </c>
      <c r="I212" s="35">
        <v>9.6333333333333293</v>
      </c>
      <c r="J212" s="35">
        <f>'Historical PPI'!H211</f>
        <v>106.26666666666701</v>
      </c>
      <c r="K212" s="35">
        <f>'4.Globalgrowthcalcs_rebased'!Q209</f>
        <v>154.81726034008662</v>
      </c>
      <c r="L212" s="35">
        <f>'4.Globalgrowthcalcs_rebased'!B209</f>
        <v>129.46844279610923</v>
      </c>
      <c r="M212" s="35">
        <v>0.25</v>
      </c>
      <c r="N212" s="35">
        <f>'3.IMFq'!Q209</f>
        <v>114.75708841217028</v>
      </c>
      <c r="O212" s="35">
        <f>'3.IMFq'!R209</f>
        <v>259.52965624999996</v>
      </c>
      <c r="P212" s="35">
        <f>'3.IMFq'!S209</f>
        <v>111.72618749999998</v>
      </c>
      <c r="Q212" s="35">
        <f>'3.IMFq'!T209</f>
        <v>108.90993750000008</v>
      </c>
      <c r="R212" s="35">
        <f>'3.IMFq'!U209</f>
        <v>99.984218749999997</v>
      </c>
      <c r="S212" s="35">
        <f>'3.IMFq'!V209</f>
        <v>165.9942187500001</v>
      </c>
      <c r="T212" s="35">
        <f t="shared" si="86"/>
        <v>134.98966478868556</v>
      </c>
      <c r="U212" s="17">
        <v>2939865</v>
      </c>
      <c r="V212" s="17">
        <v>3789620</v>
      </c>
      <c r="W212" s="17">
        <v>894942</v>
      </c>
      <c r="X212" s="17">
        <v>1209384</v>
      </c>
      <c r="Y212" s="17">
        <v>451859</v>
      </c>
      <c r="Z212" s="17">
        <v>585574</v>
      </c>
      <c r="AA212" s="17">
        <v>112373</v>
      </c>
      <c r="AB212" s="17">
        <v>147880</v>
      </c>
      <c r="AC212" s="17">
        <v>70510</v>
      </c>
      <c r="AD212" s="17">
        <v>89357</v>
      </c>
      <c r="AE212" s="17">
        <v>634742</v>
      </c>
      <c r="AF212" s="17">
        <v>822811</v>
      </c>
      <c r="AG212" s="75">
        <f>Tax_data!Q212</f>
        <v>1.8515755590239398</v>
      </c>
      <c r="AH212" s="75">
        <f>Tax_data!S212</f>
        <v>10.14949289264872</v>
      </c>
      <c r="AI212" s="74">
        <f>Tax_data!U212</f>
        <v>14.004096764424123</v>
      </c>
      <c r="AJ212" s="74">
        <f>Tax_data!V212</f>
        <v>13.289509305279756</v>
      </c>
      <c r="AK212" s="81">
        <f>Data!F212</f>
        <v>14.2820071720624</v>
      </c>
      <c r="AL212" s="17">
        <v>2890359</v>
      </c>
      <c r="AM212" s="74">
        <f t="shared" si="80"/>
        <v>2242247.3128004917</v>
      </c>
      <c r="AN212" s="81">
        <f>Data!H212</f>
        <v>205598.692772321</v>
      </c>
      <c r="AO212" s="74">
        <f>(Data!K212/(AP212/100))</f>
        <v>2952412.0090813879</v>
      </c>
      <c r="AP212" s="74">
        <f t="shared" si="81"/>
        <v>128.90455854265417</v>
      </c>
      <c r="AQ212" s="17">
        <f>'Embargoed data'!G212</f>
        <v>8468</v>
      </c>
      <c r="AR212" s="17">
        <f>'Embargoed data'!H212</f>
        <v>65968</v>
      </c>
      <c r="AS212" s="17">
        <f>'Embargoed data'!I212</f>
        <v>51377</v>
      </c>
      <c r="AT212" s="17">
        <f>'Embargoed data'!J212</f>
        <v>8453</v>
      </c>
      <c r="AU212" s="17">
        <f>'Embargoed data'!K212</f>
        <v>347697</v>
      </c>
      <c r="AV212" s="17">
        <f t="shared" si="82"/>
        <v>362303</v>
      </c>
      <c r="AW212" s="17">
        <v>232935</v>
      </c>
      <c r="AX212" s="17">
        <v>66057</v>
      </c>
      <c r="AY212" s="17">
        <f t="shared" si="72"/>
        <v>298992</v>
      </c>
      <c r="AZ212" s="74">
        <f>'Historical CPI'!I167</f>
        <v>98.433333333333294</v>
      </c>
      <c r="BA212" s="17">
        <v>1115181</v>
      </c>
      <c r="BB212" s="17">
        <v>1892684</v>
      </c>
      <c r="BC212" s="17">
        <v>1130297</v>
      </c>
      <c r="BD212" s="17">
        <v>1518519</v>
      </c>
      <c r="BE212" s="74">
        <f t="shared" si="75"/>
        <v>129.5921957955911</v>
      </c>
      <c r="BF212" s="74">
        <f t="shared" si="76"/>
        <v>131.59744778550007</v>
      </c>
      <c r="BG212" s="74">
        <f t="shared" si="77"/>
        <v>126.7295419089491</v>
      </c>
      <c r="BH212" s="74">
        <f t="shared" si="78"/>
        <v>129.62920367645435</v>
      </c>
      <c r="BI212" s="74">
        <v>88.766666666666694</v>
      </c>
      <c r="BJ212" s="74">
        <v>106.47</v>
      </c>
      <c r="BK212" s="74">
        <f t="shared" si="79"/>
        <v>138.51251895311037</v>
      </c>
      <c r="BL212" s="74">
        <f t="shared" si="83"/>
        <v>134.34690174352403</v>
      </c>
      <c r="BM212" s="74">
        <f t="shared" si="84"/>
        <v>169.71989300391596</v>
      </c>
      <c r="BN212" s="17">
        <f>Data!G212</f>
        <v>202377.64658555455</v>
      </c>
      <c r="BO212" s="17">
        <f>Data!H212</f>
        <v>205598.692772321</v>
      </c>
      <c r="BP212" s="17">
        <v>350343.01329422899</v>
      </c>
      <c r="BQ212" s="17">
        <f t="shared" si="85"/>
        <v>271784.81293064699</v>
      </c>
      <c r="BR212" s="17">
        <v>279766.44095553103</v>
      </c>
      <c r="BS212" s="17">
        <f t="shared" si="73"/>
        <v>217033.78384633083</v>
      </c>
      <c r="BT212" s="17">
        <v>111992.66666666701</v>
      </c>
      <c r="BU212" s="17">
        <f t="shared" si="69"/>
        <v>1343912.0000000042</v>
      </c>
      <c r="BV212" s="17">
        <v>171923.33333333299</v>
      </c>
      <c r="BW212" s="17">
        <f t="shared" si="69"/>
        <v>2063079.9999999958</v>
      </c>
      <c r="BX212" s="17">
        <f t="shared" si="74"/>
        <v>-59930.666666665988</v>
      </c>
      <c r="BY212" s="17">
        <v>1505247.38992196</v>
      </c>
      <c r="BZ212" s="17">
        <v>1869428.0505861801</v>
      </c>
      <c r="CA212" s="17">
        <f t="shared" si="70"/>
        <v>-364180.66066422011</v>
      </c>
      <c r="CB212" s="17">
        <f t="shared" si="71"/>
        <v>-282519.61356643075</v>
      </c>
      <c r="CD212" s="139"/>
      <c r="CE212" s="139"/>
    </row>
    <row r="213" spans="1:84" x14ac:dyDescent="0.2">
      <c r="A213" s="18">
        <v>44561</v>
      </c>
      <c r="B213" s="17">
        <v>4530950</v>
      </c>
      <c r="C213" s="17">
        <v>6318994</v>
      </c>
      <c r="D213" s="35">
        <f>Data!P213</f>
        <v>3.6153846153846199</v>
      </c>
      <c r="E213" s="73">
        <v>3.81222222222222</v>
      </c>
      <c r="F213" s="73">
        <v>7.91482126593651</v>
      </c>
      <c r="G213" s="73">
        <v>10.506812975873</v>
      </c>
      <c r="H213" s="73">
        <v>10.671180752857101</v>
      </c>
      <c r="I213" s="35">
        <v>10.033333333333299</v>
      </c>
      <c r="J213" s="35">
        <f>'Historical PPI'!H212</f>
        <v>109.366666666667</v>
      </c>
      <c r="K213" s="35">
        <f>'4.Globalgrowthcalcs_rebased'!Q210</f>
        <v>156.47368902018869</v>
      </c>
      <c r="L213" s="35">
        <f>'4.Globalgrowthcalcs_rebased'!B210</f>
        <v>130.41760010814511</v>
      </c>
      <c r="M213" s="35">
        <v>0.25</v>
      </c>
      <c r="N213" s="35">
        <f>'3.IMFq'!Q210</f>
        <v>115.33137620281857</v>
      </c>
      <c r="O213" s="35">
        <f>'3.IMFq'!R210</f>
        <v>262.00209374999991</v>
      </c>
      <c r="P213" s="35">
        <f>'3.IMFq'!S210</f>
        <v>112.07331249999996</v>
      </c>
      <c r="Q213" s="35">
        <f>'3.IMFq'!T210</f>
        <v>109.49506250000009</v>
      </c>
      <c r="R213" s="35">
        <f>'3.IMFq'!U210</f>
        <v>99.938531250000011</v>
      </c>
      <c r="S213" s="35">
        <f>'3.IMFq'!V210</f>
        <v>168.29503125000011</v>
      </c>
      <c r="T213" s="35">
        <f t="shared" si="86"/>
        <v>135.81387258808513</v>
      </c>
      <c r="U213" s="17">
        <v>3024816</v>
      </c>
      <c r="V213" s="17">
        <v>3965619</v>
      </c>
      <c r="W213" s="17">
        <v>896953</v>
      </c>
      <c r="X213" s="17">
        <v>1245959</v>
      </c>
      <c r="Y213" s="17">
        <v>460881</v>
      </c>
      <c r="Z213" s="17">
        <v>608820</v>
      </c>
      <c r="AA213" s="17">
        <v>111280</v>
      </c>
      <c r="AB213" s="17">
        <v>149342</v>
      </c>
      <c r="AC213" s="17">
        <v>72105</v>
      </c>
      <c r="AD213" s="17">
        <v>92225</v>
      </c>
      <c r="AE213" s="17">
        <v>644266</v>
      </c>
      <c r="AF213" s="17">
        <v>850388</v>
      </c>
      <c r="AG213" s="75">
        <f>Tax_data!Q213</f>
        <v>2.0175027715911855</v>
      </c>
      <c r="AH213" s="75">
        <f>Tax_data!S213</f>
        <v>10.704758102809093</v>
      </c>
      <c r="AI213" s="74">
        <f>Tax_data!U213</f>
        <v>13.856752232313269</v>
      </c>
      <c r="AJ213" s="74">
        <f>Tax_data!V213</f>
        <v>14.457113353553213</v>
      </c>
      <c r="AK213" s="81">
        <f>Data!F213</f>
        <v>14.544131225983199</v>
      </c>
      <c r="AL213" s="17">
        <v>2911015</v>
      </c>
      <c r="AM213" s="74">
        <f t="shared" si="80"/>
        <v>2220406.1328735822</v>
      </c>
      <c r="AN213" s="81">
        <f>Data!H213</f>
        <v>201223.68356309866</v>
      </c>
      <c r="AO213" s="74">
        <f>(Data!K213/(AP213/100))</f>
        <v>2993239.256806063</v>
      </c>
      <c r="AP213" s="74">
        <f t="shared" si="81"/>
        <v>131.10281749369216</v>
      </c>
      <c r="AQ213" s="17">
        <f>'Embargoed data'!G213</f>
        <v>9048</v>
      </c>
      <c r="AR213" s="17">
        <f>'Embargoed data'!H213</f>
        <v>67828</v>
      </c>
      <c r="AS213" s="17">
        <f>'Embargoed data'!I213</f>
        <v>45912</v>
      </c>
      <c r="AT213" s="17">
        <f>'Embargoed data'!J213</f>
        <v>8781</v>
      </c>
      <c r="AU213" s="17">
        <f>'Embargoed data'!K213</f>
        <v>412168</v>
      </c>
      <c r="AV213" s="17">
        <f t="shared" si="82"/>
        <v>434351</v>
      </c>
      <c r="AW213" s="17">
        <v>217749</v>
      </c>
      <c r="AX213" s="17">
        <v>78836</v>
      </c>
      <c r="AY213" s="17">
        <f t="shared" si="72"/>
        <v>296585</v>
      </c>
      <c r="AZ213" s="74">
        <f>'Historical CPI'!I168</f>
        <v>99.466666666666697</v>
      </c>
      <c r="BA213" s="17">
        <v>1207983</v>
      </c>
      <c r="BB213" s="17">
        <v>1981363</v>
      </c>
      <c r="BC213" s="17">
        <v>1226177</v>
      </c>
      <c r="BD213" s="17">
        <v>1712940</v>
      </c>
      <c r="BE213" s="74">
        <f t="shared" si="75"/>
        <v>132.0991752751795</v>
      </c>
      <c r="BF213" s="74">
        <f t="shared" si="76"/>
        <v>134.20381020848311</v>
      </c>
      <c r="BG213" s="74">
        <f t="shared" si="77"/>
        <v>127.90375147354554</v>
      </c>
      <c r="BH213" s="74">
        <f t="shared" si="78"/>
        <v>131.99330711227969</v>
      </c>
      <c r="BI213" s="74">
        <v>85.186666666666696</v>
      </c>
      <c r="BJ213" s="74">
        <v>102.48333333333299</v>
      </c>
      <c r="BK213" s="74">
        <f t="shared" si="79"/>
        <v>139.46289409505732</v>
      </c>
      <c r="BL213" s="74">
        <f t="shared" si="83"/>
        <v>139.69761298735827</v>
      </c>
      <c r="BM213" s="74">
        <f t="shared" si="84"/>
        <v>164.02242415663136</v>
      </c>
      <c r="BN213" s="17">
        <f>Data!G213</f>
        <v>200150.49058409553</v>
      </c>
      <c r="BO213" s="17">
        <f>Data!H213</f>
        <v>201223.68356309866</v>
      </c>
      <c r="BP213" s="17">
        <v>426517.888865032</v>
      </c>
      <c r="BQ213" s="17">
        <f t="shared" si="85"/>
        <v>325330.83347774227</v>
      </c>
      <c r="BR213" s="17">
        <v>289178.97293932701</v>
      </c>
      <c r="BS213" s="17">
        <f t="shared" si="73"/>
        <v>220574.18632764358</v>
      </c>
      <c r="BT213" s="17">
        <v>139189.66666666701</v>
      </c>
      <c r="BU213" s="17">
        <f t="shared" si="69"/>
        <v>1670276.0000000042</v>
      </c>
      <c r="BV213" s="17">
        <v>144752.66666666701</v>
      </c>
      <c r="BW213" s="17">
        <f t="shared" si="69"/>
        <v>1737032.0000000042</v>
      </c>
      <c r="BX213" s="17">
        <f t="shared" si="74"/>
        <v>-5563</v>
      </c>
      <c r="BY213" s="17">
        <v>1549717.1451189399</v>
      </c>
      <c r="BZ213" s="17">
        <v>1866098.59915681</v>
      </c>
      <c r="CA213" s="17">
        <f t="shared" si="70"/>
        <v>-316381.45403787005</v>
      </c>
      <c r="CB213" s="17">
        <f t="shared" si="71"/>
        <v>-241323.15390788022</v>
      </c>
      <c r="CD213" s="139"/>
      <c r="CE213" s="139"/>
    </row>
    <row r="214" spans="1:84" x14ac:dyDescent="0.2">
      <c r="A214" s="18">
        <v>44651</v>
      </c>
      <c r="B214" s="17">
        <v>4600368</v>
      </c>
      <c r="C214" s="17">
        <v>6440733</v>
      </c>
      <c r="D214" s="35">
        <f>Data!P214</f>
        <v>3.9423076923076898</v>
      </c>
      <c r="E214" s="73">
        <v>3.7092063492063501</v>
      </c>
      <c r="F214" s="73">
        <v>8.0620639428254002</v>
      </c>
      <c r="G214" s="73">
        <v>10.3720188150794</v>
      </c>
      <c r="H214" s="73">
        <v>10.4921899996825</v>
      </c>
      <c r="I214" s="35">
        <v>9.8666666666666707</v>
      </c>
      <c r="J214" s="35">
        <f>'Historical PPI'!H213</f>
        <v>112.73333333333299</v>
      </c>
      <c r="K214" s="35">
        <f>'4.Globalgrowthcalcs_rebased'!Q211</f>
        <v>157.38282751556284</v>
      </c>
      <c r="L214" s="35">
        <f>'4.Globalgrowthcalcs_rebased'!B211</f>
        <v>130.35365291821375</v>
      </c>
      <c r="M214" s="35">
        <v>0.5</v>
      </c>
      <c r="N214" s="35">
        <f>'3.IMFq'!Q211</f>
        <v>115.4145698829516</v>
      </c>
      <c r="O214" s="35">
        <f>'3.IMFq'!R211</f>
        <v>264.93818750000003</v>
      </c>
      <c r="P214" s="35">
        <f>'3.IMFq'!S211</f>
        <v>111.85534375000003</v>
      </c>
      <c r="Q214" s="35">
        <f>'3.IMFq'!T211</f>
        <v>109.35490625000003</v>
      </c>
      <c r="R214" s="35">
        <f>'3.IMFq'!U211</f>
        <v>99.421031250000041</v>
      </c>
      <c r="S214" s="35">
        <f>'3.IMFq'!V211</f>
        <v>170.09278125</v>
      </c>
      <c r="T214" s="35">
        <f t="shared" si="86"/>
        <v>136.23969802993639</v>
      </c>
      <c r="U214" s="17">
        <v>3060781</v>
      </c>
      <c r="V214" s="17">
        <v>4074649</v>
      </c>
      <c r="W214" s="17">
        <v>905316</v>
      </c>
      <c r="X214" s="17">
        <v>1253672</v>
      </c>
      <c r="Y214" s="17">
        <v>473991</v>
      </c>
      <c r="Z214" s="17">
        <v>644839</v>
      </c>
      <c r="AA214" s="17">
        <v>114167</v>
      </c>
      <c r="AB214" s="17">
        <v>157207</v>
      </c>
      <c r="AC214" s="17">
        <v>74606</v>
      </c>
      <c r="AD214" s="17">
        <v>97025</v>
      </c>
      <c r="AE214" s="17">
        <v>662764</v>
      </c>
      <c r="AF214" s="17">
        <v>899071</v>
      </c>
      <c r="AG214" s="75">
        <f>Tax_data!Q214</f>
        <v>1.9146179464957964</v>
      </c>
      <c r="AH214" s="75">
        <f>Tax_data!S214</f>
        <v>11.757996050272897</v>
      </c>
      <c r="AI214" s="74">
        <f>Tax_data!U214</f>
        <v>13.994160696474003</v>
      </c>
      <c r="AJ214" s="74">
        <f>Tax_data!V214</f>
        <v>12.706217806945849</v>
      </c>
      <c r="AK214" s="81">
        <f>Data!F214</f>
        <v>14.9142074843642</v>
      </c>
      <c r="AL214" s="17">
        <v>2984520</v>
      </c>
      <c r="AM214" s="74">
        <f t="shared" si="80"/>
        <v>2241901.5994064761</v>
      </c>
      <c r="AN214" s="81">
        <f>Data!H214</f>
        <v>198262.09765863715</v>
      </c>
      <c r="AO214" s="74">
        <f>(Data!K214/(AP214/100))</f>
        <v>2959590.7507959558</v>
      </c>
      <c r="AP214" s="74">
        <f t="shared" si="81"/>
        <v>133.12448685482562</v>
      </c>
      <c r="AQ214" s="17">
        <f>'Embargoed data'!G214</f>
        <v>9292</v>
      </c>
      <c r="AR214" s="17">
        <f>'Embargoed data'!H214</f>
        <v>54796</v>
      </c>
      <c r="AS214" s="17">
        <f>'Embargoed data'!I214</f>
        <v>46103</v>
      </c>
      <c r="AT214" s="17">
        <f>'Embargoed data'!J214</f>
        <v>8535</v>
      </c>
      <c r="AU214" s="17">
        <f>'Embargoed data'!K214</f>
        <v>393378</v>
      </c>
      <c r="AV214" s="17">
        <f t="shared" si="82"/>
        <v>402828</v>
      </c>
      <c r="AW214" s="17">
        <v>228593</v>
      </c>
      <c r="AX214" s="17">
        <v>78527</v>
      </c>
      <c r="AY214" s="17">
        <f t="shared" si="72"/>
        <v>307120</v>
      </c>
      <c r="AZ214" s="74">
        <f>'Historical CPI'!I169</f>
        <v>100.933333333333</v>
      </c>
      <c r="BA214" s="17">
        <v>1252860</v>
      </c>
      <c r="BB214" s="17">
        <v>2162296</v>
      </c>
      <c r="BC214" s="17">
        <v>1301602</v>
      </c>
      <c r="BD214" s="17">
        <v>1867349</v>
      </c>
      <c r="BE214" s="74">
        <f t="shared" si="75"/>
        <v>136.04456624703843</v>
      </c>
      <c r="BF214" s="74">
        <f t="shared" si="76"/>
        <v>137.69916000245254</v>
      </c>
      <c r="BG214" s="74">
        <f t="shared" si="77"/>
        <v>130.04986194139883</v>
      </c>
      <c r="BH214" s="74">
        <f t="shared" si="78"/>
        <v>135.65477304138426</v>
      </c>
      <c r="BI214" s="74">
        <v>86.77</v>
      </c>
      <c r="BJ214" s="74">
        <v>105.216666666667</v>
      </c>
      <c r="BK214" s="74">
        <f t="shared" si="79"/>
        <v>140.00473440385639</v>
      </c>
      <c r="BL214" s="74">
        <f t="shared" si="83"/>
        <v>143.46543720737984</v>
      </c>
      <c r="BM214" s="74">
        <f t="shared" si="84"/>
        <v>172.58879683284644</v>
      </c>
      <c r="BN214" s="17">
        <f>Data!G214</f>
        <v>200112.54390345042</v>
      </c>
      <c r="BO214" s="17">
        <f>Data!H214</f>
        <v>198262.09765863715</v>
      </c>
      <c r="BP214" s="17">
        <v>398216.78263818502</v>
      </c>
      <c r="BQ214" s="17">
        <f t="shared" si="85"/>
        <v>299131.13060292718</v>
      </c>
      <c r="BR214" s="17">
        <v>296562.07414684503</v>
      </c>
      <c r="BS214" s="17">
        <f t="shared" si="73"/>
        <v>222770.49185567995</v>
      </c>
      <c r="BT214" s="17">
        <v>140729</v>
      </c>
      <c r="BU214" s="17">
        <f t="shared" si="69"/>
        <v>1688748</v>
      </c>
      <c r="BV214" s="17">
        <v>176238.33333333299</v>
      </c>
      <c r="BW214" s="17">
        <f t="shared" si="69"/>
        <v>2114859.9999999958</v>
      </c>
      <c r="BX214" s="17">
        <f t="shared" ref="BX214:BX219" si="87">BT214-BV214</f>
        <v>-35509.333333332994</v>
      </c>
      <c r="BY214" s="17">
        <v>1556204.0243186899</v>
      </c>
      <c r="BZ214" s="17">
        <v>1933006.69734881</v>
      </c>
      <c r="CA214" s="17">
        <f t="shared" si="70"/>
        <v>-376802.67303012009</v>
      </c>
      <c r="CB214" s="17">
        <f t="shared" si="71"/>
        <v>-283045.35246098595</v>
      </c>
      <c r="CD214" s="139"/>
      <c r="CE214" s="139"/>
    </row>
    <row r="215" spans="1:84" x14ac:dyDescent="0.2">
      <c r="A215" s="18">
        <v>44742</v>
      </c>
      <c r="B215" s="17">
        <v>4561874</v>
      </c>
      <c r="C215" s="17">
        <v>6620115</v>
      </c>
      <c r="D215" s="35">
        <f>Data!P215</f>
        <v>4.4807692307692299</v>
      </c>
      <c r="E215" s="73">
        <v>4.6446666666666703</v>
      </c>
      <c r="F215" s="73">
        <v>8.6025258605333299</v>
      </c>
      <c r="G215" s="73">
        <v>10.8177586998333</v>
      </c>
      <c r="H215" s="73">
        <v>10.9047238041667</v>
      </c>
      <c r="I215" s="35">
        <v>10.733333333333301</v>
      </c>
      <c r="J215" s="35">
        <f>'Historical PPI'!H214</f>
        <v>119.333333333333</v>
      </c>
      <c r="K215" s="35">
        <f>'4.Globalgrowthcalcs_rebased'!Q212</f>
        <v>158.78249649270717</v>
      </c>
      <c r="L215" s="35">
        <f>'4.Globalgrowthcalcs_rebased'!B212</f>
        <v>131.02245230269205</v>
      </c>
      <c r="M215" s="35">
        <v>1.75</v>
      </c>
      <c r="N215" s="35">
        <f>'3.IMFq'!Q212</f>
        <v>116.58709355329128</v>
      </c>
      <c r="O215" s="35">
        <f>'3.IMFq'!R212</f>
        <v>268.56331250000005</v>
      </c>
      <c r="P215" s="35">
        <f>'3.IMFq'!S212</f>
        <v>112.16540625000003</v>
      </c>
      <c r="Q215" s="35">
        <f>'3.IMFq'!T212</f>
        <v>110.51484375000003</v>
      </c>
      <c r="R215" s="35">
        <f>'3.IMFq'!U212</f>
        <v>99.532718750000043</v>
      </c>
      <c r="S215" s="35">
        <f>'3.IMFq'!V212</f>
        <v>172.51846874999998</v>
      </c>
      <c r="T215" s="35">
        <f t="shared" si="86"/>
        <v>137.48280889301716</v>
      </c>
      <c r="U215" s="17">
        <v>3062878</v>
      </c>
      <c r="V215" s="17">
        <v>4140640</v>
      </c>
      <c r="W215" s="17">
        <v>897410</v>
      </c>
      <c r="X215" s="17">
        <v>1252756</v>
      </c>
      <c r="Y215" s="17">
        <v>475026</v>
      </c>
      <c r="Z215" s="17">
        <v>665525</v>
      </c>
      <c r="AA215" s="17">
        <v>114322</v>
      </c>
      <c r="AB215" s="17">
        <v>161908</v>
      </c>
      <c r="AC215" s="17">
        <v>75897</v>
      </c>
      <c r="AD215" s="17">
        <v>102419</v>
      </c>
      <c r="AE215" s="17">
        <v>665244</v>
      </c>
      <c r="AF215" s="17">
        <v>929852</v>
      </c>
      <c r="AG215" s="75">
        <f>Tax_data!Q215</f>
        <v>1.4880240452328417</v>
      </c>
      <c r="AH215" s="75">
        <f>Tax_data!S215</f>
        <v>9.5461029523841034</v>
      </c>
      <c r="AI215" s="74">
        <f>Tax_data!U215</f>
        <v>13.717285016363915</v>
      </c>
      <c r="AJ215" s="74">
        <f>Tax_data!V215</f>
        <v>16.302607276003922</v>
      </c>
      <c r="AK215" s="81">
        <f>Data!F215</f>
        <v>15.561858123232</v>
      </c>
      <c r="AL215" s="17">
        <v>2978619</v>
      </c>
      <c r="AM215" s="74">
        <f t="shared" si="80"/>
        <v>2203317.9908134979</v>
      </c>
      <c r="AN215" s="81">
        <f>Data!H215</f>
        <v>185410.17049451216</v>
      </c>
      <c r="AO215" s="74">
        <f>(Data!K215/(AP215/100))</f>
        <v>3033772.3347827098</v>
      </c>
      <c r="AP215" s="74">
        <f t="shared" si="81"/>
        <v>135.18788538100438</v>
      </c>
      <c r="AQ215" s="17">
        <f>'Embargoed data'!G215</f>
        <v>9188</v>
      </c>
      <c r="AR215" s="17">
        <f>'Embargoed data'!H215</f>
        <v>73684</v>
      </c>
      <c r="AS215" s="17">
        <f>'Embargoed data'!I215</f>
        <v>58043</v>
      </c>
      <c r="AT215" s="17">
        <f>'Embargoed data'!J215</f>
        <v>18658</v>
      </c>
      <c r="AU215" s="17">
        <f>'Embargoed data'!K215</f>
        <v>361664</v>
      </c>
      <c r="AV215" s="17">
        <f t="shared" si="82"/>
        <v>367835</v>
      </c>
      <c r="AW215" s="17">
        <v>182660</v>
      </c>
      <c r="AX215" s="17">
        <v>67388</v>
      </c>
      <c r="AY215" s="17">
        <f t="shared" si="72"/>
        <v>250048</v>
      </c>
      <c r="AZ215" s="74">
        <f>'Historical CPI'!I170</f>
        <v>103.23333333333299</v>
      </c>
      <c r="BA215" s="17">
        <v>1255486</v>
      </c>
      <c r="BB215" s="17">
        <v>2261306</v>
      </c>
      <c r="BC215" s="17">
        <v>1365530</v>
      </c>
      <c r="BD215" s="17">
        <v>2093326</v>
      </c>
      <c r="BE215" s="74">
        <f t="shared" si="75"/>
        <v>140.10285752779848</v>
      </c>
      <c r="BF215" s="74">
        <f t="shared" si="76"/>
        <v>141.62453421038822</v>
      </c>
      <c r="BG215" s="74">
        <f t="shared" si="77"/>
        <v>134.9447277230984</v>
      </c>
      <c r="BH215" s="74">
        <f t="shared" si="78"/>
        <v>139.77608215932798</v>
      </c>
      <c r="BI215" s="74">
        <v>88.393333333333302</v>
      </c>
      <c r="BJ215" s="74">
        <v>109.643333333333</v>
      </c>
      <c r="BK215" s="74">
        <f t="shared" si="79"/>
        <v>145.11832198784973</v>
      </c>
      <c r="BL215" s="74">
        <f t="shared" si="83"/>
        <v>153.29769393568796</v>
      </c>
      <c r="BM215" s="74">
        <f t="shared" si="84"/>
        <v>180.11399569569076</v>
      </c>
      <c r="BN215" s="17">
        <f>Data!G215</f>
        <v>191405.09934050078</v>
      </c>
      <c r="BO215" s="17">
        <f>Data!H215</f>
        <v>185410.17049451216</v>
      </c>
      <c r="BP215" s="17">
        <v>395162.18155341101</v>
      </c>
      <c r="BQ215" s="17">
        <f t="shared" si="85"/>
        <v>292305.91220486414</v>
      </c>
      <c r="BR215" s="17">
        <v>287794.815704718</v>
      </c>
      <c r="BS215" s="17">
        <f t="shared" si="73"/>
        <v>212885.06354960473</v>
      </c>
      <c r="BT215" s="17">
        <v>141328.66666666701</v>
      </c>
      <c r="BU215" s="17">
        <f t="shared" ref="BU215:BW219" si="88">BT215*12</f>
        <v>1695944.0000000042</v>
      </c>
      <c r="BV215" s="17">
        <v>137495.33333333299</v>
      </c>
      <c r="BW215" s="17">
        <f t="shared" si="88"/>
        <v>1649943.9999999958</v>
      </c>
      <c r="BX215" s="17">
        <f t="shared" si="87"/>
        <v>3833.3333333340124</v>
      </c>
      <c r="BY215" s="17">
        <v>1738661.20859578</v>
      </c>
      <c r="BZ215" s="17">
        <v>1898424.1880248301</v>
      </c>
      <c r="CA215" s="17">
        <f t="shared" ref="CA215:CA219" si="89">BY215-BZ215</f>
        <v>-159762.97942905012</v>
      </c>
      <c r="CB215" s="17">
        <f t="shared" ref="CB215:CB219" si="90">(CA215/AP215)*100</f>
        <v>-118178.4735953114</v>
      </c>
      <c r="CD215" s="139"/>
      <c r="CE215" s="139"/>
    </row>
    <row r="216" spans="1:84" x14ac:dyDescent="0.2">
      <c r="A216" s="18">
        <v>44834</v>
      </c>
      <c r="B216" s="17">
        <v>4642800</v>
      </c>
      <c r="C216" s="17">
        <v>6747690</v>
      </c>
      <c r="D216" s="35">
        <f>Data!P216</f>
        <v>5.3846153846153797</v>
      </c>
      <c r="E216" s="73">
        <v>5.6376923076923102</v>
      </c>
      <c r="F216" s="73">
        <v>9.3205365761230805</v>
      </c>
      <c r="G216" s="73">
        <v>11.3007370421538</v>
      </c>
      <c r="H216" s="73">
        <v>11.303470844</v>
      </c>
      <c r="I216" s="35">
        <v>11.1666666666667</v>
      </c>
      <c r="J216" s="35">
        <f>'Historical PPI'!H215</f>
        <v>124.3</v>
      </c>
      <c r="K216" s="35">
        <f>'4.Globalgrowthcalcs_rebased'!Q213</f>
        <v>160.15693734058084</v>
      </c>
      <c r="L216" s="35">
        <f>'4.Globalgrowthcalcs_rebased'!B213</f>
        <v>131.69656031308963</v>
      </c>
      <c r="M216" s="35">
        <v>3.25</v>
      </c>
      <c r="N216" s="35">
        <f>'3.IMFq'!Q213</f>
        <v>118.19043717187014</v>
      </c>
      <c r="O216" s="35">
        <f>'3.IMFq'!R213</f>
        <v>272.78356250000007</v>
      </c>
      <c r="P216" s="35">
        <f>'3.IMFq'!S213</f>
        <v>112.54803125000005</v>
      </c>
      <c r="Q216" s="35">
        <f>'3.IMFq'!T213</f>
        <v>112.13096875000001</v>
      </c>
      <c r="R216" s="35">
        <f>'3.IMFq'!U213</f>
        <v>99.814843750000037</v>
      </c>
      <c r="S216" s="35">
        <f>'3.IMFq'!V213</f>
        <v>175.10084375</v>
      </c>
      <c r="T216" s="35">
        <f t="shared" si="86"/>
        <v>139.03667693617001</v>
      </c>
      <c r="U216" s="17">
        <v>3060810</v>
      </c>
      <c r="V216" s="17">
        <v>4267479</v>
      </c>
      <c r="W216" s="17">
        <v>901826</v>
      </c>
      <c r="X216" s="17">
        <v>1281801</v>
      </c>
      <c r="Y216" s="17">
        <v>472460</v>
      </c>
      <c r="Z216" s="17">
        <v>680132</v>
      </c>
      <c r="AA216" s="17">
        <v>117886</v>
      </c>
      <c r="AB216" s="17">
        <v>169116</v>
      </c>
      <c r="AC216" s="17">
        <v>77634</v>
      </c>
      <c r="AD216" s="17">
        <v>106662</v>
      </c>
      <c r="AE216" s="17">
        <v>667981</v>
      </c>
      <c r="AF216" s="17">
        <v>955909</v>
      </c>
      <c r="AG216" s="75">
        <f>Tax_data!Q216</f>
        <v>1.4464263078482549</v>
      </c>
      <c r="AH216" s="75">
        <f>Tax_data!S216</f>
        <v>9.985248549631585</v>
      </c>
      <c r="AI216" s="74">
        <f>Tax_data!U216</f>
        <v>13.618174488578729</v>
      </c>
      <c r="AJ216" s="74">
        <f>Tax_data!V216</f>
        <v>12.091503778761833</v>
      </c>
      <c r="AK216" s="81">
        <f>Data!F216</f>
        <v>15.7654036640032</v>
      </c>
      <c r="AL216" s="17">
        <v>3017784</v>
      </c>
      <c r="AM216" s="74">
        <f t="shared" si="80"/>
        <v>2164477.7736551249</v>
      </c>
      <c r="AN216" s="81">
        <f>Data!H216</f>
        <v>180639.94125300786</v>
      </c>
      <c r="AO216" s="74">
        <f>(Data!K216/(AP216/100))</f>
        <v>3062631.7916010828</v>
      </c>
      <c r="AP216" s="74">
        <f t="shared" si="81"/>
        <v>139.4231919001833</v>
      </c>
      <c r="AQ216" s="17">
        <f>'Embargoed data'!G216</f>
        <v>9088</v>
      </c>
      <c r="AR216" s="17">
        <f>'Embargoed data'!H216</f>
        <v>68480</v>
      </c>
      <c r="AS216" s="17">
        <f>'Embargoed data'!I216</f>
        <v>44889</v>
      </c>
      <c r="AT216" s="17">
        <f>'Embargoed data'!J216</f>
        <v>9579</v>
      </c>
      <c r="AU216" s="17">
        <f>'Embargoed data'!K216</f>
        <v>463533</v>
      </c>
      <c r="AV216" s="17">
        <f t="shared" si="82"/>
        <v>486633</v>
      </c>
      <c r="AW216" s="17">
        <v>238269</v>
      </c>
      <c r="AX216" s="17">
        <v>76632</v>
      </c>
      <c r="AY216" s="17">
        <f t="shared" si="72"/>
        <v>314901</v>
      </c>
      <c r="AZ216" s="74">
        <f>'Historical CPI'!I171</f>
        <v>105.966666666667</v>
      </c>
      <c r="BA216" s="17">
        <v>1280147</v>
      </c>
      <c r="BB216" s="17">
        <v>2296457</v>
      </c>
      <c r="BC216" s="17">
        <v>1367695</v>
      </c>
      <c r="BD216" s="17">
        <v>2170899</v>
      </c>
      <c r="BE216" s="74">
        <f t="shared" si="75"/>
        <v>143.95546712949246</v>
      </c>
      <c r="BF216" s="74">
        <f t="shared" si="76"/>
        <v>143.45723834891336</v>
      </c>
      <c r="BG216" s="74">
        <f t="shared" si="77"/>
        <v>137.39083391297626</v>
      </c>
      <c r="BH216" s="74">
        <f t="shared" si="78"/>
        <v>143.10422003021043</v>
      </c>
      <c r="BI216" s="74">
        <v>84.05</v>
      </c>
      <c r="BJ216" s="74">
        <v>108.956666666667</v>
      </c>
      <c r="BK216" s="74">
        <f t="shared" si="79"/>
        <v>145.33665029723443</v>
      </c>
      <c r="BL216" s="74">
        <f t="shared" si="83"/>
        <v>158.72683602703819</v>
      </c>
      <c r="BM216" s="74">
        <f t="shared" si="84"/>
        <v>179.39010129305461</v>
      </c>
      <c r="BN216" s="17">
        <f>Data!G216</f>
        <v>191418.12441443792</v>
      </c>
      <c r="BO216" s="17">
        <f>Data!H216</f>
        <v>180639.94125300786</v>
      </c>
      <c r="BP216" s="17">
        <v>468707.97839905502</v>
      </c>
      <c r="BQ216" s="17">
        <f t="shared" si="85"/>
        <v>336176.47968826827</v>
      </c>
      <c r="BR216" s="17">
        <v>294617.83145182597</v>
      </c>
      <c r="BS216" s="17">
        <f t="shared" si="73"/>
        <v>211311.92553872283</v>
      </c>
      <c r="BT216" s="17">
        <v>120207.66666666701</v>
      </c>
      <c r="BU216" s="17">
        <f t="shared" si="88"/>
        <v>1442492.0000000042</v>
      </c>
      <c r="BV216" s="17">
        <v>178701.66666666701</v>
      </c>
      <c r="BW216" s="17">
        <f t="shared" si="88"/>
        <v>2144420.0000000042</v>
      </c>
      <c r="BX216" s="17">
        <f t="shared" si="87"/>
        <v>-58494</v>
      </c>
      <c r="BY216" s="17">
        <v>1625025.48929975</v>
      </c>
      <c r="BZ216" s="17">
        <v>1937316.4813399501</v>
      </c>
      <c r="CA216" s="17">
        <f t="shared" si="89"/>
        <v>-312290.99204020016</v>
      </c>
      <c r="CB216" s="17">
        <f t="shared" si="90"/>
        <v>-223987.83716254137</v>
      </c>
      <c r="CD216" s="139"/>
      <c r="CE216" s="139"/>
    </row>
    <row r="217" spans="1:84" x14ac:dyDescent="0.2">
      <c r="A217" s="18">
        <v>44926</v>
      </c>
      <c r="B217" s="17">
        <v>4592004</v>
      </c>
      <c r="C217" s="17">
        <v>6705664</v>
      </c>
      <c r="D217" s="35">
        <f>Data!P217</f>
        <v>6.5714285714285703</v>
      </c>
      <c r="E217" s="73">
        <v>6.2916129032258103</v>
      </c>
      <c r="F217" s="73">
        <v>9.4106643014193505</v>
      </c>
      <c r="G217" s="73">
        <v>11.547299061774201</v>
      </c>
      <c r="H217" s="73">
        <v>11.4477430732258</v>
      </c>
      <c r="I217" s="35">
        <v>11.4333333333333</v>
      </c>
      <c r="J217" s="35">
        <f>'Historical PPI'!H216</f>
        <v>125.6</v>
      </c>
      <c r="K217" s="35">
        <f>'4.Globalgrowthcalcs_rebased'!Q214</f>
        <v>161.50615005918374</v>
      </c>
      <c r="L217" s="35">
        <f>'4.Globalgrowthcalcs_rebased'!B214</f>
        <v>132.37597694940652</v>
      </c>
      <c r="M217" s="35">
        <v>4.5</v>
      </c>
      <c r="N217" s="35">
        <f>'3.IMFq'!Q214</f>
        <v>120.22460073868818</v>
      </c>
      <c r="O217" s="35">
        <f>'3.IMFq'!R214</f>
        <v>277.59893750000009</v>
      </c>
      <c r="P217" s="35">
        <f>'3.IMFq'!S214</f>
        <v>113.00321875000004</v>
      </c>
      <c r="Q217" s="35">
        <f>'3.IMFq'!T214</f>
        <v>114.20328125</v>
      </c>
      <c r="R217" s="35">
        <f>'3.IMFq'!U214</f>
        <v>100.26740625000005</v>
      </c>
      <c r="S217" s="35">
        <f>'3.IMFq'!V214</f>
        <v>177.83990624999998</v>
      </c>
      <c r="T217" s="35">
        <f t="shared" si="86"/>
        <v>140.90130215939499</v>
      </c>
      <c r="U217" s="17">
        <v>3081872</v>
      </c>
      <c r="V217" s="17">
        <v>4355385</v>
      </c>
      <c r="W217" s="17">
        <v>895626</v>
      </c>
      <c r="X217" s="17">
        <v>1288411</v>
      </c>
      <c r="Y217" s="17">
        <v>480974</v>
      </c>
      <c r="Z217" s="17">
        <v>702766</v>
      </c>
      <c r="AA217" s="17">
        <v>119093</v>
      </c>
      <c r="AB217" s="17">
        <v>171450</v>
      </c>
      <c r="AC217" s="17">
        <v>77782</v>
      </c>
      <c r="AD217" s="17">
        <v>108728</v>
      </c>
      <c r="AE217" s="17">
        <v>677849</v>
      </c>
      <c r="AF217" s="17">
        <v>982944</v>
      </c>
      <c r="AG217" s="75">
        <f>Tax_data!Q217</f>
        <v>1.9429554978599852</v>
      </c>
      <c r="AH217" s="75">
        <f>Tax_data!S217</f>
        <v>10.052558409442517</v>
      </c>
      <c r="AI217" s="74">
        <f>Tax_data!U217</f>
        <v>14.121860467706862</v>
      </c>
      <c r="AJ217" s="74">
        <f>Tax_data!V217</f>
        <v>13.656469884376001</v>
      </c>
      <c r="AK217" s="81">
        <f>Data!F217</f>
        <v>15.934493074805099</v>
      </c>
      <c r="AL217" s="17">
        <v>3000019</v>
      </c>
      <c r="AM217" s="74">
        <f t="shared" si="80"/>
        <v>2122814.5285819741</v>
      </c>
      <c r="AN217" s="81">
        <f>Data!H217</f>
        <v>176229.64822423283</v>
      </c>
      <c r="AO217" s="74">
        <f>(Data!K217/(AP217/100))</f>
        <v>3105632.512535172</v>
      </c>
      <c r="AP217" s="74">
        <f t="shared" si="81"/>
        <v>141.32270905475633</v>
      </c>
      <c r="AQ217" s="17">
        <f>'Embargoed data'!G217</f>
        <v>8664</v>
      </c>
      <c r="AR217" s="17">
        <f>'Embargoed data'!H217</f>
        <v>73016</v>
      </c>
      <c r="AS217" s="17">
        <f>'Embargoed data'!I217</f>
        <v>46921</v>
      </c>
      <c r="AT217" s="17">
        <f>'Embargoed data'!J217</f>
        <v>9108</v>
      </c>
      <c r="AU217" s="17">
        <f>'Embargoed data'!K217</f>
        <v>426377</v>
      </c>
      <c r="AV217" s="17">
        <f t="shared" si="82"/>
        <v>452028</v>
      </c>
      <c r="AW217" s="17">
        <v>229100</v>
      </c>
      <c r="AX217" s="17">
        <v>77226</v>
      </c>
      <c r="AY217" s="17">
        <f t="shared" si="72"/>
        <v>306326</v>
      </c>
      <c r="AZ217" s="74">
        <f>'Historical CPI'!I172</f>
        <v>106.833333333333</v>
      </c>
      <c r="BA217" s="17">
        <v>1239117</v>
      </c>
      <c r="BB217" s="17">
        <v>2172392</v>
      </c>
      <c r="BC217" s="17">
        <v>1357140</v>
      </c>
      <c r="BD217" s="17">
        <v>2226310</v>
      </c>
      <c r="BE217" s="74">
        <f t="shared" si="75"/>
        <v>146.11309551036021</v>
      </c>
      <c r="BF217" s="74">
        <f t="shared" si="76"/>
        <v>143.96312125817639</v>
      </c>
      <c r="BG217" s="74">
        <f t="shared" si="77"/>
        <v>139.78555449847008</v>
      </c>
      <c r="BH217" s="74">
        <f t="shared" si="78"/>
        <v>145.00928672905027</v>
      </c>
      <c r="BI217" s="74">
        <v>82.066666666666706</v>
      </c>
      <c r="BJ217" s="74">
        <v>107.993333333333</v>
      </c>
      <c r="BK217" s="74">
        <f t="shared" si="79"/>
        <v>146.02914108959834</v>
      </c>
      <c r="BL217" s="74">
        <f t="shared" si="83"/>
        <v>164.04424009313703</v>
      </c>
      <c r="BM217" s="74">
        <f t="shared" si="84"/>
        <v>175.31774642749636</v>
      </c>
      <c r="BN217" s="17">
        <f>Data!G217</f>
        <v>188272.00751955484</v>
      </c>
      <c r="BO217" s="17">
        <f>Data!H217</f>
        <v>176229.64822423283</v>
      </c>
      <c r="BP217" s="17">
        <v>442493.02100622799</v>
      </c>
      <c r="BQ217" s="17">
        <f t="shared" si="85"/>
        <v>313108.22157731315</v>
      </c>
      <c r="BR217" s="17">
        <v>298387.111565659</v>
      </c>
      <c r="BS217" s="17">
        <f t="shared" si="73"/>
        <v>211138.82797848654</v>
      </c>
      <c r="BT217" s="17">
        <v>147200.33333333299</v>
      </c>
      <c r="BU217" s="17">
        <f t="shared" si="88"/>
        <v>1766403.9999999958</v>
      </c>
      <c r="BV217" s="17">
        <v>153572</v>
      </c>
      <c r="BW217" s="17">
        <f t="shared" si="88"/>
        <v>1842864</v>
      </c>
      <c r="BX217" s="17">
        <f t="shared" si="87"/>
        <v>-6371.6666666670062</v>
      </c>
      <c r="BY217" s="17">
        <v>1629699.4506731599</v>
      </c>
      <c r="BZ217" s="17">
        <v>1979550.30684281</v>
      </c>
      <c r="CA217" s="17">
        <f t="shared" si="89"/>
        <v>-349850.8561696501</v>
      </c>
      <c r="CB217" s="17">
        <f t="shared" si="90"/>
        <v>-247554.59225884092</v>
      </c>
      <c r="CD217" s="139"/>
      <c r="CE217" s="139"/>
    </row>
    <row r="218" spans="1:84" x14ac:dyDescent="0.2">
      <c r="A218" s="18">
        <v>45016</v>
      </c>
      <c r="B218" s="17">
        <v>4610676</v>
      </c>
      <c r="C218" s="17">
        <v>6834571</v>
      </c>
      <c r="D218" s="35">
        <f>Data!P218</f>
        <v>7.1875</v>
      </c>
      <c r="E218" s="73">
        <v>6.7220634920634899</v>
      </c>
      <c r="F218" s="73">
        <v>8.9567733486984107</v>
      </c>
      <c r="G218" s="73">
        <v>11.311092492381</v>
      </c>
      <c r="H218" s="73">
        <v>11.2863411438095</v>
      </c>
      <c r="I218" s="35">
        <v>11.1</v>
      </c>
      <c r="J218" s="35">
        <f>'Historical PPI'!H217</f>
        <v>126.066666666667</v>
      </c>
      <c r="K218" s="35">
        <f>'4.Globalgrowthcalcs_rebased'!Q215</f>
        <v>162.79023095622247</v>
      </c>
      <c r="L218" s="35">
        <f>'4.Globalgrowthcalcs_rebased'!B215</f>
        <v>133.19286602477143</v>
      </c>
      <c r="M218" s="35">
        <v>5</v>
      </c>
      <c r="N218" s="35">
        <f>'3.IMFq'!Q215</f>
        <v>124.2016968349067</v>
      </c>
      <c r="O218" s="35">
        <f>'3.IMFq'!R215</f>
        <v>286.01146875000006</v>
      </c>
      <c r="P218" s="35">
        <f>'3.IMFq'!S215</f>
        <v>113.92440625</v>
      </c>
      <c r="Q218" s="35">
        <f>'3.IMFq'!T215</f>
        <v>117.99724999999999</v>
      </c>
      <c r="R218" s="35">
        <f>'3.IMFq'!U215</f>
        <v>101.19243750000001</v>
      </c>
      <c r="S218" s="35">
        <f>'3.IMFq'!V215</f>
        <v>181.35393750000003</v>
      </c>
      <c r="T218" s="35">
        <f t="shared" si="86"/>
        <v>144.30027681268908</v>
      </c>
      <c r="U218" s="17">
        <v>3092841</v>
      </c>
      <c r="V218" s="17">
        <v>4419831</v>
      </c>
      <c r="W218" s="17">
        <v>907480</v>
      </c>
      <c r="X218" s="17">
        <v>1339240</v>
      </c>
      <c r="Y218" s="17">
        <v>484185</v>
      </c>
      <c r="Z218" s="17">
        <v>719283</v>
      </c>
      <c r="AA218" s="17">
        <v>127723</v>
      </c>
      <c r="AB218" s="17">
        <v>187270</v>
      </c>
      <c r="AC218" s="17">
        <v>78382</v>
      </c>
      <c r="AD218" s="17">
        <v>109636</v>
      </c>
      <c r="AE218" s="17">
        <v>690290</v>
      </c>
      <c r="AF218" s="17">
        <v>1016189</v>
      </c>
      <c r="AG218" s="75">
        <f>Tax_data!Q218</f>
        <v>1.9719187181002868</v>
      </c>
      <c r="AH218" s="75">
        <f>Tax_data!S218</f>
        <v>11.628590363678185</v>
      </c>
      <c r="AI218" s="74">
        <f>Tax_data!U218</f>
        <v>13.755735784239931</v>
      </c>
      <c r="AJ218" s="74">
        <f>Tax_data!V218</f>
        <v>12.96582999772162</v>
      </c>
      <c r="AK218" s="81">
        <f>Data!F218</f>
        <v>16.192278651006902</v>
      </c>
      <c r="AL218" s="17">
        <v>3111705</v>
      </c>
      <c r="AM218" s="74">
        <f t="shared" si="80"/>
        <v>2177460.8132991958</v>
      </c>
      <c r="AN218" s="81">
        <f>Data!H218</f>
        <v>177937.1758251065</v>
      </c>
      <c r="AO218" s="74">
        <f>(Data!K218/(AP218/100))</f>
        <v>3073251.3249993017</v>
      </c>
      <c r="AP218" s="74">
        <f t="shared" si="81"/>
        <v>142.90521239210165</v>
      </c>
      <c r="AQ218" s="17">
        <f>'Embargoed data'!G218</f>
        <v>8872</v>
      </c>
      <c r="AR218" s="17">
        <f>'Embargoed data'!H218</f>
        <v>65508</v>
      </c>
      <c r="AS218" s="17">
        <f>'Embargoed data'!I218</f>
        <v>43548</v>
      </c>
      <c r="AT218" s="17">
        <f>'Embargoed data'!J218</f>
        <v>11555.86</v>
      </c>
      <c r="AU218" s="17">
        <f>'Embargoed data'!K218</f>
        <v>417103.96</v>
      </c>
      <c r="AV218" s="17">
        <f t="shared" si="82"/>
        <v>436380.10000000003</v>
      </c>
      <c r="AW218" s="17">
        <v>245311</v>
      </c>
      <c r="AX218" s="17">
        <v>78478</v>
      </c>
      <c r="AY218" s="17">
        <f t="shared" si="72"/>
        <v>323789</v>
      </c>
      <c r="AZ218" s="74">
        <f>'Historical CPI'!I173</f>
        <v>108</v>
      </c>
      <c r="BA218" s="17">
        <v>1292432</v>
      </c>
      <c r="BB218" s="17">
        <v>2324694</v>
      </c>
      <c r="BC218" s="17">
        <v>1422275</v>
      </c>
      <c r="BD218" s="17">
        <v>2279365</v>
      </c>
      <c r="BE218" s="74">
        <f t="shared" si="75"/>
        <v>148.5554075405062</v>
      </c>
      <c r="BF218" s="74">
        <f t="shared" si="76"/>
        <v>146.62198664296955</v>
      </c>
      <c r="BG218" s="74">
        <f t="shared" si="77"/>
        <v>139.87395065193539</v>
      </c>
      <c r="BH218" s="74">
        <f t="shared" si="78"/>
        <v>147.2118964493184</v>
      </c>
      <c r="BI218" s="74">
        <v>78.83</v>
      </c>
      <c r="BJ218" s="74">
        <v>103.713333333333</v>
      </c>
      <c r="BK218" s="74">
        <f t="shared" si="79"/>
        <v>148.23359958496326</v>
      </c>
      <c r="BL218" s="74">
        <f t="shared" si="83"/>
        <v>160.26190434339352</v>
      </c>
      <c r="BM218" s="74">
        <f t="shared" si="84"/>
        <v>179.86973395892397</v>
      </c>
      <c r="BN218" s="17">
        <f>Data!G218</f>
        <v>192172.14989111503</v>
      </c>
      <c r="BO218" s="17">
        <f>Data!H218</f>
        <v>177937.1758251065</v>
      </c>
      <c r="BP218" s="17">
        <v>431669.93599405303</v>
      </c>
      <c r="BQ218" s="17">
        <f t="shared" si="85"/>
        <v>302067.3135488173</v>
      </c>
      <c r="BR218" s="17">
        <v>312253.65608752501</v>
      </c>
      <c r="BS218" s="17">
        <f t="shared" si="73"/>
        <v>218504.03554963908</v>
      </c>
      <c r="BT218" s="17">
        <v>157100</v>
      </c>
      <c r="BU218" s="17">
        <f t="shared" si="88"/>
        <v>1885200</v>
      </c>
      <c r="BV218" s="17">
        <v>199397</v>
      </c>
      <c r="BW218" s="17">
        <f t="shared" si="88"/>
        <v>2392764</v>
      </c>
      <c r="BX218" s="17">
        <f t="shared" si="87"/>
        <v>-42297</v>
      </c>
      <c r="BY218" s="17">
        <v>1734115.48704491</v>
      </c>
      <c r="BZ218" s="17">
        <v>2174073.0523358802</v>
      </c>
      <c r="CA218" s="17">
        <f t="shared" si="89"/>
        <v>-439957.56529097026</v>
      </c>
      <c r="CB218" s="17">
        <f t="shared" si="90"/>
        <v>-307866.70263910311</v>
      </c>
      <c r="CD218" s="139"/>
      <c r="CE218" s="139"/>
    </row>
    <row r="219" spans="1:84" x14ac:dyDescent="0.2">
      <c r="A219" s="18">
        <v>45107</v>
      </c>
      <c r="B219" s="17">
        <v>4638500</v>
      </c>
      <c r="C219" s="17">
        <v>6944654</v>
      </c>
      <c r="D219" s="35">
        <f>Data!P219</f>
        <v>7.9423076923076898</v>
      </c>
      <c r="E219" s="73">
        <v>8.1061666666666703</v>
      </c>
      <c r="F219" s="73">
        <v>9.7991636777166704</v>
      </c>
      <c r="G219" s="73">
        <v>12.0323484873333</v>
      </c>
      <c r="H219" s="73">
        <v>12.1412231705</v>
      </c>
      <c r="I219" s="35">
        <v>11.733333333333301</v>
      </c>
      <c r="J219" s="35">
        <f>'Historical PPI'!H218</f>
        <v>127.533333333333</v>
      </c>
      <c r="K219" s="35">
        <f>'4.Globalgrowthcalcs_rebased'!Q216</f>
        <v>164.10494889320151</v>
      </c>
      <c r="L219" s="35">
        <f>'4.Globalgrowthcalcs_rebased'!B216</f>
        <v>133.83003438767543</v>
      </c>
      <c r="M219" s="35">
        <v>6</v>
      </c>
      <c r="N219" s="35">
        <f>'3.IMFq'!Q216</f>
        <v>126.49265526573859</v>
      </c>
      <c r="O219" s="35">
        <f>'3.IMFq'!R216</f>
        <v>290.81628125000009</v>
      </c>
      <c r="P219" s="35">
        <f>'3.IMFq'!S216</f>
        <v>114.36734375000002</v>
      </c>
      <c r="Q219" s="35">
        <f>'3.IMFq'!T216</f>
        <v>120.47574999999999</v>
      </c>
      <c r="R219" s="35">
        <f>'3.IMFq'!U216</f>
        <v>101.86506250000002</v>
      </c>
      <c r="S219" s="35">
        <f>'3.IMFq'!V216</f>
        <v>184.1590625</v>
      </c>
      <c r="T219" s="35">
        <f xml:space="preserve"> (0.385  *N219  + 0.133  * O219  + 0.308  * P219  + 0.051  * Q219  + 0.062  * R219  + 0.061  * S219)</f>
        <v>146.29697949605941</v>
      </c>
      <c r="U219" s="17">
        <v>3085039</v>
      </c>
      <c r="V219" s="17">
        <v>4473098</v>
      </c>
      <c r="W219" s="17">
        <v>922782</v>
      </c>
      <c r="X219" s="17">
        <v>1358298</v>
      </c>
      <c r="Y219" s="17">
        <v>511550</v>
      </c>
      <c r="Z219" s="17">
        <v>773735</v>
      </c>
      <c r="AA219" s="17">
        <v>124230</v>
      </c>
      <c r="AB219" s="17">
        <v>185775</v>
      </c>
      <c r="AC219" s="17">
        <v>81662</v>
      </c>
      <c r="AD219" s="17">
        <v>116985</v>
      </c>
      <c r="AE219" s="17">
        <v>717443</v>
      </c>
      <c r="AF219" s="17">
        <v>1076495</v>
      </c>
      <c r="AG219" s="75">
        <f>Tax_data!Q219</f>
        <v>1.8468403407821334</v>
      </c>
      <c r="AH219" s="75">
        <f>Tax_data!S219</f>
        <v>8.8295239797028859</v>
      </c>
      <c r="AI219" s="74">
        <f>Tax_data!U219</f>
        <v>14.035052717974237</v>
      </c>
      <c r="AJ219" s="74">
        <f>Tax_data!V219</f>
        <v>12.323057914912289</v>
      </c>
      <c r="AK219" s="81">
        <f>Data!F219</f>
        <v>16.346192866129901</v>
      </c>
      <c r="AL219" s="17">
        <v>3129418</v>
      </c>
      <c r="AM219" s="74">
        <f t="shared" si="80"/>
        <v>2158319.9333665399</v>
      </c>
      <c r="AN219" s="81">
        <f>Data!H219</f>
        <v>174677.27302281625</v>
      </c>
      <c r="AO219" s="74">
        <f>(Data!K219/(AP219/100))</f>
        <v>3060942.934088707</v>
      </c>
      <c r="AP219" s="74">
        <f>(V219/U219)*100</f>
        <v>144.99323995579957</v>
      </c>
      <c r="AQ219" s="17">
        <f>'Embargoed data'!G219</f>
        <v>8760</v>
      </c>
      <c r="AR219" s="17">
        <f>'Embargoed data'!H219</f>
        <v>81556</v>
      </c>
      <c r="AS219" s="17">
        <f>'Embargoed data'!I219</f>
        <v>40587</v>
      </c>
      <c r="AT219" s="17">
        <f>'Embargoed data'!J219</f>
        <v>14127.05</v>
      </c>
      <c r="AU219" s="17">
        <f>'Embargoed data'!K219</f>
        <v>491977.83</v>
      </c>
      <c r="AV219" s="17">
        <f>AU219+AQ219+AR219-AT219-AS219</f>
        <v>527579.78</v>
      </c>
      <c r="AW219" s="17">
        <v>202787</v>
      </c>
      <c r="AX219" s="17">
        <v>74042</v>
      </c>
      <c r="AY219" s="17">
        <f t="shared" si="72"/>
        <v>276829</v>
      </c>
      <c r="AZ219" s="74">
        <f>'Historical CPI'!I174</f>
        <v>109.6</v>
      </c>
      <c r="BA219" s="17">
        <v>1303895</v>
      </c>
      <c r="BB219" s="17">
        <v>2318227</v>
      </c>
      <c r="BC219" s="17">
        <v>1468744</v>
      </c>
      <c r="BD219" s="17">
        <v>2368330</v>
      </c>
      <c r="BE219" s="74">
        <f>(Z219/Y219)*100</f>
        <v>151.253054442381</v>
      </c>
      <c r="BF219" s="74">
        <f>(AB219/AA219)*100</f>
        <v>149.54117362955807</v>
      </c>
      <c r="BG219" s="74">
        <f>(AD219/AC219)*100</f>
        <v>143.25512478264065</v>
      </c>
      <c r="BH219" s="74">
        <f>(AF219/AE219)*100</f>
        <v>150.0460663773986</v>
      </c>
      <c r="BI219" s="74">
        <v>75.156666666666695</v>
      </c>
      <c r="BJ219" s="74">
        <v>100.713333333333</v>
      </c>
      <c r="BK219" s="74">
        <f>(C219/B219)*100</f>
        <v>149.71766734935863</v>
      </c>
      <c r="BL219" s="74">
        <f>(BD219/BC219)*100</f>
        <v>161.24865871792497</v>
      </c>
      <c r="BM219" s="74">
        <f>(BB219/BA219)*100</f>
        <v>177.79246028246138</v>
      </c>
      <c r="BN219" s="17">
        <f>Data!G219</f>
        <v>191446.2912330066</v>
      </c>
      <c r="BO219" s="17">
        <f>Data!H219</f>
        <v>174677.27302281625</v>
      </c>
      <c r="BP219" s="17">
        <v>569643.168652102</v>
      </c>
      <c r="BQ219" s="17">
        <f t="shared" si="85"/>
        <v>392875.67394573346</v>
      </c>
      <c r="BR219" s="17">
        <v>319483.07712591399</v>
      </c>
      <c r="BS219" s="17">
        <f t="shared" si="73"/>
        <v>220343.42926836226</v>
      </c>
      <c r="BT219" s="17">
        <v>135430.33333333299</v>
      </c>
      <c r="BU219" s="17">
        <f t="shared" si="88"/>
        <v>1625163.9999999958</v>
      </c>
      <c r="BV219" s="17">
        <v>151142</v>
      </c>
      <c r="BW219" s="17">
        <f t="shared" si="88"/>
        <v>1813704</v>
      </c>
      <c r="BX219" s="17">
        <f t="shared" si="87"/>
        <v>-15711.666666667006</v>
      </c>
      <c r="BY219" s="17">
        <v>1679640.9117789899</v>
      </c>
      <c r="BZ219" s="17">
        <v>2092678.72851337</v>
      </c>
      <c r="CA219" s="17">
        <f t="shared" si="89"/>
        <v>-413037.81673438009</v>
      </c>
      <c r="CB219" s="17">
        <f t="shared" si="90"/>
        <v>-284866.94749375386</v>
      </c>
      <c r="CD219" s="139"/>
      <c r="CE219" s="139"/>
      <c r="CF219" s="139"/>
    </row>
    <row r="220" spans="1:84" x14ac:dyDescent="0.2">
      <c r="A220" s="120"/>
      <c r="B220" s="1"/>
      <c r="C220" s="1"/>
      <c r="E220" s="1"/>
      <c r="F220" s="1"/>
      <c r="G220" s="1"/>
      <c r="H220" s="1"/>
      <c r="I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L220" s="1"/>
      <c r="AW220" s="1"/>
      <c r="AX220" s="1"/>
      <c r="BA220" s="1"/>
      <c r="BB220" s="1"/>
      <c r="BC220" s="1"/>
      <c r="BD220" s="1"/>
      <c r="BI220" s="1"/>
      <c r="BJ220" s="1"/>
      <c r="BQ220" t="s">
        <v>518</v>
      </c>
      <c r="BS220" t="s">
        <v>519</v>
      </c>
      <c r="BT220" s="1"/>
      <c r="BU220" s="1"/>
      <c r="BV220" s="1"/>
      <c r="BW220" s="1"/>
      <c r="BX220" s="1"/>
      <c r="BY220" s="1"/>
      <c r="BZ220" s="1"/>
      <c r="CA220" s="1"/>
      <c r="CB220" s="1"/>
    </row>
    <row r="221" spans="1:84" x14ac:dyDescent="0.2">
      <c r="BT221">
        <f>BT219*12</f>
        <v>1625163.9999999958</v>
      </c>
    </row>
  </sheetData>
  <phoneticPr fontId="24" type="noConversion"/>
  <pageMargins left="0.7" right="0.7" top="0.75" bottom="0.75" header="0.3" footer="0.3"/>
  <ignoredErrors>
    <ignoredError sqref="K6:K178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5D31-C494-4B6A-A9B2-836556A98D19}">
  <dimension ref="A1:E408"/>
  <sheetViews>
    <sheetView workbookViewId="0">
      <selection activeCell="I19" sqref="I19"/>
    </sheetView>
  </sheetViews>
  <sheetFormatPr defaultRowHeight="12" x14ac:dyDescent="0.2"/>
  <cols>
    <col min="1" max="1" width="11.28515625" bestFit="1" customWidth="1"/>
    <col min="2" max="5" width="26.85546875" customWidth="1"/>
  </cols>
  <sheetData>
    <row r="1" spans="1:5" x14ac:dyDescent="0.2">
      <c r="B1" s="16">
        <f t="shared" ref="B1" si="0">A1+1</f>
        <v>1</v>
      </c>
      <c r="C1" s="16">
        <f>B1+1</f>
        <v>2</v>
      </c>
      <c r="D1" s="16">
        <f t="shared" ref="D1" si="1">C1+1</f>
        <v>3</v>
      </c>
      <c r="E1" s="16">
        <f>D1+1</f>
        <v>4</v>
      </c>
    </row>
    <row r="2" spans="1:5" x14ac:dyDescent="0.2">
      <c r="B2" s="16"/>
      <c r="C2" s="16"/>
      <c r="D2" s="16" t="s">
        <v>524</v>
      </c>
      <c r="E2" s="16" t="s">
        <v>525</v>
      </c>
    </row>
    <row r="3" spans="1:5" x14ac:dyDescent="0.2">
      <c r="B3" s="13" t="s">
        <v>520</v>
      </c>
      <c r="C3" s="13" t="s">
        <v>521</v>
      </c>
      <c r="D3" s="13" t="s">
        <v>520</v>
      </c>
      <c r="E3" s="13" t="s">
        <v>521</v>
      </c>
    </row>
    <row r="4" spans="1:5" x14ac:dyDescent="0.2">
      <c r="A4" s="14" t="s">
        <v>46</v>
      </c>
      <c r="B4" s="14" t="s">
        <v>533</v>
      </c>
      <c r="C4" s="14" t="s">
        <v>534</v>
      </c>
      <c r="D4" s="14" t="s">
        <v>70</v>
      </c>
      <c r="E4" s="14" t="s">
        <v>70</v>
      </c>
    </row>
    <row r="5" spans="1:5" ht="56.25" x14ac:dyDescent="0.2">
      <c r="A5" s="14" t="s">
        <v>81</v>
      </c>
      <c r="B5" s="140" t="s">
        <v>535</v>
      </c>
      <c r="C5" s="140" t="s">
        <v>536</v>
      </c>
      <c r="D5" s="140" t="s">
        <v>48</v>
      </c>
      <c r="E5" s="140" t="s">
        <v>48</v>
      </c>
    </row>
    <row r="6" spans="1:5" x14ac:dyDescent="0.2">
      <c r="A6" s="18">
        <v>32904</v>
      </c>
      <c r="B6" s="17">
        <v>7517</v>
      </c>
      <c r="C6" s="17">
        <v>5675</v>
      </c>
      <c r="D6" s="17">
        <f>B6*12</f>
        <v>90204</v>
      </c>
      <c r="E6" s="17">
        <f>C6*12</f>
        <v>68100</v>
      </c>
    </row>
    <row r="7" spans="1:5" x14ac:dyDescent="0.2">
      <c r="A7" s="18">
        <v>32932</v>
      </c>
      <c r="B7" s="17">
        <v>5299</v>
      </c>
      <c r="C7" s="17">
        <v>6505</v>
      </c>
      <c r="D7" s="17">
        <f t="shared" ref="D7:D70" si="2">B7*12</f>
        <v>63588</v>
      </c>
      <c r="E7" s="17">
        <f t="shared" ref="E7:E70" si="3">C7*12</f>
        <v>78060</v>
      </c>
    </row>
    <row r="8" spans="1:5" x14ac:dyDescent="0.2">
      <c r="A8" s="18">
        <v>32963</v>
      </c>
      <c r="B8" s="17">
        <v>6229</v>
      </c>
      <c r="C8" s="17">
        <v>7102</v>
      </c>
      <c r="D8" s="17">
        <f t="shared" si="2"/>
        <v>74748</v>
      </c>
      <c r="E8" s="17">
        <f t="shared" si="3"/>
        <v>85224</v>
      </c>
    </row>
    <row r="9" spans="1:5" x14ac:dyDescent="0.2">
      <c r="A9" s="18">
        <v>32993</v>
      </c>
      <c r="B9" s="17">
        <v>5111</v>
      </c>
      <c r="C9" s="17">
        <v>6379</v>
      </c>
      <c r="D9" s="17">
        <f t="shared" si="2"/>
        <v>61332</v>
      </c>
      <c r="E9" s="17">
        <f t="shared" si="3"/>
        <v>76548</v>
      </c>
    </row>
    <row r="10" spans="1:5" x14ac:dyDescent="0.2">
      <c r="A10" s="18">
        <v>33024</v>
      </c>
      <c r="B10" s="17">
        <v>4506</v>
      </c>
      <c r="C10" s="17">
        <v>6208</v>
      </c>
      <c r="D10" s="17">
        <f t="shared" si="2"/>
        <v>54072</v>
      </c>
      <c r="E10" s="17">
        <f t="shared" si="3"/>
        <v>74496</v>
      </c>
    </row>
    <row r="11" spans="1:5" x14ac:dyDescent="0.2">
      <c r="A11" s="18">
        <v>33054</v>
      </c>
      <c r="B11" s="17">
        <v>5958</v>
      </c>
      <c r="C11" s="17">
        <v>5545</v>
      </c>
      <c r="D11" s="17">
        <f t="shared" si="2"/>
        <v>71496</v>
      </c>
      <c r="E11" s="17">
        <f t="shared" si="3"/>
        <v>66540</v>
      </c>
    </row>
    <row r="12" spans="1:5" x14ac:dyDescent="0.2">
      <c r="A12" s="18">
        <v>33085</v>
      </c>
      <c r="B12" s="17">
        <v>7201</v>
      </c>
      <c r="C12" s="17">
        <v>5795</v>
      </c>
      <c r="D12" s="17">
        <f t="shared" si="2"/>
        <v>86412</v>
      </c>
      <c r="E12" s="17">
        <f t="shared" si="3"/>
        <v>69540</v>
      </c>
    </row>
    <row r="13" spans="1:5" x14ac:dyDescent="0.2">
      <c r="A13" s="18">
        <v>33116</v>
      </c>
      <c r="B13" s="17">
        <v>5654</v>
      </c>
      <c r="C13" s="17">
        <v>7272</v>
      </c>
      <c r="D13" s="17">
        <f t="shared" si="2"/>
        <v>67848</v>
      </c>
      <c r="E13" s="17">
        <f t="shared" si="3"/>
        <v>87264</v>
      </c>
    </row>
    <row r="14" spans="1:5" x14ac:dyDescent="0.2">
      <c r="A14" s="18">
        <v>33146</v>
      </c>
      <c r="B14" s="17">
        <v>7335</v>
      </c>
      <c r="C14" s="17">
        <v>5941</v>
      </c>
      <c r="D14" s="17">
        <f t="shared" si="2"/>
        <v>88020</v>
      </c>
      <c r="E14" s="17">
        <f t="shared" si="3"/>
        <v>71292</v>
      </c>
    </row>
    <row r="15" spans="1:5" x14ac:dyDescent="0.2">
      <c r="A15" s="18">
        <v>33177</v>
      </c>
      <c r="B15" s="17">
        <v>6199</v>
      </c>
      <c r="C15" s="17">
        <v>5424</v>
      </c>
      <c r="D15" s="17">
        <f t="shared" si="2"/>
        <v>74388</v>
      </c>
      <c r="E15" s="17">
        <f t="shared" si="3"/>
        <v>65088</v>
      </c>
    </row>
    <row r="16" spans="1:5" x14ac:dyDescent="0.2">
      <c r="A16" s="18">
        <v>33207</v>
      </c>
      <c r="B16" s="17">
        <v>5036</v>
      </c>
      <c r="C16" s="17">
        <v>6482</v>
      </c>
      <c r="D16" s="17">
        <f t="shared" si="2"/>
        <v>60432</v>
      </c>
      <c r="E16" s="17">
        <f t="shared" si="3"/>
        <v>77784</v>
      </c>
    </row>
    <row r="17" spans="1:5" x14ac:dyDescent="0.2">
      <c r="A17" s="18">
        <v>33238</v>
      </c>
      <c r="B17" s="17">
        <v>5814</v>
      </c>
      <c r="C17" s="17">
        <v>5665</v>
      </c>
      <c r="D17" s="17">
        <f t="shared" si="2"/>
        <v>69768</v>
      </c>
      <c r="E17" s="17">
        <f t="shared" si="3"/>
        <v>67980</v>
      </c>
    </row>
    <row r="18" spans="1:5" x14ac:dyDescent="0.2">
      <c r="A18" s="18">
        <v>33269</v>
      </c>
      <c r="B18" s="17">
        <v>7348</v>
      </c>
      <c r="C18" s="17">
        <v>5827</v>
      </c>
      <c r="D18" s="17">
        <f t="shared" si="2"/>
        <v>88176</v>
      </c>
      <c r="E18" s="17">
        <f t="shared" si="3"/>
        <v>69924</v>
      </c>
    </row>
    <row r="19" spans="1:5" x14ac:dyDescent="0.2">
      <c r="A19" s="18">
        <v>33297</v>
      </c>
      <c r="B19" s="17">
        <v>5059</v>
      </c>
      <c r="C19" s="17">
        <v>8155</v>
      </c>
      <c r="D19" s="17">
        <f t="shared" si="2"/>
        <v>60708</v>
      </c>
      <c r="E19" s="17">
        <f t="shared" si="3"/>
        <v>97860</v>
      </c>
    </row>
    <row r="20" spans="1:5" x14ac:dyDescent="0.2">
      <c r="A20" s="18">
        <v>33328</v>
      </c>
      <c r="B20" s="17">
        <v>6752</v>
      </c>
      <c r="C20" s="17">
        <v>8948</v>
      </c>
      <c r="D20" s="17">
        <f t="shared" si="2"/>
        <v>81024</v>
      </c>
      <c r="E20" s="17">
        <f t="shared" si="3"/>
        <v>107376</v>
      </c>
    </row>
    <row r="21" spans="1:5" x14ac:dyDescent="0.2">
      <c r="A21" s="18">
        <v>33358</v>
      </c>
      <c r="B21" s="17">
        <v>5639</v>
      </c>
      <c r="C21" s="17">
        <v>8556</v>
      </c>
      <c r="D21" s="17">
        <f t="shared" si="2"/>
        <v>67668</v>
      </c>
      <c r="E21" s="17">
        <f t="shared" si="3"/>
        <v>102672</v>
      </c>
    </row>
    <row r="22" spans="1:5" x14ac:dyDescent="0.2">
      <c r="A22" s="18">
        <v>33389</v>
      </c>
      <c r="B22" s="17">
        <v>4875</v>
      </c>
      <c r="C22" s="17">
        <v>7696</v>
      </c>
      <c r="D22" s="17">
        <f t="shared" si="2"/>
        <v>58500</v>
      </c>
      <c r="E22" s="17">
        <f t="shared" si="3"/>
        <v>92352</v>
      </c>
    </row>
    <row r="23" spans="1:5" x14ac:dyDescent="0.2">
      <c r="A23" s="18">
        <v>33419</v>
      </c>
      <c r="B23" s="17">
        <v>5181</v>
      </c>
      <c r="C23" s="17">
        <v>5597</v>
      </c>
      <c r="D23" s="17">
        <f t="shared" si="2"/>
        <v>62172</v>
      </c>
      <c r="E23" s="17">
        <f t="shared" si="3"/>
        <v>67164</v>
      </c>
    </row>
    <row r="24" spans="1:5" x14ac:dyDescent="0.2">
      <c r="A24" s="18">
        <v>33450</v>
      </c>
      <c r="B24" s="17">
        <v>7585</v>
      </c>
      <c r="C24" s="17">
        <v>5511</v>
      </c>
      <c r="D24" s="17">
        <f t="shared" si="2"/>
        <v>91020</v>
      </c>
      <c r="E24" s="17">
        <f t="shared" si="3"/>
        <v>66132</v>
      </c>
    </row>
    <row r="25" spans="1:5" x14ac:dyDescent="0.2">
      <c r="A25" s="18">
        <v>33481</v>
      </c>
      <c r="B25" s="17">
        <v>6382</v>
      </c>
      <c r="C25" s="17">
        <v>9433</v>
      </c>
      <c r="D25" s="17">
        <f t="shared" si="2"/>
        <v>76584</v>
      </c>
      <c r="E25" s="17">
        <f t="shared" si="3"/>
        <v>113196</v>
      </c>
    </row>
    <row r="26" spans="1:5" x14ac:dyDescent="0.2">
      <c r="A26" s="18">
        <v>33511</v>
      </c>
      <c r="B26" s="17">
        <v>7928</v>
      </c>
      <c r="C26" s="17">
        <v>6924</v>
      </c>
      <c r="D26" s="17">
        <f t="shared" si="2"/>
        <v>95136</v>
      </c>
      <c r="E26" s="17">
        <f t="shared" si="3"/>
        <v>83088</v>
      </c>
    </row>
    <row r="27" spans="1:5" x14ac:dyDescent="0.2">
      <c r="A27" s="18">
        <v>33542</v>
      </c>
      <c r="B27" s="17">
        <v>6442</v>
      </c>
      <c r="C27" s="17">
        <v>7004</v>
      </c>
      <c r="D27" s="17">
        <f t="shared" si="2"/>
        <v>77304</v>
      </c>
      <c r="E27" s="17">
        <f t="shared" si="3"/>
        <v>84048</v>
      </c>
    </row>
    <row r="28" spans="1:5" x14ac:dyDescent="0.2">
      <c r="A28" s="18">
        <v>33572</v>
      </c>
      <c r="B28" s="17">
        <v>5228</v>
      </c>
      <c r="C28" s="17">
        <v>7976</v>
      </c>
      <c r="D28" s="17">
        <f t="shared" si="2"/>
        <v>62736</v>
      </c>
      <c r="E28" s="17">
        <f t="shared" si="3"/>
        <v>95712</v>
      </c>
    </row>
    <row r="29" spans="1:5" x14ac:dyDescent="0.2">
      <c r="A29" s="18">
        <v>33603</v>
      </c>
      <c r="B29" s="17">
        <v>7651</v>
      </c>
      <c r="C29" s="17">
        <v>6209</v>
      </c>
      <c r="D29" s="17">
        <f t="shared" si="2"/>
        <v>91812</v>
      </c>
      <c r="E29" s="17">
        <f t="shared" si="3"/>
        <v>74508</v>
      </c>
    </row>
    <row r="30" spans="1:5" x14ac:dyDescent="0.2">
      <c r="A30" s="18">
        <v>33634</v>
      </c>
      <c r="B30" s="17">
        <v>7596</v>
      </c>
      <c r="C30" s="17">
        <v>6521</v>
      </c>
      <c r="D30" s="17">
        <f t="shared" si="2"/>
        <v>91152</v>
      </c>
      <c r="E30" s="17">
        <f t="shared" si="3"/>
        <v>78252</v>
      </c>
    </row>
    <row r="31" spans="1:5" x14ac:dyDescent="0.2">
      <c r="A31" s="18">
        <v>33663</v>
      </c>
      <c r="B31" s="17">
        <v>5573</v>
      </c>
      <c r="C31" s="17">
        <v>9425</v>
      </c>
      <c r="D31" s="17">
        <f t="shared" si="2"/>
        <v>66876</v>
      </c>
      <c r="E31" s="17">
        <f t="shared" si="3"/>
        <v>113100</v>
      </c>
    </row>
    <row r="32" spans="1:5" x14ac:dyDescent="0.2">
      <c r="A32" s="18">
        <v>33694</v>
      </c>
      <c r="B32" s="17">
        <v>7639</v>
      </c>
      <c r="C32" s="17">
        <v>9570</v>
      </c>
      <c r="D32" s="17">
        <f t="shared" si="2"/>
        <v>91668</v>
      </c>
      <c r="E32" s="17">
        <f t="shared" si="3"/>
        <v>114840</v>
      </c>
    </row>
    <row r="33" spans="1:5" x14ac:dyDescent="0.2">
      <c r="A33" s="18">
        <v>33724</v>
      </c>
      <c r="B33" s="17">
        <v>6178</v>
      </c>
      <c r="C33" s="17">
        <v>9674</v>
      </c>
      <c r="D33" s="17">
        <f t="shared" si="2"/>
        <v>74136</v>
      </c>
      <c r="E33" s="17">
        <f t="shared" si="3"/>
        <v>116088</v>
      </c>
    </row>
    <row r="34" spans="1:5" x14ac:dyDescent="0.2">
      <c r="A34" s="18">
        <v>33755</v>
      </c>
      <c r="B34" s="17">
        <v>5349</v>
      </c>
      <c r="C34" s="17">
        <v>9214</v>
      </c>
      <c r="D34" s="17">
        <f t="shared" si="2"/>
        <v>64188</v>
      </c>
      <c r="E34" s="17">
        <f t="shared" si="3"/>
        <v>110568</v>
      </c>
    </row>
    <row r="35" spans="1:5" x14ac:dyDescent="0.2">
      <c r="A35" s="18">
        <v>33785</v>
      </c>
      <c r="B35" s="17">
        <v>6108</v>
      </c>
      <c r="C35" s="17">
        <v>7370</v>
      </c>
      <c r="D35" s="17">
        <f t="shared" si="2"/>
        <v>73296</v>
      </c>
      <c r="E35" s="17">
        <f t="shared" si="3"/>
        <v>88440</v>
      </c>
    </row>
    <row r="36" spans="1:5" x14ac:dyDescent="0.2">
      <c r="A36" s="18">
        <v>33816</v>
      </c>
      <c r="B36" s="17">
        <v>7432</v>
      </c>
      <c r="C36" s="17">
        <v>8022</v>
      </c>
      <c r="D36" s="17">
        <f t="shared" si="2"/>
        <v>89184</v>
      </c>
      <c r="E36" s="17">
        <f t="shared" si="3"/>
        <v>96264</v>
      </c>
    </row>
    <row r="37" spans="1:5" x14ac:dyDescent="0.2">
      <c r="A37" s="18">
        <v>33847</v>
      </c>
      <c r="B37" s="17">
        <v>5758</v>
      </c>
      <c r="C37" s="17">
        <v>10375</v>
      </c>
      <c r="D37" s="17">
        <f t="shared" si="2"/>
        <v>69096</v>
      </c>
      <c r="E37" s="17">
        <f t="shared" si="3"/>
        <v>124500</v>
      </c>
    </row>
    <row r="38" spans="1:5" x14ac:dyDescent="0.2">
      <c r="A38" s="18">
        <v>33877</v>
      </c>
      <c r="B38" s="17">
        <v>9026</v>
      </c>
      <c r="C38" s="17">
        <v>7528</v>
      </c>
      <c r="D38" s="17">
        <f t="shared" si="2"/>
        <v>108312</v>
      </c>
      <c r="E38" s="17">
        <f t="shared" si="3"/>
        <v>90336</v>
      </c>
    </row>
    <row r="39" spans="1:5" x14ac:dyDescent="0.2">
      <c r="A39" s="18">
        <v>33908</v>
      </c>
      <c r="B39" s="17">
        <v>7147</v>
      </c>
      <c r="C39" s="17">
        <v>7458</v>
      </c>
      <c r="D39" s="17">
        <f t="shared" si="2"/>
        <v>85764</v>
      </c>
      <c r="E39" s="17">
        <f t="shared" si="3"/>
        <v>89496</v>
      </c>
    </row>
    <row r="40" spans="1:5" x14ac:dyDescent="0.2">
      <c r="A40" s="18">
        <v>33938</v>
      </c>
      <c r="B40" s="17">
        <v>5330</v>
      </c>
      <c r="C40" s="17">
        <v>10327</v>
      </c>
      <c r="D40" s="17">
        <f t="shared" si="2"/>
        <v>63960</v>
      </c>
      <c r="E40" s="17">
        <f t="shared" si="3"/>
        <v>123924</v>
      </c>
    </row>
    <row r="41" spans="1:5" x14ac:dyDescent="0.2">
      <c r="A41" s="18">
        <v>33969</v>
      </c>
      <c r="B41" s="17">
        <v>8101</v>
      </c>
      <c r="C41" s="17">
        <v>6768</v>
      </c>
      <c r="D41" s="17">
        <f t="shared" si="2"/>
        <v>97212</v>
      </c>
      <c r="E41" s="17">
        <f t="shared" si="3"/>
        <v>81216</v>
      </c>
    </row>
    <row r="42" spans="1:5" x14ac:dyDescent="0.2">
      <c r="A42" s="18">
        <v>34000</v>
      </c>
      <c r="B42" s="17">
        <v>7455</v>
      </c>
      <c r="C42" s="17">
        <v>8612</v>
      </c>
      <c r="D42" s="17">
        <f t="shared" si="2"/>
        <v>89460</v>
      </c>
      <c r="E42" s="17">
        <f t="shared" si="3"/>
        <v>103344</v>
      </c>
    </row>
    <row r="43" spans="1:5" x14ac:dyDescent="0.2">
      <c r="A43" s="18">
        <v>34028</v>
      </c>
      <c r="B43" s="17">
        <v>5220</v>
      </c>
      <c r="C43" s="17">
        <v>11839</v>
      </c>
      <c r="D43" s="17">
        <f t="shared" si="2"/>
        <v>62640</v>
      </c>
      <c r="E43" s="17">
        <f t="shared" si="3"/>
        <v>142068</v>
      </c>
    </row>
    <row r="44" spans="1:5" x14ac:dyDescent="0.2">
      <c r="A44" s="18">
        <v>34059</v>
      </c>
      <c r="B44" s="17">
        <v>9780</v>
      </c>
      <c r="C44" s="17">
        <v>13518</v>
      </c>
      <c r="D44" s="17">
        <f t="shared" si="2"/>
        <v>117360</v>
      </c>
      <c r="E44" s="17">
        <f t="shared" si="3"/>
        <v>162216</v>
      </c>
    </row>
    <row r="45" spans="1:5" x14ac:dyDescent="0.2">
      <c r="A45" s="18">
        <v>34089</v>
      </c>
      <c r="B45" s="17">
        <v>6250</v>
      </c>
      <c r="C45" s="17">
        <v>10398</v>
      </c>
      <c r="D45" s="17">
        <f t="shared" si="2"/>
        <v>75000</v>
      </c>
      <c r="E45" s="17">
        <f t="shared" si="3"/>
        <v>124776</v>
      </c>
    </row>
    <row r="46" spans="1:5" x14ac:dyDescent="0.2">
      <c r="A46" s="18">
        <v>34120</v>
      </c>
      <c r="B46" s="17">
        <v>5701</v>
      </c>
      <c r="C46" s="17">
        <v>10727</v>
      </c>
      <c r="D46" s="17">
        <f t="shared" si="2"/>
        <v>68412</v>
      </c>
      <c r="E46" s="17">
        <f t="shared" si="3"/>
        <v>128724</v>
      </c>
    </row>
    <row r="47" spans="1:5" x14ac:dyDescent="0.2">
      <c r="A47" s="18">
        <v>34150</v>
      </c>
      <c r="B47" s="17">
        <v>8034</v>
      </c>
      <c r="C47" s="17">
        <v>7941</v>
      </c>
      <c r="D47" s="17">
        <f t="shared" si="2"/>
        <v>96408</v>
      </c>
      <c r="E47" s="17">
        <f t="shared" si="3"/>
        <v>95292</v>
      </c>
    </row>
    <row r="48" spans="1:5" x14ac:dyDescent="0.2">
      <c r="A48" s="18">
        <v>34181</v>
      </c>
      <c r="B48" s="17">
        <v>8189</v>
      </c>
      <c r="C48" s="17">
        <v>8620</v>
      </c>
      <c r="D48" s="17">
        <f t="shared" si="2"/>
        <v>98268</v>
      </c>
      <c r="E48" s="17">
        <f t="shared" si="3"/>
        <v>103440</v>
      </c>
    </row>
    <row r="49" spans="1:5" x14ac:dyDescent="0.2">
      <c r="A49" s="18">
        <v>34212</v>
      </c>
      <c r="B49" s="17">
        <v>7356</v>
      </c>
      <c r="C49" s="17">
        <v>11636</v>
      </c>
      <c r="D49" s="17">
        <f t="shared" si="2"/>
        <v>88272</v>
      </c>
      <c r="E49" s="17">
        <f t="shared" si="3"/>
        <v>139632</v>
      </c>
    </row>
    <row r="50" spans="1:5" x14ac:dyDescent="0.2">
      <c r="A50" s="18">
        <v>34242</v>
      </c>
      <c r="B50" s="17">
        <v>10266</v>
      </c>
      <c r="C50" s="17">
        <v>10498</v>
      </c>
      <c r="D50" s="17">
        <f t="shared" si="2"/>
        <v>123192</v>
      </c>
      <c r="E50" s="17">
        <f t="shared" si="3"/>
        <v>125976</v>
      </c>
    </row>
    <row r="51" spans="1:5" x14ac:dyDescent="0.2">
      <c r="A51" s="18">
        <v>34273</v>
      </c>
      <c r="B51" s="17">
        <v>8158</v>
      </c>
      <c r="C51" s="17">
        <v>8785</v>
      </c>
      <c r="D51" s="17">
        <f t="shared" si="2"/>
        <v>97896</v>
      </c>
      <c r="E51" s="17">
        <f t="shared" si="3"/>
        <v>105420</v>
      </c>
    </row>
    <row r="52" spans="1:5" x14ac:dyDescent="0.2">
      <c r="A52" s="18">
        <v>34303</v>
      </c>
      <c r="B52" s="17">
        <v>7337</v>
      </c>
      <c r="C52" s="17">
        <v>10598</v>
      </c>
      <c r="D52" s="17">
        <f t="shared" si="2"/>
        <v>88044</v>
      </c>
      <c r="E52" s="17">
        <f t="shared" si="3"/>
        <v>127176</v>
      </c>
    </row>
    <row r="53" spans="1:5" x14ac:dyDescent="0.2">
      <c r="A53" s="18">
        <v>34334</v>
      </c>
      <c r="B53" s="17">
        <v>8626</v>
      </c>
      <c r="C53" s="17">
        <v>8129</v>
      </c>
      <c r="D53" s="17">
        <f t="shared" si="2"/>
        <v>103512</v>
      </c>
      <c r="E53" s="17">
        <f t="shared" si="3"/>
        <v>97548</v>
      </c>
    </row>
    <row r="54" spans="1:5" x14ac:dyDescent="0.2">
      <c r="A54" s="18">
        <v>34365</v>
      </c>
      <c r="B54" s="17">
        <v>9202</v>
      </c>
      <c r="C54" s="17">
        <v>8891</v>
      </c>
      <c r="D54" s="17">
        <f t="shared" si="2"/>
        <v>110424</v>
      </c>
      <c r="E54" s="17">
        <f t="shared" si="3"/>
        <v>106692</v>
      </c>
    </row>
    <row r="55" spans="1:5" x14ac:dyDescent="0.2">
      <c r="A55" s="18">
        <v>34393</v>
      </c>
      <c r="B55" s="17">
        <v>6394</v>
      </c>
      <c r="C55" s="17">
        <v>14435</v>
      </c>
      <c r="D55" s="17">
        <f t="shared" si="2"/>
        <v>76728</v>
      </c>
      <c r="E55" s="17">
        <f t="shared" si="3"/>
        <v>173220</v>
      </c>
    </row>
    <row r="56" spans="1:5" x14ac:dyDescent="0.2">
      <c r="A56" s="18">
        <v>34424</v>
      </c>
      <c r="B56" s="17">
        <v>11375</v>
      </c>
      <c r="C56" s="17">
        <v>10907</v>
      </c>
      <c r="D56" s="17">
        <f t="shared" si="2"/>
        <v>136500</v>
      </c>
      <c r="E56" s="17">
        <f t="shared" si="3"/>
        <v>130884</v>
      </c>
    </row>
    <row r="57" spans="1:5" x14ac:dyDescent="0.2">
      <c r="A57" s="18">
        <v>34454</v>
      </c>
      <c r="B57" s="17">
        <v>7523</v>
      </c>
      <c r="C57" s="17">
        <v>10535</v>
      </c>
      <c r="D57" s="17">
        <f t="shared" si="2"/>
        <v>90276</v>
      </c>
      <c r="E57" s="17">
        <f t="shared" si="3"/>
        <v>126420</v>
      </c>
    </row>
    <row r="58" spans="1:5" x14ac:dyDescent="0.2">
      <c r="A58" s="18">
        <v>34485</v>
      </c>
      <c r="B58" s="17">
        <v>7241</v>
      </c>
      <c r="C58" s="17">
        <v>13775</v>
      </c>
      <c r="D58" s="17">
        <f t="shared" si="2"/>
        <v>86892</v>
      </c>
      <c r="E58" s="17">
        <f t="shared" si="3"/>
        <v>165300</v>
      </c>
    </row>
    <row r="59" spans="1:5" x14ac:dyDescent="0.2">
      <c r="A59" s="18">
        <v>34515</v>
      </c>
      <c r="B59" s="17">
        <v>8723</v>
      </c>
      <c r="C59" s="17">
        <v>8855</v>
      </c>
      <c r="D59" s="17">
        <f t="shared" si="2"/>
        <v>104676</v>
      </c>
      <c r="E59" s="17">
        <f t="shared" si="3"/>
        <v>106260</v>
      </c>
    </row>
    <row r="60" spans="1:5" x14ac:dyDescent="0.2">
      <c r="A60" s="18">
        <v>34546</v>
      </c>
      <c r="B60" s="17">
        <v>9670</v>
      </c>
      <c r="C60" s="17">
        <v>9348</v>
      </c>
      <c r="D60" s="17">
        <f t="shared" si="2"/>
        <v>116040</v>
      </c>
      <c r="E60" s="17">
        <f t="shared" si="3"/>
        <v>112176</v>
      </c>
    </row>
    <row r="61" spans="1:5" x14ac:dyDescent="0.2">
      <c r="A61" s="18">
        <v>34577</v>
      </c>
      <c r="B61" s="17">
        <v>8670</v>
      </c>
      <c r="C61" s="17">
        <v>13436</v>
      </c>
      <c r="D61" s="17">
        <f t="shared" si="2"/>
        <v>104040</v>
      </c>
      <c r="E61" s="17">
        <f t="shared" si="3"/>
        <v>161232</v>
      </c>
    </row>
    <row r="62" spans="1:5" x14ac:dyDescent="0.2">
      <c r="A62" s="18">
        <v>34607</v>
      </c>
      <c r="B62" s="17">
        <v>11499</v>
      </c>
      <c r="C62" s="17">
        <v>10942</v>
      </c>
      <c r="D62" s="17">
        <f t="shared" si="2"/>
        <v>137988</v>
      </c>
      <c r="E62" s="17">
        <f t="shared" si="3"/>
        <v>131304</v>
      </c>
    </row>
    <row r="63" spans="1:5" x14ac:dyDescent="0.2">
      <c r="A63" s="18">
        <v>34638</v>
      </c>
      <c r="B63" s="17">
        <v>8447</v>
      </c>
      <c r="C63" s="17">
        <v>9404</v>
      </c>
      <c r="D63" s="17">
        <f t="shared" si="2"/>
        <v>101364</v>
      </c>
      <c r="E63" s="17">
        <f t="shared" si="3"/>
        <v>112848</v>
      </c>
    </row>
    <row r="64" spans="1:5" x14ac:dyDescent="0.2">
      <c r="A64" s="18">
        <v>34668</v>
      </c>
      <c r="B64" s="17">
        <v>8449</v>
      </c>
      <c r="C64" s="17">
        <v>10866</v>
      </c>
      <c r="D64" s="17">
        <f t="shared" si="2"/>
        <v>101388</v>
      </c>
      <c r="E64" s="17">
        <f t="shared" si="3"/>
        <v>130392</v>
      </c>
    </row>
    <row r="65" spans="1:5" x14ac:dyDescent="0.2">
      <c r="A65" s="18">
        <v>34699</v>
      </c>
      <c r="B65" s="17">
        <v>10934</v>
      </c>
      <c r="C65" s="17">
        <v>9710</v>
      </c>
      <c r="D65" s="17">
        <f t="shared" si="2"/>
        <v>131208</v>
      </c>
      <c r="E65" s="17">
        <f t="shared" si="3"/>
        <v>116520</v>
      </c>
    </row>
    <row r="66" spans="1:5" x14ac:dyDescent="0.2">
      <c r="A66" s="18">
        <v>34730</v>
      </c>
      <c r="B66" s="17">
        <v>11063</v>
      </c>
      <c r="C66" s="17">
        <v>7902</v>
      </c>
      <c r="D66" s="17">
        <f t="shared" si="2"/>
        <v>132756</v>
      </c>
      <c r="E66" s="17">
        <f t="shared" si="3"/>
        <v>94824</v>
      </c>
    </row>
    <row r="67" spans="1:5" x14ac:dyDescent="0.2">
      <c r="A67" s="18">
        <v>34758</v>
      </c>
      <c r="B67" s="17">
        <v>8059</v>
      </c>
      <c r="C67" s="17">
        <v>15152</v>
      </c>
      <c r="D67" s="17">
        <f t="shared" si="2"/>
        <v>96708</v>
      </c>
      <c r="E67" s="17">
        <f t="shared" si="3"/>
        <v>181824</v>
      </c>
    </row>
    <row r="68" spans="1:5" x14ac:dyDescent="0.2">
      <c r="A68" s="18">
        <v>34789</v>
      </c>
      <c r="B68" s="17">
        <v>11512</v>
      </c>
      <c r="C68" s="17">
        <v>14908</v>
      </c>
      <c r="D68" s="17">
        <f t="shared" si="2"/>
        <v>138144</v>
      </c>
      <c r="E68" s="17">
        <f t="shared" si="3"/>
        <v>178896</v>
      </c>
    </row>
    <row r="69" spans="1:5" x14ac:dyDescent="0.2">
      <c r="A69" s="18">
        <v>34819</v>
      </c>
      <c r="B69" s="17">
        <v>9011</v>
      </c>
      <c r="C69" s="17">
        <v>13440</v>
      </c>
      <c r="D69" s="17">
        <f t="shared" si="2"/>
        <v>108132</v>
      </c>
      <c r="E69" s="17">
        <f t="shared" si="3"/>
        <v>161280</v>
      </c>
    </row>
    <row r="70" spans="1:5" x14ac:dyDescent="0.2">
      <c r="A70" s="18">
        <v>34850</v>
      </c>
      <c r="B70" s="17">
        <v>9252</v>
      </c>
      <c r="C70" s="17">
        <v>14623</v>
      </c>
      <c r="D70" s="17">
        <f t="shared" si="2"/>
        <v>111024</v>
      </c>
      <c r="E70" s="17">
        <f t="shared" si="3"/>
        <v>175476</v>
      </c>
    </row>
    <row r="71" spans="1:5" x14ac:dyDescent="0.2">
      <c r="A71" s="18">
        <v>34880</v>
      </c>
      <c r="B71" s="17">
        <v>9350</v>
      </c>
      <c r="C71" s="17">
        <v>10652</v>
      </c>
      <c r="D71" s="17">
        <f t="shared" ref="D71:D134" si="4">B71*12</f>
        <v>112200</v>
      </c>
      <c r="E71" s="17">
        <f t="shared" ref="E71:E134" si="5">C71*12</f>
        <v>127824</v>
      </c>
    </row>
    <row r="72" spans="1:5" x14ac:dyDescent="0.2">
      <c r="A72" s="18">
        <v>34911</v>
      </c>
      <c r="B72" s="17">
        <v>9925</v>
      </c>
      <c r="C72" s="17">
        <v>10372</v>
      </c>
      <c r="D72" s="17">
        <f t="shared" si="4"/>
        <v>119100</v>
      </c>
      <c r="E72" s="17">
        <f t="shared" si="5"/>
        <v>124464</v>
      </c>
    </row>
    <row r="73" spans="1:5" x14ac:dyDescent="0.2">
      <c r="A73" s="18">
        <v>34942</v>
      </c>
      <c r="B73" s="17">
        <v>9818</v>
      </c>
      <c r="C73" s="17">
        <v>15034</v>
      </c>
      <c r="D73" s="17">
        <f t="shared" si="4"/>
        <v>117816</v>
      </c>
      <c r="E73" s="17">
        <f t="shared" si="5"/>
        <v>180408</v>
      </c>
    </row>
    <row r="74" spans="1:5" x14ac:dyDescent="0.2">
      <c r="A74" s="18">
        <v>34972</v>
      </c>
      <c r="B74" s="17">
        <v>11119</v>
      </c>
      <c r="C74" s="17">
        <v>11531</v>
      </c>
      <c r="D74" s="17">
        <f t="shared" si="4"/>
        <v>133428</v>
      </c>
      <c r="E74" s="17">
        <f t="shared" si="5"/>
        <v>138372</v>
      </c>
    </row>
    <row r="75" spans="1:5" x14ac:dyDescent="0.2">
      <c r="A75" s="18">
        <v>35003</v>
      </c>
      <c r="B75" s="17">
        <v>12804</v>
      </c>
      <c r="C75" s="17">
        <v>10516</v>
      </c>
      <c r="D75" s="17">
        <f t="shared" si="4"/>
        <v>153648</v>
      </c>
      <c r="E75" s="17">
        <f t="shared" si="5"/>
        <v>126192</v>
      </c>
    </row>
    <row r="76" spans="1:5" x14ac:dyDescent="0.2">
      <c r="A76" s="18">
        <v>35033</v>
      </c>
      <c r="B76" s="17">
        <v>8551</v>
      </c>
      <c r="C76" s="17">
        <v>13107</v>
      </c>
      <c r="D76" s="17">
        <f t="shared" si="4"/>
        <v>102612</v>
      </c>
      <c r="E76" s="17">
        <f t="shared" si="5"/>
        <v>157284</v>
      </c>
    </row>
    <row r="77" spans="1:5" x14ac:dyDescent="0.2">
      <c r="A77" s="18">
        <v>35064</v>
      </c>
      <c r="B77" s="17">
        <v>11410</v>
      </c>
      <c r="C77" s="17">
        <v>11327</v>
      </c>
      <c r="D77" s="17">
        <f t="shared" si="4"/>
        <v>136920</v>
      </c>
      <c r="E77" s="17">
        <f t="shared" si="5"/>
        <v>135924</v>
      </c>
    </row>
    <row r="78" spans="1:5" x14ac:dyDescent="0.2">
      <c r="A78" s="18">
        <v>35095</v>
      </c>
      <c r="B78" s="17">
        <v>14054</v>
      </c>
      <c r="C78" s="17">
        <v>9816</v>
      </c>
      <c r="D78" s="17">
        <f t="shared" si="4"/>
        <v>168648</v>
      </c>
      <c r="E78" s="17">
        <f t="shared" si="5"/>
        <v>117792</v>
      </c>
    </row>
    <row r="79" spans="1:5" x14ac:dyDescent="0.2">
      <c r="A79" s="18">
        <v>35124</v>
      </c>
      <c r="B79" s="17">
        <v>10325</v>
      </c>
      <c r="C79" s="17">
        <v>16985</v>
      </c>
      <c r="D79" s="17">
        <f t="shared" si="4"/>
        <v>123900</v>
      </c>
      <c r="E79" s="17">
        <f t="shared" si="5"/>
        <v>203820</v>
      </c>
    </row>
    <row r="80" spans="1:5" x14ac:dyDescent="0.2">
      <c r="A80" s="18">
        <v>35155</v>
      </c>
      <c r="B80" s="17">
        <v>11489</v>
      </c>
      <c r="C80" s="17">
        <v>18706</v>
      </c>
      <c r="D80" s="17">
        <f t="shared" si="4"/>
        <v>137868</v>
      </c>
      <c r="E80" s="17">
        <f t="shared" si="5"/>
        <v>224472</v>
      </c>
    </row>
    <row r="81" spans="1:5" x14ac:dyDescent="0.2">
      <c r="A81" s="18">
        <v>35185</v>
      </c>
      <c r="B81" s="17">
        <v>10456</v>
      </c>
      <c r="C81" s="17">
        <v>15615</v>
      </c>
      <c r="D81" s="17">
        <f t="shared" si="4"/>
        <v>125472</v>
      </c>
      <c r="E81" s="17">
        <f t="shared" si="5"/>
        <v>187380</v>
      </c>
    </row>
    <row r="82" spans="1:5" x14ac:dyDescent="0.2">
      <c r="A82" s="18">
        <v>35216</v>
      </c>
      <c r="B82" s="17">
        <v>9634</v>
      </c>
      <c r="C82" s="17">
        <v>13928</v>
      </c>
      <c r="D82" s="17">
        <f t="shared" si="4"/>
        <v>115608</v>
      </c>
      <c r="E82" s="17">
        <f t="shared" si="5"/>
        <v>167136</v>
      </c>
    </row>
    <row r="83" spans="1:5" x14ac:dyDescent="0.2">
      <c r="A83" s="18">
        <v>35246</v>
      </c>
      <c r="B83" s="17">
        <v>9801</v>
      </c>
      <c r="C83" s="17">
        <v>11186</v>
      </c>
      <c r="D83" s="17">
        <f t="shared" si="4"/>
        <v>117612</v>
      </c>
      <c r="E83" s="17">
        <f t="shared" si="5"/>
        <v>134232</v>
      </c>
    </row>
    <row r="84" spans="1:5" x14ac:dyDescent="0.2">
      <c r="A84" s="18">
        <v>35277</v>
      </c>
      <c r="B84" s="17">
        <v>13922</v>
      </c>
      <c r="C84" s="17">
        <v>12805</v>
      </c>
      <c r="D84" s="17">
        <f t="shared" si="4"/>
        <v>167064</v>
      </c>
      <c r="E84" s="17">
        <f t="shared" si="5"/>
        <v>153660</v>
      </c>
    </row>
    <row r="85" spans="1:5" x14ac:dyDescent="0.2">
      <c r="A85" s="18">
        <v>35308</v>
      </c>
      <c r="B85" s="17">
        <v>10145</v>
      </c>
      <c r="C85" s="17">
        <v>18476</v>
      </c>
      <c r="D85" s="17">
        <f t="shared" si="4"/>
        <v>121740</v>
      </c>
      <c r="E85" s="17">
        <f t="shared" si="5"/>
        <v>221712</v>
      </c>
    </row>
    <row r="86" spans="1:5" x14ac:dyDescent="0.2">
      <c r="A86" s="18">
        <v>35338</v>
      </c>
      <c r="B86" s="17">
        <v>13668</v>
      </c>
      <c r="C86" s="17">
        <v>13437</v>
      </c>
      <c r="D86" s="17">
        <f t="shared" si="4"/>
        <v>164016</v>
      </c>
      <c r="E86" s="17">
        <f t="shared" si="5"/>
        <v>161244</v>
      </c>
    </row>
    <row r="87" spans="1:5" x14ac:dyDescent="0.2">
      <c r="A87" s="18">
        <v>35369</v>
      </c>
      <c r="B87" s="17">
        <v>15697</v>
      </c>
      <c r="C87" s="17">
        <v>13637</v>
      </c>
      <c r="D87" s="17">
        <f t="shared" si="4"/>
        <v>188364</v>
      </c>
      <c r="E87" s="17">
        <f t="shared" si="5"/>
        <v>163644</v>
      </c>
    </row>
    <row r="88" spans="1:5" x14ac:dyDescent="0.2">
      <c r="A88" s="18">
        <v>35399</v>
      </c>
      <c r="B88" s="17">
        <v>10139</v>
      </c>
      <c r="C88" s="17">
        <v>14647</v>
      </c>
      <c r="D88" s="17">
        <f t="shared" si="4"/>
        <v>121668</v>
      </c>
      <c r="E88" s="17">
        <f t="shared" si="5"/>
        <v>175764</v>
      </c>
    </row>
    <row r="89" spans="1:5" x14ac:dyDescent="0.2">
      <c r="A89" s="18">
        <v>35430</v>
      </c>
      <c r="B89" s="17">
        <v>12879</v>
      </c>
      <c r="C89" s="17">
        <v>13362</v>
      </c>
      <c r="D89" s="17">
        <f t="shared" si="4"/>
        <v>154548</v>
      </c>
      <c r="E89" s="17">
        <f t="shared" si="5"/>
        <v>160344</v>
      </c>
    </row>
    <row r="90" spans="1:5" x14ac:dyDescent="0.2">
      <c r="A90" s="18">
        <v>35461</v>
      </c>
      <c r="B90" s="17">
        <v>14117</v>
      </c>
      <c r="C90" s="17">
        <v>12976</v>
      </c>
      <c r="D90" s="17">
        <f t="shared" si="4"/>
        <v>169404</v>
      </c>
      <c r="E90" s="17">
        <f t="shared" si="5"/>
        <v>155712</v>
      </c>
    </row>
    <row r="91" spans="1:5" x14ac:dyDescent="0.2">
      <c r="A91" s="18">
        <v>35489</v>
      </c>
      <c r="B91" s="17">
        <v>10769</v>
      </c>
      <c r="C91" s="17">
        <v>22097</v>
      </c>
      <c r="D91" s="17">
        <f t="shared" si="4"/>
        <v>129228</v>
      </c>
      <c r="E91" s="17">
        <f t="shared" si="5"/>
        <v>265164</v>
      </c>
    </row>
    <row r="92" spans="1:5" x14ac:dyDescent="0.2">
      <c r="A92" s="18">
        <v>35520</v>
      </c>
      <c r="B92" s="17">
        <v>14771</v>
      </c>
      <c r="C92" s="17">
        <v>15333</v>
      </c>
      <c r="D92" s="17">
        <f t="shared" si="4"/>
        <v>177252</v>
      </c>
      <c r="E92" s="17">
        <f t="shared" si="5"/>
        <v>183996</v>
      </c>
    </row>
    <row r="93" spans="1:5" x14ac:dyDescent="0.2">
      <c r="A93" s="18">
        <v>35550</v>
      </c>
      <c r="B93" s="17">
        <v>10952</v>
      </c>
      <c r="C93" s="17">
        <v>17512</v>
      </c>
      <c r="D93" s="17">
        <f t="shared" si="4"/>
        <v>131424</v>
      </c>
      <c r="E93" s="17">
        <f t="shared" si="5"/>
        <v>210144</v>
      </c>
    </row>
    <row r="94" spans="1:5" x14ac:dyDescent="0.2">
      <c r="A94" s="18">
        <v>35581</v>
      </c>
      <c r="B94" s="17">
        <v>10985</v>
      </c>
      <c r="C94" s="17">
        <v>14459</v>
      </c>
      <c r="D94" s="17">
        <f t="shared" si="4"/>
        <v>131820</v>
      </c>
      <c r="E94" s="17">
        <f t="shared" si="5"/>
        <v>173508</v>
      </c>
    </row>
    <row r="95" spans="1:5" x14ac:dyDescent="0.2">
      <c r="A95" s="18">
        <v>35611</v>
      </c>
      <c r="B95" s="17">
        <v>11832</v>
      </c>
      <c r="C95" s="17">
        <v>14750</v>
      </c>
      <c r="D95" s="17">
        <f t="shared" si="4"/>
        <v>141984</v>
      </c>
      <c r="E95" s="17">
        <f t="shared" si="5"/>
        <v>177000</v>
      </c>
    </row>
    <row r="96" spans="1:5" x14ac:dyDescent="0.2">
      <c r="A96" s="18">
        <v>35642</v>
      </c>
      <c r="B96" s="17">
        <v>14381</v>
      </c>
      <c r="C96" s="17">
        <v>13008</v>
      </c>
      <c r="D96" s="17">
        <f t="shared" si="4"/>
        <v>172572</v>
      </c>
      <c r="E96" s="17">
        <f t="shared" si="5"/>
        <v>156096</v>
      </c>
    </row>
    <row r="97" spans="1:5" x14ac:dyDescent="0.2">
      <c r="A97" s="18">
        <v>35673</v>
      </c>
      <c r="B97" s="17">
        <v>11649</v>
      </c>
      <c r="C97" s="17">
        <v>20181</v>
      </c>
      <c r="D97" s="17">
        <f t="shared" si="4"/>
        <v>139788</v>
      </c>
      <c r="E97" s="17">
        <f t="shared" si="5"/>
        <v>242172</v>
      </c>
    </row>
    <row r="98" spans="1:5" x14ac:dyDescent="0.2">
      <c r="A98" s="18">
        <v>35703</v>
      </c>
      <c r="B98" s="17">
        <v>15004</v>
      </c>
      <c r="C98" s="17">
        <v>15502</v>
      </c>
      <c r="D98" s="17">
        <f t="shared" si="4"/>
        <v>180048</v>
      </c>
      <c r="E98" s="17">
        <f t="shared" si="5"/>
        <v>186024</v>
      </c>
    </row>
    <row r="99" spans="1:5" x14ac:dyDescent="0.2">
      <c r="A99" s="18">
        <v>35734</v>
      </c>
      <c r="B99" s="17">
        <v>15528</v>
      </c>
      <c r="C99" s="17">
        <v>13655</v>
      </c>
      <c r="D99" s="17">
        <f t="shared" si="4"/>
        <v>186336</v>
      </c>
      <c r="E99" s="17">
        <f t="shared" si="5"/>
        <v>163860</v>
      </c>
    </row>
    <row r="100" spans="1:5" x14ac:dyDescent="0.2">
      <c r="A100" s="18">
        <v>35764</v>
      </c>
      <c r="B100" s="17">
        <v>11762</v>
      </c>
      <c r="C100" s="17">
        <v>14642</v>
      </c>
      <c r="D100" s="17">
        <f t="shared" si="4"/>
        <v>141144</v>
      </c>
      <c r="E100" s="17">
        <f t="shared" si="5"/>
        <v>175704</v>
      </c>
    </row>
    <row r="101" spans="1:5" x14ac:dyDescent="0.2">
      <c r="A101" s="18">
        <v>35795</v>
      </c>
      <c r="B101" s="17">
        <v>15219</v>
      </c>
      <c r="C101" s="17">
        <v>14479</v>
      </c>
      <c r="D101" s="17">
        <f t="shared" si="4"/>
        <v>182628</v>
      </c>
      <c r="E101" s="17">
        <f t="shared" si="5"/>
        <v>173748</v>
      </c>
    </row>
    <row r="102" spans="1:5" x14ac:dyDescent="0.2">
      <c r="A102" s="18">
        <v>35826</v>
      </c>
      <c r="B102" s="17">
        <v>14568</v>
      </c>
      <c r="C102" s="17">
        <v>12855</v>
      </c>
      <c r="D102" s="17">
        <f t="shared" si="4"/>
        <v>174816</v>
      </c>
      <c r="E102" s="17">
        <f t="shared" si="5"/>
        <v>154260</v>
      </c>
    </row>
    <row r="103" spans="1:5" x14ac:dyDescent="0.2">
      <c r="A103" s="18">
        <v>35854</v>
      </c>
      <c r="B103" s="17">
        <v>14151</v>
      </c>
      <c r="C103" s="17">
        <v>20456</v>
      </c>
      <c r="D103" s="17">
        <f t="shared" si="4"/>
        <v>169812</v>
      </c>
      <c r="E103" s="17">
        <f t="shared" si="5"/>
        <v>245472</v>
      </c>
    </row>
    <row r="104" spans="1:5" x14ac:dyDescent="0.2">
      <c r="A104" s="18">
        <v>35885</v>
      </c>
      <c r="B104" s="17">
        <v>17889</v>
      </c>
      <c r="C104" s="17">
        <v>18187</v>
      </c>
      <c r="D104" s="17">
        <f t="shared" si="4"/>
        <v>214668</v>
      </c>
      <c r="E104" s="17">
        <f t="shared" si="5"/>
        <v>218244</v>
      </c>
    </row>
    <row r="105" spans="1:5" x14ac:dyDescent="0.2">
      <c r="A105" s="18">
        <v>35915</v>
      </c>
      <c r="B105" s="17">
        <v>10507</v>
      </c>
      <c r="C105" s="17">
        <v>19123</v>
      </c>
      <c r="D105" s="17">
        <f t="shared" si="4"/>
        <v>126084</v>
      </c>
      <c r="E105" s="17">
        <f t="shared" si="5"/>
        <v>229476</v>
      </c>
    </row>
    <row r="106" spans="1:5" x14ac:dyDescent="0.2">
      <c r="A106" s="18">
        <v>35946</v>
      </c>
      <c r="B106" s="17">
        <v>12789</v>
      </c>
      <c r="C106" s="17">
        <v>14662</v>
      </c>
      <c r="D106" s="17">
        <f t="shared" si="4"/>
        <v>153468</v>
      </c>
      <c r="E106" s="17">
        <f t="shared" si="5"/>
        <v>175944</v>
      </c>
    </row>
    <row r="107" spans="1:5" x14ac:dyDescent="0.2">
      <c r="A107" s="18">
        <v>35976</v>
      </c>
      <c r="B107" s="17">
        <v>13463</v>
      </c>
      <c r="C107" s="17">
        <v>16743</v>
      </c>
      <c r="D107" s="17">
        <f t="shared" si="4"/>
        <v>161556</v>
      </c>
      <c r="E107" s="17">
        <f t="shared" si="5"/>
        <v>200916</v>
      </c>
    </row>
    <row r="108" spans="1:5" x14ac:dyDescent="0.2">
      <c r="A108" s="18">
        <v>36007</v>
      </c>
      <c r="B108" s="17">
        <v>16233</v>
      </c>
      <c r="C108" s="17">
        <v>14001</v>
      </c>
      <c r="D108" s="17">
        <f t="shared" si="4"/>
        <v>194796</v>
      </c>
      <c r="E108" s="17">
        <f t="shared" si="5"/>
        <v>168012</v>
      </c>
    </row>
    <row r="109" spans="1:5" x14ac:dyDescent="0.2">
      <c r="A109" s="18">
        <v>36038</v>
      </c>
      <c r="B109" s="17">
        <v>13368</v>
      </c>
      <c r="C109" s="17">
        <v>21583</v>
      </c>
      <c r="D109" s="17">
        <f t="shared" si="4"/>
        <v>160416</v>
      </c>
      <c r="E109" s="17">
        <f t="shared" si="5"/>
        <v>258996</v>
      </c>
    </row>
    <row r="110" spans="1:5" x14ac:dyDescent="0.2">
      <c r="A110" s="18">
        <v>36068</v>
      </c>
      <c r="B110" s="17">
        <v>15533</v>
      </c>
      <c r="C110" s="17">
        <v>16554</v>
      </c>
      <c r="D110" s="17">
        <f t="shared" si="4"/>
        <v>186396</v>
      </c>
      <c r="E110" s="17">
        <f t="shared" si="5"/>
        <v>198648</v>
      </c>
    </row>
    <row r="111" spans="1:5" x14ac:dyDescent="0.2">
      <c r="A111" s="18">
        <v>36099</v>
      </c>
      <c r="B111" s="17">
        <v>17622</v>
      </c>
      <c r="C111" s="17">
        <v>15634</v>
      </c>
      <c r="D111" s="17">
        <f t="shared" si="4"/>
        <v>211464</v>
      </c>
      <c r="E111" s="17">
        <f t="shared" si="5"/>
        <v>187608</v>
      </c>
    </row>
    <row r="112" spans="1:5" x14ac:dyDescent="0.2">
      <c r="A112" s="18">
        <v>36129</v>
      </c>
      <c r="B112" s="17">
        <v>13569</v>
      </c>
      <c r="C112" s="17">
        <v>15241</v>
      </c>
      <c r="D112" s="17">
        <f t="shared" si="4"/>
        <v>162828</v>
      </c>
      <c r="E112" s="17">
        <f t="shared" si="5"/>
        <v>182892</v>
      </c>
    </row>
    <row r="113" spans="1:5" x14ac:dyDescent="0.2">
      <c r="A113" s="18">
        <v>36160</v>
      </c>
      <c r="B113" s="17">
        <v>17891</v>
      </c>
      <c r="C113" s="17">
        <v>16743</v>
      </c>
      <c r="D113" s="17">
        <f t="shared" si="4"/>
        <v>214692</v>
      </c>
      <c r="E113" s="17">
        <f t="shared" si="5"/>
        <v>200916</v>
      </c>
    </row>
    <row r="114" spans="1:5" x14ac:dyDescent="0.2">
      <c r="A114" s="18">
        <v>36191</v>
      </c>
      <c r="B114" s="17">
        <v>15776</v>
      </c>
      <c r="C114" s="17">
        <v>14695</v>
      </c>
      <c r="D114" s="17">
        <f t="shared" si="4"/>
        <v>189312</v>
      </c>
      <c r="E114" s="17">
        <f t="shared" si="5"/>
        <v>176340</v>
      </c>
    </row>
    <row r="115" spans="1:5" x14ac:dyDescent="0.2">
      <c r="A115" s="18">
        <v>36219</v>
      </c>
      <c r="B115" s="17">
        <v>14753</v>
      </c>
      <c r="C115" s="17">
        <v>22573</v>
      </c>
      <c r="D115" s="17">
        <f t="shared" si="4"/>
        <v>177036</v>
      </c>
      <c r="E115" s="17">
        <f t="shared" si="5"/>
        <v>270876</v>
      </c>
    </row>
    <row r="116" spans="1:5" x14ac:dyDescent="0.2">
      <c r="A116" s="18">
        <v>36250</v>
      </c>
      <c r="B116" s="17">
        <v>21662</v>
      </c>
      <c r="C116" s="17">
        <v>16473</v>
      </c>
      <c r="D116" s="17">
        <f t="shared" si="4"/>
        <v>259944</v>
      </c>
      <c r="E116" s="17">
        <f t="shared" si="5"/>
        <v>197676</v>
      </c>
    </row>
    <row r="117" spans="1:5" x14ac:dyDescent="0.2">
      <c r="A117" s="18">
        <v>36280</v>
      </c>
      <c r="B117" s="17">
        <v>10320</v>
      </c>
      <c r="C117" s="17">
        <v>20347</v>
      </c>
      <c r="D117" s="17">
        <f t="shared" si="4"/>
        <v>123840</v>
      </c>
      <c r="E117" s="17">
        <f t="shared" si="5"/>
        <v>244164</v>
      </c>
    </row>
    <row r="118" spans="1:5" x14ac:dyDescent="0.2">
      <c r="A118" s="18">
        <v>36311</v>
      </c>
      <c r="B118" s="17">
        <v>14030</v>
      </c>
      <c r="C118" s="17">
        <v>16346</v>
      </c>
      <c r="D118" s="17">
        <f t="shared" si="4"/>
        <v>168360</v>
      </c>
      <c r="E118" s="17">
        <f t="shared" si="5"/>
        <v>196152</v>
      </c>
    </row>
    <row r="119" spans="1:5" x14ac:dyDescent="0.2">
      <c r="A119" s="18">
        <v>36341</v>
      </c>
      <c r="B119" s="17">
        <v>14991</v>
      </c>
      <c r="C119" s="17">
        <v>16370</v>
      </c>
      <c r="D119" s="17">
        <f t="shared" si="4"/>
        <v>179892</v>
      </c>
      <c r="E119" s="17">
        <f t="shared" si="5"/>
        <v>196440</v>
      </c>
    </row>
    <row r="120" spans="1:5" x14ac:dyDescent="0.2">
      <c r="A120" s="18">
        <v>36372</v>
      </c>
      <c r="B120" s="17">
        <v>16075</v>
      </c>
      <c r="C120" s="17">
        <v>15373</v>
      </c>
      <c r="D120" s="17">
        <f t="shared" si="4"/>
        <v>192900</v>
      </c>
      <c r="E120" s="17">
        <f t="shared" si="5"/>
        <v>184476</v>
      </c>
    </row>
    <row r="121" spans="1:5" x14ac:dyDescent="0.2">
      <c r="A121" s="18">
        <v>36403</v>
      </c>
      <c r="B121" s="17">
        <v>15014</v>
      </c>
      <c r="C121" s="17">
        <v>23688</v>
      </c>
      <c r="D121" s="17">
        <f t="shared" si="4"/>
        <v>180168</v>
      </c>
      <c r="E121" s="17">
        <f t="shared" si="5"/>
        <v>284256</v>
      </c>
    </row>
    <row r="122" spans="1:5" x14ac:dyDescent="0.2">
      <c r="A122" s="18">
        <v>36433</v>
      </c>
      <c r="B122" s="17">
        <v>19628</v>
      </c>
      <c r="C122" s="17">
        <v>17840</v>
      </c>
      <c r="D122" s="17">
        <f t="shared" si="4"/>
        <v>235536</v>
      </c>
      <c r="E122" s="17">
        <f t="shared" si="5"/>
        <v>214080</v>
      </c>
    </row>
    <row r="123" spans="1:5" x14ac:dyDescent="0.2">
      <c r="A123" s="18">
        <v>36464</v>
      </c>
      <c r="B123" s="17">
        <v>16706</v>
      </c>
      <c r="C123" s="17">
        <v>14859</v>
      </c>
      <c r="D123" s="17">
        <f t="shared" si="4"/>
        <v>200472</v>
      </c>
      <c r="E123" s="17">
        <f t="shared" si="5"/>
        <v>178308</v>
      </c>
    </row>
    <row r="124" spans="1:5" x14ac:dyDescent="0.2">
      <c r="A124" s="18">
        <v>36494</v>
      </c>
      <c r="B124" s="17">
        <v>15430</v>
      </c>
      <c r="C124" s="17">
        <v>15870</v>
      </c>
      <c r="D124" s="17">
        <f t="shared" si="4"/>
        <v>185160</v>
      </c>
      <c r="E124" s="17">
        <f t="shared" si="5"/>
        <v>190440</v>
      </c>
    </row>
    <row r="125" spans="1:5" x14ac:dyDescent="0.2">
      <c r="A125" s="18">
        <v>36525</v>
      </c>
      <c r="B125" s="17">
        <v>20609</v>
      </c>
      <c r="C125" s="17">
        <v>17832</v>
      </c>
      <c r="D125" s="17">
        <f t="shared" si="4"/>
        <v>247308</v>
      </c>
      <c r="E125" s="17">
        <f t="shared" si="5"/>
        <v>213984</v>
      </c>
    </row>
    <row r="126" spans="1:5" x14ac:dyDescent="0.2">
      <c r="A126" s="18">
        <v>36556</v>
      </c>
      <c r="B126" s="17">
        <v>15905</v>
      </c>
      <c r="C126" s="17">
        <v>15348</v>
      </c>
      <c r="D126" s="17">
        <f t="shared" si="4"/>
        <v>190860</v>
      </c>
      <c r="E126" s="17">
        <f t="shared" si="5"/>
        <v>184176</v>
      </c>
    </row>
    <row r="127" spans="1:5" x14ac:dyDescent="0.2">
      <c r="A127" s="18">
        <v>36585</v>
      </c>
      <c r="B127" s="17">
        <v>15650</v>
      </c>
      <c r="C127" s="17">
        <v>23426</v>
      </c>
      <c r="D127" s="17">
        <f t="shared" si="4"/>
        <v>187800</v>
      </c>
      <c r="E127" s="17">
        <f t="shared" si="5"/>
        <v>281112</v>
      </c>
    </row>
    <row r="128" spans="1:5" x14ac:dyDescent="0.2">
      <c r="A128" s="18">
        <v>36616</v>
      </c>
      <c r="B128" s="17">
        <v>24138</v>
      </c>
      <c r="C128" s="17">
        <v>19109</v>
      </c>
      <c r="D128" s="17">
        <f t="shared" si="4"/>
        <v>289656</v>
      </c>
      <c r="E128" s="17">
        <f t="shared" si="5"/>
        <v>229308</v>
      </c>
    </row>
    <row r="129" spans="1:5" x14ac:dyDescent="0.2">
      <c r="A129" s="18">
        <v>36646</v>
      </c>
      <c r="B129" s="17">
        <v>12250</v>
      </c>
      <c r="C129" s="17">
        <v>21144</v>
      </c>
      <c r="D129" s="17">
        <f t="shared" si="4"/>
        <v>147000</v>
      </c>
      <c r="E129" s="17">
        <f t="shared" si="5"/>
        <v>253728</v>
      </c>
    </row>
    <row r="130" spans="1:5" x14ac:dyDescent="0.2">
      <c r="A130" s="18">
        <v>36677</v>
      </c>
      <c r="B130" s="17">
        <v>15036</v>
      </c>
      <c r="C130" s="17">
        <v>16003</v>
      </c>
      <c r="D130" s="17">
        <f t="shared" si="4"/>
        <v>180432</v>
      </c>
      <c r="E130" s="17">
        <f t="shared" si="5"/>
        <v>192036</v>
      </c>
    </row>
    <row r="131" spans="1:5" x14ac:dyDescent="0.2">
      <c r="A131" s="18">
        <v>36707</v>
      </c>
      <c r="B131" s="17">
        <v>17515</v>
      </c>
      <c r="C131" s="17">
        <v>18338</v>
      </c>
      <c r="D131" s="17">
        <f t="shared" si="4"/>
        <v>210180</v>
      </c>
      <c r="E131" s="17">
        <f t="shared" si="5"/>
        <v>220056</v>
      </c>
    </row>
    <row r="132" spans="1:5" x14ac:dyDescent="0.2">
      <c r="A132" s="18">
        <v>36738</v>
      </c>
      <c r="B132" s="17">
        <v>16776</v>
      </c>
      <c r="C132" s="17">
        <v>16515</v>
      </c>
      <c r="D132" s="17">
        <f t="shared" si="4"/>
        <v>201312</v>
      </c>
      <c r="E132" s="17">
        <f t="shared" si="5"/>
        <v>198180</v>
      </c>
    </row>
    <row r="133" spans="1:5" x14ac:dyDescent="0.2">
      <c r="A133" s="18">
        <v>36769</v>
      </c>
      <c r="B133" s="17">
        <v>15962</v>
      </c>
      <c r="C133" s="17">
        <v>24505</v>
      </c>
      <c r="D133" s="17">
        <f t="shared" si="4"/>
        <v>191544</v>
      </c>
      <c r="E133" s="17">
        <f t="shared" si="5"/>
        <v>294060</v>
      </c>
    </row>
    <row r="134" spans="1:5" x14ac:dyDescent="0.2">
      <c r="A134" s="18">
        <v>36799</v>
      </c>
      <c r="B134" s="17">
        <v>18970</v>
      </c>
      <c r="C134" s="17">
        <v>19064</v>
      </c>
      <c r="D134" s="17">
        <f t="shared" si="4"/>
        <v>227640</v>
      </c>
      <c r="E134" s="17">
        <f t="shared" si="5"/>
        <v>228768</v>
      </c>
    </row>
    <row r="135" spans="1:5" x14ac:dyDescent="0.2">
      <c r="A135" s="18">
        <v>36830</v>
      </c>
      <c r="B135" s="17">
        <v>17906</v>
      </c>
      <c r="C135" s="17">
        <v>17058</v>
      </c>
      <c r="D135" s="17">
        <f t="shared" ref="D135:D198" si="6">B135*12</f>
        <v>214872</v>
      </c>
      <c r="E135" s="17">
        <f t="shared" ref="E135:E198" si="7">C135*12</f>
        <v>204696</v>
      </c>
    </row>
    <row r="136" spans="1:5" x14ac:dyDescent="0.2">
      <c r="A136" s="18">
        <v>36860</v>
      </c>
      <c r="B136" s="17">
        <v>16734</v>
      </c>
      <c r="C136" s="17">
        <v>16217</v>
      </c>
      <c r="D136" s="17">
        <f t="shared" si="6"/>
        <v>200808</v>
      </c>
      <c r="E136" s="17">
        <f t="shared" si="7"/>
        <v>194604</v>
      </c>
    </row>
    <row r="137" spans="1:5" x14ac:dyDescent="0.2">
      <c r="A137" s="18">
        <v>36891</v>
      </c>
      <c r="B137" s="17">
        <v>20904</v>
      </c>
      <c r="C137" s="17">
        <v>18734</v>
      </c>
      <c r="D137" s="17">
        <f t="shared" si="6"/>
        <v>250848</v>
      </c>
      <c r="E137" s="17">
        <f t="shared" si="7"/>
        <v>224808</v>
      </c>
    </row>
    <row r="138" spans="1:5" x14ac:dyDescent="0.2">
      <c r="A138" s="18">
        <v>36922</v>
      </c>
      <c r="B138" s="17">
        <v>19157</v>
      </c>
      <c r="C138" s="17">
        <v>17009</v>
      </c>
      <c r="D138" s="17">
        <f t="shared" si="6"/>
        <v>229884</v>
      </c>
      <c r="E138" s="17">
        <f t="shared" si="7"/>
        <v>204108</v>
      </c>
    </row>
    <row r="139" spans="1:5" x14ac:dyDescent="0.2">
      <c r="A139" s="18">
        <v>36950</v>
      </c>
      <c r="B139" s="17">
        <v>16810</v>
      </c>
      <c r="C139" s="17">
        <v>26632</v>
      </c>
      <c r="D139" s="17">
        <f t="shared" si="6"/>
        <v>201720</v>
      </c>
      <c r="E139" s="17">
        <f t="shared" si="7"/>
        <v>319584</v>
      </c>
    </row>
    <row r="140" spans="1:5" x14ac:dyDescent="0.2">
      <c r="A140" s="18">
        <v>36981</v>
      </c>
      <c r="B140" s="17">
        <v>27573</v>
      </c>
      <c r="C140" s="17">
        <v>22725</v>
      </c>
      <c r="D140" s="17">
        <f t="shared" si="6"/>
        <v>330876</v>
      </c>
      <c r="E140" s="17">
        <f t="shared" si="7"/>
        <v>272700</v>
      </c>
    </row>
    <row r="141" spans="1:5" x14ac:dyDescent="0.2">
      <c r="A141" s="18">
        <v>37011</v>
      </c>
      <c r="B141" s="17">
        <v>12441</v>
      </c>
      <c r="C141" s="17">
        <v>20867</v>
      </c>
      <c r="D141" s="17">
        <f t="shared" si="6"/>
        <v>149292</v>
      </c>
      <c r="E141" s="17">
        <f t="shared" si="7"/>
        <v>250404</v>
      </c>
    </row>
    <row r="142" spans="1:5" x14ac:dyDescent="0.2">
      <c r="A142" s="18">
        <v>37042</v>
      </c>
      <c r="B142" s="17">
        <v>17773</v>
      </c>
      <c r="C142" s="17">
        <v>20681</v>
      </c>
      <c r="D142" s="17">
        <f t="shared" si="6"/>
        <v>213276</v>
      </c>
      <c r="E142" s="17">
        <f t="shared" si="7"/>
        <v>248172</v>
      </c>
    </row>
    <row r="143" spans="1:5" x14ac:dyDescent="0.2">
      <c r="A143" s="18">
        <v>37072</v>
      </c>
      <c r="B143" s="17">
        <v>22784</v>
      </c>
      <c r="C143" s="17">
        <v>19541</v>
      </c>
      <c r="D143" s="17">
        <f t="shared" si="6"/>
        <v>273408</v>
      </c>
      <c r="E143" s="17">
        <f t="shared" si="7"/>
        <v>234492</v>
      </c>
    </row>
    <row r="144" spans="1:5" x14ac:dyDescent="0.2">
      <c r="A144" s="18">
        <v>37103</v>
      </c>
      <c r="B144" s="17">
        <v>18682</v>
      </c>
      <c r="C144" s="17">
        <v>18306</v>
      </c>
      <c r="D144" s="17">
        <f t="shared" si="6"/>
        <v>224184</v>
      </c>
      <c r="E144" s="17">
        <f t="shared" si="7"/>
        <v>219672</v>
      </c>
    </row>
    <row r="145" spans="1:5" x14ac:dyDescent="0.2">
      <c r="A145" s="18">
        <v>37134</v>
      </c>
      <c r="B145" s="17">
        <v>18820</v>
      </c>
      <c r="C145" s="17">
        <v>29775</v>
      </c>
      <c r="D145" s="17">
        <f t="shared" si="6"/>
        <v>225840</v>
      </c>
      <c r="E145" s="17">
        <f t="shared" si="7"/>
        <v>357300</v>
      </c>
    </row>
    <row r="146" spans="1:5" x14ac:dyDescent="0.2">
      <c r="A146" s="18">
        <v>37164</v>
      </c>
      <c r="B146" s="17">
        <v>22635</v>
      </c>
      <c r="C146" s="17">
        <v>19794</v>
      </c>
      <c r="D146" s="17">
        <f t="shared" si="6"/>
        <v>271620</v>
      </c>
      <c r="E146" s="17">
        <f t="shared" si="7"/>
        <v>237528</v>
      </c>
    </row>
    <row r="147" spans="1:5" x14ac:dyDescent="0.2">
      <c r="A147" s="18">
        <v>37195</v>
      </c>
      <c r="B147" s="17">
        <v>22064</v>
      </c>
      <c r="C147" s="17">
        <v>18993</v>
      </c>
      <c r="D147" s="17">
        <f t="shared" si="6"/>
        <v>264768</v>
      </c>
      <c r="E147" s="17">
        <f t="shared" si="7"/>
        <v>227916</v>
      </c>
    </row>
    <row r="148" spans="1:5" x14ac:dyDescent="0.2">
      <c r="A148" s="18">
        <v>37225</v>
      </c>
      <c r="B148" s="17">
        <v>19118</v>
      </c>
      <c r="C148" s="17">
        <v>18701</v>
      </c>
      <c r="D148" s="17">
        <f t="shared" si="6"/>
        <v>229416</v>
      </c>
      <c r="E148" s="17">
        <f t="shared" si="7"/>
        <v>224412</v>
      </c>
    </row>
    <row r="149" spans="1:5" x14ac:dyDescent="0.2">
      <c r="A149" s="18">
        <v>37256</v>
      </c>
      <c r="B149" s="17">
        <v>26864</v>
      </c>
      <c r="C149" s="17">
        <v>18965</v>
      </c>
      <c r="D149" s="17">
        <f t="shared" si="6"/>
        <v>322368</v>
      </c>
      <c r="E149" s="17">
        <f t="shared" si="7"/>
        <v>227580</v>
      </c>
    </row>
    <row r="150" spans="1:5" x14ac:dyDescent="0.2">
      <c r="A150" s="18">
        <v>37287</v>
      </c>
      <c r="B150" s="17">
        <v>19919</v>
      </c>
      <c r="C150" s="17">
        <v>18073</v>
      </c>
      <c r="D150" s="17">
        <f t="shared" si="6"/>
        <v>239028</v>
      </c>
      <c r="E150" s="17">
        <f t="shared" si="7"/>
        <v>216876</v>
      </c>
    </row>
    <row r="151" spans="1:5" x14ac:dyDescent="0.2">
      <c r="A151" s="18">
        <v>37315</v>
      </c>
      <c r="B151" s="17">
        <v>19894</v>
      </c>
      <c r="C151" s="17">
        <v>30856</v>
      </c>
      <c r="D151" s="17">
        <f t="shared" si="6"/>
        <v>238728</v>
      </c>
      <c r="E151" s="17">
        <f t="shared" si="7"/>
        <v>370272</v>
      </c>
    </row>
    <row r="152" spans="1:5" x14ac:dyDescent="0.2">
      <c r="A152" s="18">
        <v>37346</v>
      </c>
      <c r="B152" s="17">
        <v>27107</v>
      </c>
      <c r="C152" s="17">
        <v>28354</v>
      </c>
      <c r="D152" s="17">
        <f t="shared" si="6"/>
        <v>325284</v>
      </c>
      <c r="E152" s="17">
        <f t="shared" si="7"/>
        <v>340248</v>
      </c>
    </row>
    <row r="153" spans="1:5" x14ac:dyDescent="0.2">
      <c r="A153" s="18">
        <v>37376</v>
      </c>
      <c r="B153" s="17">
        <v>16647</v>
      </c>
      <c r="C153" s="17">
        <v>23997</v>
      </c>
      <c r="D153" s="17">
        <f t="shared" si="6"/>
        <v>199764</v>
      </c>
      <c r="E153" s="17">
        <f t="shared" si="7"/>
        <v>287964</v>
      </c>
    </row>
    <row r="154" spans="1:5" x14ac:dyDescent="0.2">
      <c r="A154" s="18">
        <v>37407</v>
      </c>
      <c r="B154" s="17">
        <v>20227</v>
      </c>
      <c r="C154" s="17">
        <v>23458</v>
      </c>
      <c r="D154" s="17">
        <f t="shared" si="6"/>
        <v>242724</v>
      </c>
      <c r="E154" s="17">
        <f t="shared" si="7"/>
        <v>281496</v>
      </c>
    </row>
    <row r="155" spans="1:5" x14ac:dyDescent="0.2">
      <c r="A155" s="18">
        <v>37437</v>
      </c>
      <c r="B155" s="17">
        <v>29816</v>
      </c>
      <c r="C155" s="17">
        <v>20827</v>
      </c>
      <c r="D155" s="17">
        <f t="shared" si="6"/>
        <v>357792</v>
      </c>
      <c r="E155" s="17">
        <f t="shared" si="7"/>
        <v>249924</v>
      </c>
    </row>
    <row r="156" spans="1:5" x14ac:dyDescent="0.2">
      <c r="A156" s="18">
        <v>37468</v>
      </c>
      <c r="B156" s="17">
        <v>19587</v>
      </c>
      <c r="C156" s="17">
        <v>21897</v>
      </c>
      <c r="D156" s="17">
        <f t="shared" si="6"/>
        <v>235044</v>
      </c>
      <c r="E156" s="17">
        <f t="shared" si="7"/>
        <v>262764</v>
      </c>
    </row>
    <row r="157" spans="1:5" x14ac:dyDescent="0.2">
      <c r="A157" s="18">
        <v>37499</v>
      </c>
      <c r="B157" s="17">
        <v>19993</v>
      </c>
      <c r="C157" s="17">
        <v>32136</v>
      </c>
      <c r="D157" s="17">
        <f t="shared" si="6"/>
        <v>239916</v>
      </c>
      <c r="E157" s="17">
        <f t="shared" si="7"/>
        <v>385632</v>
      </c>
    </row>
    <row r="158" spans="1:5" x14ac:dyDescent="0.2">
      <c r="A158" s="18">
        <v>37529</v>
      </c>
      <c r="B158" s="17">
        <v>27512</v>
      </c>
      <c r="C158" s="17">
        <v>21264</v>
      </c>
      <c r="D158" s="17">
        <f t="shared" si="6"/>
        <v>330144</v>
      </c>
      <c r="E158" s="17">
        <f t="shared" si="7"/>
        <v>255168</v>
      </c>
    </row>
    <row r="159" spans="1:5" x14ac:dyDescent="0.2">
      <c r="A159" s="18">
        <v>37560</v>
      </c>
      <c r="B159" s="17">
        <v>20477</v>
      </c>
      <c r="C159" s="17">
        <v>21216</v>
      </c>
      <c r="D159" s="17">
        <f t="shared" si="6"/>
        <v>245724</v>
      </c>
      <c r="E159" s="17">
        <f t="shared" si="7"/>
        <v>254592</v>
      </c>
    </row>
    <row r="160" spans="1:5" x14ac:dyDescent="0.2">
      <c r="A160" s="18">
        <v>37590</v>
      </c>
      <c r="B160" s="17">
        <v>20820</v>
      </c>
      <c r="C160" s="17">
        <v>21124</v>
      </c>
      <c r="D160" s="17">
        <f t="shared" si="6"/>
        <v>249840</v>
      </c>
      <c r="E160" s="17">
        <f t="shared" si="7"/>
        <v>253488</v>
      </c>
    </row>
    <row r="161" spans="1:5" x14ac:dyDescent="0.2">
      <c r="A161" s="18">
        <v>37621</v>
      </c>
      <c r="B161" s="17">
        <v>33585</v>
      </c>
      <c r="C161" s="17">
        <v>20983</v>
      </c>
      <c r="D161" s="17">
        <f t="shared" si="6"/>
        <v>403020</v>
      </c>
      <c r="E161" s="17">
        <f t="shared" si="7"/>
        <v>251796</v>
      </c>
    </row>
    <row r="162" spans="1:5" x14ac:dyDescent="0.2">
      <c r="A162" s="18">
        <v>37652</v>
      </c>
      <c r="B162" s="17">
        <v>19019</v>
      </c>
      <c r="C162" s="17">
        <v>24207</v>
      </c>
      <c r="D162" s="17">
        <f t="shared" si="6"/>
        <v>228228</v>
      </c>
      <c r="E162" s="17">
        <f t="shared" si="7"/>
        <v>290484</v>
      </c>
    </row>
    <row r="163" spans="1:5" x14ac:dyDescent="0.2">
      <c r="A163" s="18">
        <v>37680</v>
      </c>
      <c r="B163" s="17">
        <v>20599</v>
      </c>
      <c r="C163" s="17">
        <v>32678</v>
      </c>
      <c r="D163" s="17">
        <f t="shared" si="6"/>
        <v>247188</v>
      </c>
      <c r="E163" s="17">
        <f t="shared" si="7"/>
        <v>392136</v>
      </c>
    </row>
    <row r="164" spans="1:5" x14ac:dyDescent="0.2">
      <c r="A164" s="18">
        <v>37711</v>
      </c>
      <c r="B164" s="17">
        <v>30603</v>
      </c>
      <c r="C164" s="17">
        <v>27741</v>
      </c>
      <c r="D164" s="17">
        <f t="shared" si="6"/>
        <v>367236</v>
      </c>
      <c r="E164" s="17">
        <f t="shared" si="7"/>
        <v>332892</v>
      </c>
    </row>
    <row r="165" spans="1:5" x14ac:dyDescent="0.2">
      <c r="A165" s="18">
        <v>37741</v>
      </c>
      <c r="B165" s="17">
        <v>15503</v>
      </c>
      <c r="C165" s="17">
        <v>26288</v>
      </c>
      <c r="D165" s="17">
        <f t="shared" si="6"/>
        <v>186036</v>
      </c>
      <c r="E165" s="17">
        <f t="shared" si="7"/>
        <v>315456</v>
      </c>
    </row>
    <row r="166" spans="1:5" x14ac:dyDescent="0.2">
      <c r="A166" s="18">
        <v>37772</v>
      </c>
      <c r="B166" s="17">
        <v>19597</v>
      </c>
      <c r="C166" s="17">
        <v>23724</v>
      </c>
      <c r="D166" s="17">
        <f t="shared" si="6"/>
        <v>235164</v>
      </c>
      <c r="E166" s="17">
        <f t="shared" si="7"/>
        <v>284688</v>
      </c>
    </row>
    <row r="167" spans="1:5" x14ac:dyDescent="0.2">
      <c r="A167" s="18">
        <v>37802</v>
      </c>
      <c r="B167" s="17">
        <v>33577</v>
      </c>
      <c r="C167" s="17">
        <v>23806</v>
      </c>
      <c r="D167" s="17">
        <f t="shared" si="6"/>
        <v>402924</v>
      </c>
      <c r="E167" s="17">
        <f t="shared" si="7"/>
        <v>285672</v>
      </c>
    </row>
    <row r="168" spans="1:5" x14ac:dyDescent="0.2">
      <c r="A168" s="18">
        <v>37833</v>
      </c>
      <c r="B168" s="17">
        <v>20813</v>
      </c>
      <c r="C168" s="17">
        <v>25474</v>
      </c>
      <c r="D168" s="17">
        <f t="shared" si="6"/>
        <v>249756</v>
      </c>
      <c r="E168" s="17">
        <f t="shared" si="7"/>
        <v>305688</v>
      </c>
    </row>
    <row r="169" spans="1:5" x14ac:dyDescent="0.2">
      <c r="A169" s="18">
        <v>37864</v>
      </c>
      <c r="B169" s="17">
        <v>24079</v>
      </c>
      <c r="C169" s="17">
        <v>36018</v>
      </c>
      <c r="D169" s="17">
        <f t="shared" si="6"/>
        <v>288948</v>
      </c>
      <c r="E169" s="17">
        <f t="shared" si="7"/>
        <v>432216</v>
      </c>
    </row>
    <row r="170" spans="1:5" x14ac:dyDescent="0.2">
      <c r="A170" s="18">
        <v>37894</v>
      </c>
      <c r="B170" s="17">
        <v>27565</v>
      </c>
      <c r="C170" s="17">
        <v>26913</v>
      </c>
      <c r="D170" s="17">
        <f t="shared" si="6"/>
        <v>330780</v>
      </c>
      <c r="E170" s="17">
        <f t="shared" si="7"/>
        <v>322956</v>
      </c>
    </row>
    <row r="171" spans="1:5" x14ac:dyDescent="0.2">
      <c r="A171" s="18">
        <v>37925</v>
      </c>
      <c r="B171" s="17">
        <v>22647</v>
      </c>
      <c r="C171" s="17">
        <v>24922</v>
      </c>
      <c r="D171" s="17">
        <f t="shared" si="6"/>
        <v>271764</v>
      </c>
      <c r="E171" s="17">
        <f t="shared" si="7"/>
        <v>299064</v>
      </c>
    </row>
    <row r="172" spans="1:5" x14ac:dyDescent="0.2">
      <c r="A172" s="18">
        <v>37955</v>
      </c>
      <c r="B172" s="17">
        <v>21681</v>
      </c>
      <c r="C172" s="17">
        <v>23643</v>
      </c>
      <c r="D172" s="17">
        <f t="shared" si="6"/>
        <v>260172</v>
      </c>
      <c r="E172" s="17">
        <f t="shared" si="7"/>
        <v>283716</v>
      </c>
    </row>
    <row r="173" spans="1:5" x14ac:dyDescent="0.2">
      <c r="A173" s="18">
        <v>37986</v>
      </c>
      <c r="B173" s="17">
        <v>33440</v>
      </c>
      <c r="C173" s="17">
        <v>25057</v>
      </c>
      <c r="D173" s="17">
        <f t="shared" si="6"/>
        <v>401280</v>
      </c>
      <c r="E173" s="17">
        <f t="shared" si="7"/>
        <v>300684</v>
      </c>
    </row>
    <row r="174" spans="1:5" x14ac:dyDescent="0.2">
      <c r="A174" s="18">
        <v>38017</v>
      </c>
      <c r="B174" s="17">
        <v>22158</v>
      </c>
      <c r="C174" s="17">
        <v>22877</v>
      </c>
      <c r="D174" s="17">
        <f t="shared" si="6"/>
        <v>265896</v>
      </c>
      <c r="E174" s="17">
        <f t="shared" si="7"/>
        <v>274524</v>
      </c>
    </row>
    <row r="175" spans="1:5" x14ac:dyDescent="0.2">
      <c r="A175" s="18">
        <v>38046</v>
      </c>
      <c r="B175" s="17">
        <v>23632</v>
      </c>
      <c r="C175" s="17">
        <v>38435</v>
      </c>
      <c r="D175" s="17">
        <f t="shared" si="6"/>
        <v>283584</v>
      </c>
      <c r="E175" s="17">
        <f t="shared" si="7"/>
        <v>461220</v>
      </c>
    </row>
    <row r="176" spans="1:5" x14ac:dyDescent="0.2">
      <c r="A176" s="18">
        <v>38077</v>
      </c>
      <c r="B176" s="17">
        <v>34178</v>
      </c>
      <c r="C176" s="17">
        <v>31590</v>
      </c>
      <c r="D176" s="17">
        <f t="shared" si="6"/>
        <v>410136</v>
      </c>
      <c r="E176" s="17">
        <f t="shared" si="7"/>
        <v>379080</v>
      </c>
    </row>
    <row r="177" spans="1:5" x14ac:dyDescent="0.2">
      <c r="A177" s="18">
        <v>38107</v>
      </c>
      <c r="B177" s="17">
        <v>17812</v>
      </c>
      <c r="C177" s="17">
        <v>26554</v>
      </c>
      <c r="D177" s="17">
        <f t="shared" si="6"/>
        <v>213744</v>
      </c>
      <c r="E177" s="17">
        <f t="shared" si="7"/>
        <v>318648</v>
      </c>
    </row>
    <row r="178" spans="1:5" x14ac:dyDescent="0.2">
      <c r="A178" s="18">
        <v>38138</v>
      </c>
      <c r="B178" s="17">
        <v>22294</v>
      </c>
      <c r="C178" s="17">
        <v>30823</v>
      </c>
      <c r="D178" s="17">
        <f t="shared" si="6"/>
        <v>267528</v>
      </c>
      <c r="E178" s="17">
        <f t="shared" si="7"/>
        <v>369876</v>
      </c>
    </row>
    <row r="179" spans="1:5" x14ac:dyDescent="0.2">
      <c r="A179" s="18">
        <v>38168</v>
      </c>
      <c r="B179" s="17">
        <v>35314</v>
      </c>
      <c r="C179" s="17">
        <v>28097</v>
      </c>
      <c r="D179" s="17">
        <f t="shared" si="6"/>
        <v>423768</v>
      </c>
      <c r="E179" s="17">
        <f t="shared" si="7"/>
        <v>337164</v>
      </c>
    </row>
    <row r="180" spans="1:5" x14ac:dyDescent="0.2">
      <c r="A180" s="18">
        <v>38199</v>
      </c>
      <c r="B180" s="17">
        <v>21558</v>
      </c>
      <c r="C180" s="17">
        <v>26625</v>
      </c>
      <c r="D180" s="17">
        <f t="shared" si="6"/>
        <v>258696</v>
      </c>
      <c r="E180" s="17">
        <f t="shared" si="7"/>
        <v>319500</v>
      </c>
    </row>
    <row r="181" spans="1:5" x14ac:dyDescent="0.2">
      <c r="A181" s="18">
        <v>38230</v>
      </c>
      <c r="B181" s="17">
        <v>25028</v>
      </c>
      <c r="C181" s="17">
        <v>40349</v>
      </c>
      <c r="D181" s="17">
        <f t="shared" si="6"/>
        <v>300336</v>
      </c>
      <c r="E181" s="17">
        <f t="shared" si="7"/>
        <v>484188</v>
      </c>
    </row>
    <row r="182" spans="1:5" x14ac:dyDescent="0.2">
      <c r="A182" s="18">
        <v>38260</v>
      </c>
      <c r="B182" s="17">
        <v>35829</v>
      </c>
      <c r="C182" s="17">
        <v>28350</v>
      </c>
      <c r="D182" s="17">
        <f t="shared" si="6"/>
        <v>429948</v>
      </c>
      <c r="E182" s="17">
        <f t="shared" si="7"/>
        <v>340200</v>
      </c>
    </row>
    <row r="183" spans="1:5" x14ac:dyDescent="0.2">
      <c r="A183" s="18">
        <v>38291</v>
      </c>
      <c r="B183" s="17">
        <v>23731</v>
      </c>
      <c r="C183" s="17">
        <v>26271</v>
      </c>
      <c r="D183" s="17">
        <f t="shared" si="6"/>
        <v>284772</v>
      </c>
      <c r="E183" s="17">
        <f t="shared" si="7"/>
        <v>315252</v>
      </c>
    </row>
    <row r="184" spans="1:5" x14ac:dyDescent="0.2">
      <c r="A184" s="18">
        <v>38321</v>
      </c>
      <c r="B184" s="17">
        <v>25559</v>
      </c>
      <c r="C184" s="17">
        <v>27454</v>
      </c>
      <c r="D184" s="17">
        <f t="shared" si="6"/>
        <v>306708</v>
      </c>
      <c r="E184" s="17">
        <f t="shared" si="7"/>
        <v>329448</v>
      </c>
    </row>
    <row r="185" spans="1:5" x14ac:dyDescent="0.2">
      <c r="A185" s="18">
        <v>38352</v>
      </c>
      <c r="B185" s="17">
        <v>41584</v>
      </c>
      <c r="C185" s="17">
        <v>29621</v>
      </c>
      <c r="D185" s="17">
        <f t="shared" si="6"/>
        <v>499008</v>
      </c>
      <c r="E185" s="17">
        <f t="shared" si="7"/>
        <v>355452</v>
      </c>
    </row>
    <row r="186" spans="1:5" x14ac:dyDescent="0.2">
      <c r="A186" s="18">
        <v>38383</v>
      </c>
      <c r="B186" s="17">
        <v>25878</v>
      </c>
      <c r="C186" s="17">
        <v>25761</v>
      </c>
      <c r="D186" s="17">
        <f t="shared" si="6"/>
        <v>310536</v>
      </c>
      <c r="E186" s="17">
        <f t="shared" si="7"/>
        <v>309132</v>
      </c>
    </row>
    <row r="187" spans="1:5" x14ac:dyDescent="0.2">
      <c r="A187" s="18">
        <v>38411</v>
      </c>
      <c r="B187" s="17">
        <v>28416</v>
      </c>
      <c r="C187" s="17">
        <v>40819</v>
      </c>
      <c r="D187" s="17">
        <f t="shared" si="6"/>
        <v>340992</v>
      </c>
      <c r="E187" s="17">
        <f t="shared" si="7"/>
        <v>489828</v>
      </c>
    </row>
    <row r="188" spans="1:5" x14ac:dyDescent="0.2">
      <c r="A188" s="18">
        <v>38442</v>
      </c>
      <c r="B188" s="17">
        <v>44350</v>
      </c>
      <c r="C188" s="17">
        <v>37878</v>
      </c>
      <c r="D188" s="17">
        <f t="shared" si="6"/>
        <v>532200</v>
      </c>
      <c r="E188" s="17">
        <f t="shared" si="7"/>
        <v>454536</v>
      </c>
    </row>
    <row r="189" spans="1:5" x14ac:dyDescent="0.2">
      <c r="A189" s="18">
        <v>38472</v>
      </c>
      <c r="B189" s="17">
        <v>20781</v>
      </c>
      <c r="C189" s="17">
        <v>31487</v>
      </c>
      <c r="D189" s="17">
        <f t="shared" si="6"/>
        <v>249372</v>
      </c>
      <c r="E189" s="17">
        <f t="shared" si="7"/>
        <v>377844</v>
      </c>
    </row>
    <row r="190" spans="1:5" x14ac:dyDescent="0.2">
      <c r="A190" s="18">
        <v>38503</v>
      </c>
      <c r="B190" s="17">
        <v>26692</v>
      </c>
      <c r="C190" s="17">
        <v>33210</v>
      </c>
      <c r="D190" s="17">
        <f t="shared" si="6"/>
        <v>320304</v>
      </c>
      <c r="E190" s="17">
        <f t="shared" si="7"/>
        <v>398520</v>
      </c>
    </row>
    <row r="191" spans="1:5" x14ac:dyDescent="0.2">
      <c r="A191" s="18">
        <v>38533</v>
      </c>
      <c r="B191" s="17">
        <v>42730</v>
      </c>
      <c r="C191" s="17">
        <v>32976</v>
      </c>
      <c r="D191" s="17">
        <f t="shared" si="6"/>
        <v>512760</v>
      </c>
      <c r="E191" s="17">
        <f t="shared" si="7"/>
        <v>395712</v>
      </c>
    </row>
    <row r="192" spans="1:5" x14ac:dyDescent="0.2">
      <c r="A192" s="18">
        <v>38564</v>
      </c>
      <c r="B192" s="17">
        <v>27353</v>
      </c>
      <c r="C192" s="17">
        <v>28096</v>
      </c>
      <c r="D192" s="17">
        <f t="shared" si="6"/>
        <v>328236</v>
      </c>
      <c r="E192" s="17">
        <f t="shared" si="7"/>
        <v>337152</v>
      </c>
    </row>
    <row r="193" spans="1:5" x14ac:dyDescent="0.2">
      <c r="A193" s="18">
        <v>38595</v>
      </c>
      <c r="B193" s="17">
        <v>29241</v>
      </c>
      <c r="C193" s="17">
        <v>43578</v>
      </c>
      <c r="D193" s="17">
        <f t="shared" si="6"/>
        <v>350892</v>
      </c>
      <c r="E193" s="17">
        <f t="shared" si="7"/>
        <v>522936</v>
      </c>
    </row>
    <row r="194" spans="1:5" x14ac:dyDescent="0.2">
      <c r="A194" s="18">
        <v>38625</v>
      </c>
      <c r="B194" s="17">
        <v>43448</v>
      </c>
      <c r="C194" s="17">
        <v>34299</v>
      </c>
      <c r="D194" s="17">
        <f t="shared" si="6"/>
        <v>521376</v>
      </c>
      <c r="E194" s="17">
        <f t="shared" si="7"/>
        <v>411588</v>
      </c>
    </row>
    <row r="195" spans="1:5" x14ac:dyDescent="0.2">
      <c r="A195" s="18">
        <v>38656</v>
      </c>
      <c r="B195" s="17">
        <v>27224</v>
      </c>
      <c r="C195" s="17">
        <v>26841</v>
      </c>
      <c r="D195" s="17">
        <f t="shared" si="6"/>
        <v>326688</v>
      </c>
      <c r="E195" s="17">
        <f t="shared" si="7"/>
        <v>322092</v>
      </c>
    </row>
    <row r="196" spans="1:5" x14ac:dyDescent="0.2">
      <c r="A196" s="18">
        <v>38686</v>
      </c>
      <c r="B196" s="17">
        <v>31517</v>
      </c>
      <c r="C196" s="17">
        <v>30211</v>
      </c>
      <c r="D196" s="17">
        <f t="shared" si="6"/>
        <v>378204</v>
      </c>
      <c r="E196" s="17">
        <f t="shared" si="7"/>
        <v>362532</v>
      </c>
    </row>
    <row r="197" spans="1:5" x14ac:dyDescent="0.2">
      <c r="A197" s="18">
        <v>38717</v>
      </c>
      <c r="B197" s="17">
        <v>47263</v>
      </c>
      <c r="C197" s="17">
        <v>37423</v>
      </c>
      <c r="D197" s="17">
        <f t="shared" si="6"/>
        <v>567156</v>
      </c>
      <c r="E197" s="17">
        <f t="shared" si="7"/>
        <v>449076</v>
      </c>
    </row>
    <row r="198" spans="1:5" x14ac:dyDescent="0.2">
      <c r="A198" s="18">
        <v>38748</v>
      </c>
      <c r="B198" s="17">
        <v>29859</v>
      </c>
      <c r="C198" s="17">
        <v>28449</v>
      </c>
      <c r="D198" s="17">
        <f t="shared" si="6"/>
        <v>358308</v>
      </c>
      <c r="E198" s="17">
        <f t="shared" si="7"/>
        <v>341388</v>
      </c>
    </row>
    <row r="199" spans="1:5" x14ac:dyDescent="0.2">
      <c r="A199" s="18">
        <v>38776</v>
      </c>
      <c r="B199" s="17">
        <v>32019</v>
      </c>
      <c r="C199" s="17">
        <v>42096</v>
      </c>
      <c r="D199" s="17">
        <f t="shared" ref="D199:D262" si="8">B199*12</f>
        <v>384228</v>
      </c>
      <c r="E199" s="17">
        <f t="shared" ref="E199:E262" si="9">C199*12</f>
        <v>505152</v>
      </c>
    </row>
    <row r="200" spans="1:5" x14ac:dyDescent="0.2">
      <c r="A200" s="18">
        <v>38807</v>
      </c>
      <c r="B200" s="17">
        <v>53038</v>
      </c>
      <c r="C200" s="17">
        <v>48118</v>
      </c>
      <c r="D200" s="17">
        <f t="shared" si="8"/>
        <v>636456</v>
      </c>
      <c r="E200" s="17">
        <f t="shared" si="9"/>
        <v>577416</v>
      </c>
    </row>
    <row r="201" spans="1:5" x14ac:dyDescent="0.2">
      <c r="A201" s="18">
        <v>38837</v>
      </c>
      <c r="B201" s="17">
        <v>21412</v>
      </c>
      <c r="C201" s="17">
        <v>32749</v>
      </c>
      <c r="D201" s="17">
        <f t="shared" si="8"/>
        <v>256944</v>
      </c>
      <c r="E201" s="17">
        <f t="shared" si="9"/>
        <v>392988</v>
      </c>
    </row>
    <row r="202" spans="1:5" x14ac:dyDescent="0.2">
      <c r="A202" s="18">
        <v>38868</v>
      </c>
      <c r="B202" s="17">
        <v>30017</v>
      </c>
      <c r="C202" s="17">
        <v>36755</v>
      </c>
      <c r="D202" s="17">
        <f t="shared" si="8"/>
        <v>360204</v>
      </c>
      <c r="E202" s="17">
        <f t="shared" si="9"/>
        <v>441060</v>
      </c>
    </row>
    <row r="203" spans="1:5" x14ac:dyDescent="0.2">
      <c r="A203" s="18">
        <v>38898</v>
      </c>
      <c r="B203" s="17">
        <v>52916</v>
      </c>
      <c r="C203" s="17">
        <v>38094</v>
      </c>
      <c r="D203" s="17">
        <f t="shared" si="8"/>
        <v>634992</v>
      </c>
      <c r="E203" s="17">
        <f t="shared" si="9"/>
        <v>457128</v>
      </c>
    </row>
    <row r="204" spans="1:5" x14ac:dyDescent="0.2">
      <c r="A204" s="18">
        <v>38929</v>
      </c>
      <c r="B204" s="17">
        <v>30129</v>
      </c>
      <c r="C204" s="17">
        <v>38830</v>
      </c>
      <c r="D204" s="17">
        <f t="shared" si="8"/>
        <v>361548</v>
      </c>
      <c r="E204" s="17">
        <f t="shared" si="9"/>
        <v>465960</v>
      </c>
    </row>
    <row r="205" spans="1:5" x14ac:dyDescent="0.2">
      <c r="A205" s="18">
        <v>38960</v>
      </c>
      <c r="B205" s="17">
        <v>37218</v>
      </c>
      <c r="C205" s="17">
        <v>43154</v>
      </c>
      <c r="D205" s="17">
        <f t="shared" si="8"/>
        <v>446616</v>
      </c>
      <c r="E205" s="17">
        <f t="shared" si="9"/>
        <v>517848</v>
      </c>
    </row>
    <row r="206" spans="1:5" x14ac:dyDescent="0.2">
      <c r="A206" s="18">
        <v>38990</v>
      </c>
      <c r="B206" s="17">
        <v>52858</v>
      </c>
      <c r="C206" s="17">
        <v>38037</v>
      </c>
      <c r="D206" s="17">
        <f t="shared" si="8"/>
        <v>634296</v>
      </c>
      <c r="E206" s="17">
        <f t="shared" si="9"/>
        <v>456444</v>
      </c>
    </row>
    <row r="207" spans="1:5" x14ac:dyDescent="0.2">
      <c r="A207" s="18">
        <v>39021</v>
      </c>
      <c r="B207" s="17">
        <v>30708</v>
      </c>
      <c r="C207" s="17">
        <v>34007</v>
      </c>
      <c r="D207" s="17">
        <f t="shared" si="8"/>
        <v>368496</v>
      </c>
      <c r="E207" s="17">
        <f t="shared" si="9"/>
        <v>408084</v>
      </c>
    </row>
    <row r="208" spans="1:5" x14ac:dyDescent="0.2">
      <c r="A208" s="18">
        <v>39051</v>
      </c>
      <c r="B208" s="17">
        <v>34997</v>
      </c>
      <c r="C208" s="17">
        <v>40392</v>
      </c>
      <c r="D208" s="17">
        <f t="shared" si="8"/>
        <v>419964</v>
      </c>
      <c r="E208" s="17">
        <f t="shared" si="9"/>
        <v>484704</v>
      </c>
    </row>
    <row r="209" spans="1:5" x14ac:dyDescent="0.2">
      <c r="A209" s="18">
        <v>39082</v>
      </c>
      <c r="B209" s="17">
        <v>59098</v>
      </c>
      <c r="C209" s="17">
        <v>38768</v>
      </c>
      <c r="D209" s="17">
        <f t="shared" si="8"/>
        <v>709176</v>
      </c>
      <c r="E209" s="17">
        <f t="shared" si="9"/>
        <v>465216</v>
      </c>
    </row>
    <row r="210" spans="1:5" x14ac:dyDescent="0.2">
      <c r="A210" s="18">
        <v>39113</v>
      </c>
      <c r="B210" s="17">
        <v>32445</v>
      </c>
      <c r="C210" s="17">
        <v>35611</v>
      </c>
      <c r="D210" s="17">
        <f t="shared" si="8"/>
        <v>389340</v>
      </c>
      <c r="E210" s="17">
        <f t="shared" si="9"/>
        <v>427332</v>
      </c>
    </row>
    <row r="211" spans="1:5" x14ac:dyDescent="0.2">
      <c r="A211" s="18">
        <v>39141</v>
      </c>
      <c r="B211" s="17">
        <v>41618</v>
      </c>
      <c r="C211" s="17">
        <v>51877</v>
      </c>
      <c r="D211" s="17">
        <f t="shared" si="8"/>
        <v>499416</v>
      </c>
      <c r="E211" s="17">
        <f t="shared" si="9"/>
        <v>622524</v>
      </c>
    </row>
    <row r="212" spans="1:5" x14ac:dyDescent="0.2">
      <c r="A212" s="18">
        <v>39172</v>
      </c>
      <c r="B212" s="17">
        <v>59282</v>
      </c>
      <c r="C212" s="17">
        <v>41889</v>
      </c>
      <c r="D212" s="17">
        <f t="shared" si="8"/>
        <v>711384</v>
      </c>
      <c r="E212" s="17">
        <f t="shared" si="9"/>
        <v>502668</v>
      </c>
    </row>
    <row r="213" spans="1:5" x14ac:dyDescent="0.2">
      <c r="A213" s="18">
        <v>39202</v>
      </c>
      <c r="B213" s="17">
        <v>26053</v>
      </c>
      <c r="C213" s="17">
        <v>44776</v>
      </c>
      <c r="D213" s="17">
        <f t="shared" si="8"/>
        <v>312636</v>
      </c>
      <c r="E213" s="17">
        <f t="shared" si="9"/>
        <v>537312</v>
      </c>
    </row>
    <row r="214" spans="1:5" x14ac:dyDescent="0.2">
      <c r="A214" s="18">
        <v>39233</v>
      </c>
      <c r="B214" s="17">
        <v>34255</v>
      </c>
      <c r="C214" s="17">
        <v>41437</v>
      </c>
      <c r="D214" s="17">
        <f t="shared" si="8"/>
        <v>411060</v>
      </c>
      <c r="E214" s="17">
        <f t="shared" si="9"/>
        <v>497244</v>
      </c>
    </row>
    <row r="215" spans="1:5" x14ac:dyDescent="0.2">
      <c r="A215" s="18">
        <v>39263</v>
      </c>
      <c r="B215" s="17">
        <v>61047</v>
      </c>
      <c r="C215" s="17">
        <v>40185</v>
      </c>
      <c r="D215" s="17">
        <f t="shared" si="8"/>
        <v>732564</v>
      </c>
      <c r="E215" s="17">
        <f t="shared" si="9"/>
        <v>482220</v>
      </c>
    </row>
    <row r="216" spans="1:5" x14ac:dyDescent="0.2">
      <c r="A216" s="18">
        <v>39294</v>
      </c>
      <c r="B216" s="17">
        <v>33611</v>
      </c>
      <c r="C216" s="17">
        <v>47206</v>
      </c>
      <c r="D216" s="17">
        <f t="shared" si="8"/>
        <v>403332</v>
      </c>
      <c r="E216" s="17">
        <f t="shared" si="9"/>
        <v>566472</v>
      </c>
    </row>
    <row r="217" spans="1:5" x14ac:dyDescent="0.2">
      <c r="A217" s="18">
        <v>39325</v>
      </c>
      <c r="B217" s="17">
        <v>41913</v>
      </c>
      <c r="C217" s="17">
        <v>46270</v>
      </c>
      <c r="D217" s="17">
        <f t="shared" si="8"/>
        <v>502956</v>
      </c>
      <c r="E217" s="17">
        <f t="shared" si="9"/>
        <v>555240</v>
      </c>
    </row>
    <row r="218" spans="1:5" x14ac:dyDescent="0.2">
      <c r="A218" s="18">
        <v>39355</v>
      </c>
      <c r="B218" s="17">
        <v>60133</v>
      </c>
      <c r="C218" s="17">
        <v>43299</v>
      </c>
      <c r="D218" s="17">
        <f t="shared" si="8"/>
        <v>721596</v>
      </c>
      <c r="E218" s="17">
        <f t="shared" si="9"/>
        <v>519588</v>
      </c>
    </row>
    <row r="219" spans="1:5" x14ac:dyDescent="0.2">
      <c r="A219" s="18">
        <v>39386</v>
      </c>
      <c r="B219" s="17">
        <v>36856</v>
      </c>
      <c r="C219" s="17">
        <v>42489</v>
      </c>
      <c r="D219" s="17">
        <f t="shared" si="8"/>
        <v>442272</v>
      </c>
      <c r="E219" s="17">
        <f t="shared" si="9"/>
        <v>509868</v>
      </c>
    </row>
    <row r="220" spans="1:5" x14ac:dyDescent="0.2">
      <c r="A220" s="18">
        <v>39416</v>
      </c>
      <c r="B220" s="17">
        <v>40541</v>
      </c>
      <c r="C220" s="17">
        <v>44812</v>
      </c>
      <c r="D220" s="17">
        <f t="shared" si="8"/>
        <v>486492</v>
      </c>
      <c r="E220" s="17">
        <f t="shared" si="9"/>
        <v>537744</v>
      </c>
    </row>
    <row r="221" spans="1:5" x14ac:dyDescent="0.2">
      <c r="A221" s="18">
        <v>39447</v>
      </c>
      <c r="B221" s="17">
        <v>70791</v>
      </c>
      <c r="C221" s="17">
        <v>42978</v>
      </c>
      <c r="D221" s="17">
        <f t="shared" si="8"/>
        <v>849492</v>
      </c>
      <c r="E221" s="17">
        <f t="shared" si="9"/>
        <v>515736</v>
      </c>
    </row>
    <row r="222" spans="1:5" x14ac:dyDescent="0.2">
      <c r="A222" s="18">
        <v>39478</v>
      </c>
      <c r="B222" s="17">
        <v>37184</v>
      </c>
      <c r="C222" s="17">
        <v>41204</v>
      </c>
      <c r="D222" s="17">
        <f t="shared" si="8"/>
        <v>446208</v>
      </c>
      <c r="E222" s="17">
        <f t="shared" si="9"/>
        <v>494448</v>
      </c>
    </row>
    <row r="223" spans="1:5" x14ac:dyDescent="0.2">
      <c r="A223" s="18">
        <v>39507</v>
      </c>
      <c r="B223" s="17">
        <v>47802</v>
      </c>
      <c r="C223" s="17">
        <v>59314</v>
      </c>
      <c r="D223" s="17">
        <f t="shared" si="8"/>
        <v>573624</v>
      </c>
      <c r="E223" s="17">
        <f t="shared" si="9"/>
        <v>711768</v>
      </c>
    </row>
    <row r="224" spans="1:5" x14ac:dyDescent="0.2">
      <c r="A224" s="18">
        <v>39538</v>
      </c>
      <c r="B224" s="17">
        <v>72213</v>
      </c>
      <c r="C224" s="17">
        <v>48251</v>
      </c>
      <c r="D224" s="17">
        <f t="shared" si="8"/>
        <v>866556</v>
      </c>
      <c r="E224" s="17">
        <f t="shared" si="9"/>
        <v>579012</v>
      </c>
    </row>
    <row r="225" spans="1:5" x14ac:dyDescent="0.2">
      <c r="A225" s="18">
        <v>39568</v>
      </c>
      <c r="B225" s="17">
        <v>27197</v>
      </c>
      <c r="C225" s="17">
        <v>41061</v>
      </c>
      <c r="D225" s="17">
        <f t="shared" si="8"/>
        <v>326364</v>
      </c>
      <c r="E225" s="17">
        <f t="shared" si="9"/>
        <v>492732</v>
      </c>
    </row>
    <row r="226" spans="1:5" x14ac:dyDescent="0.2">
      <c r="A226" s="18">
        <v>39599</v>
      </c>
      <c r="B226" s="17">
        <v>36732</v>
      </c>
      <c r="C226" s="17">
        <v>48213</v>
      </c>
      <c r="D226" s="17">
        <f t="shared" si="8"/>
        <v>440784</v>
      </c>
      <c r="E226" s="17">
        <f t="shared" si="9"/>
        <v>578556</v>
      </c>
    </row>
    <row r="227" spans="1:5" x14ac:dyDescent="0.2">
      <c r="A227" s="18">
        <v>39629</v>
      </c>
      <c r="B227" s="17">
        <v>71947</v>
      </c>
      <c r="C227" s="17">
        <v>46651</v>
      </c>
      <c r="D227" s="17">
        <f t="shared" si="8"/>
        <v>863364</v>
      </c>
      <c r="E227" s="17">
        <f t="shared" si="9"/>
        <v>559812</v>
      </c>
    </row>
    <row r="228" spans="1:5" x14ac:dyDescent="0.2">
      <c r="A228" s="18">
        <v>39660</v>
      </c>
      <c r="B228" s="17">
        <v>39918</v>
      </c>
      <c r="C228" s="17">
        <v>57312</v>
      </c>
      <c r="D228" s="17">
        <f t="shared" si="8"/>
        <v>479016</v>
      </c>
      <c r="E228" s="17">
        <f t="shared" si="9"/>
        <v>687744</v>
      </c>
    </row>
    <row r="229" spans="1:5" x14ac:dyDescent="0.2">
      <c r="A229" s="18">
        <v>39691</v>
      </c>
      <c r="B229" s="17">
        <v>47588</v>
      </c>
      <c r="C229" s="17">
        <v>53723</v>
      </c>
      <c r="D229" s="17">
        <f t="shared" si="8"/>
        <v>571056</v>
      </c>
      <c r="E229" s="17">
        <f t="shared" si="9"/>
        <v>644676</v>
      </c>
    </row>
    <row r="230" spans="1:5" x14ac:dyDescent="0.2">
      <c r="A230" s="18">
        <v>39721</v>
      </c>
      <c r="B230" s="17">
        <v>63870</v>
      </c>
      <c r="C230" s="17">
        <v>55375</v>
      </c>
      <c r="D230" s="17">
        <f t="shared" si="8"/>
        <v>766440</v>
      </c>
      <c r="E230" s="17">
        <f t="shared" si="9"/>
        <v>664500</v>
      </c>
    </row>
    <row r="231" spans="1:5" x14ac:dyDescent="0.2">
      <c r="A231" s="18">
        <v>39752</v>
      </c>
      <c r="B231" s="17">
        <v>36768</v>
      </c>
      <c r="C231" s="17">
        <v>50433</v>
      </c>
      <c r="D231" s="17">
        <f t="shared" si="8"/>
        <v>441216</v>
      </c>
      <c r="E231" s="17">
        <f t="shared" si="9"/>
        <v>605196</v>
      </c>
    </row>
    <row r="232" spans="1:5" x14ac:dyDescent="0.2">
      <c r="A232" s="18">
        <v>39782</v>
      </c>
      <c r="B232" s="17">
        <v>41264</v>
      </c>
      <c r="C232" s="17">
        <v>52557</v>
      </c>
      <c r="D232" s="17">
        <f t="shared" si="8"/>
        <v>495168</v>
      </c>
      <c r="E232" s="17">
        <f t="shared" si="9"/>
        <v>630684</v>
      </c>
    </row>
    <row r="233" spans="1:5" x14ac:dyDescent="0.2">
      <c r="A233" s="18">
        <v>39813</v>
      </c>
      <c r="B233" s="17">
        <v>80965</v>
      </c>
      <c r="C233" s="17">
        <v>57772</v>
      </c>
      <c r="D233" s="17">
        <f t="shared" si="8"/>
        <v>971580</v>
      </c>
      <c r="E233" s="17">
        <f t="shared" si="9"/>
        <v>693264</v>
      </c>
    </row>
    <row r="234" spans="1:5" x14ac:dyDescent="0.2">
      <c r="A234" s="18">
        <v>39844</v>
      </c>
      <c r="B234" s="17">
        <v>35922</v>
      </c>
      <c r="C234" s="17">
        <v>49236</v>
      </c>
      <c r="D234" s="17">
        <f t="shared" si="8"/>
        <v>431064</v>
      </c>
      <c r="E234" s="17">
        <f t="shared" si="9"/>
        <v>590832</v>
      </c>
    </row>
    <row r="235" spans="1:5" x14ac:dyDescent="0.2">
      <c r="A235" s="18">
        <v>39872</v>
      </c>
      <c r="B235" s="17">
        <v>51937</v>
      </c>
      <c r="C235" s="17">
        <v>60985</v>
      </c>
      <c r="D235" s="17">
        <f t="shared" si="8"/>
        <v>623244</v>
      </c>
      <c r="E235" s="17">
        <f t="shared" si="9"/>
        <v>731820</v>
      </c>
    </row>
    <row r="236" spans="1:5" x14ac:dyDescent="0.2">
      <c r="A236" s="18">
        <v>39903</v>
      </c>
      <c r="B236" s="17">
        <v>77959</v>
      </c>
      <c r="C236" s="17">
        <v>56775</v>
      </c>
      <c r="D236" s="17">
        <f t="shared" si="8"/>
        <v>935508</v>
      </c>
      <c r="E236" s="17">
        <f t="shared" si="9"/>
        <v>681300</v>
      </c>
    </row>
    <row r="237" spans="1:5" x14ac:dyDescent="0.2">
      <c r="A237" s="18">
        <v>39933</v>
      </c>
      <c r="B237" s="17">
        <v>24301</v>
      </c>
      <c r="C237" s="17">
        <v>57467</v>
      </c>
      <c r="D237" s="17">
        <f t="shared" si="8"/>
        <v>291612</v>
      </c>
      <c r="E237" s="17">
        <f t="shared" si="9"/>
        <v>689604</v>
      </c>
    </row>
    <row r="238" spans="1:5" x14ac:dyDescent="0.2">
      <c r="A238" s="18">
        <v>39964</v>
      </c>
      <c r="B238" s="17">
        <v>32644</v>
      </c>
      <c r="C238" s="17">
        <v>52349</v>
      </c>
      <c r="D238" s="17">
        <f t="shared" si="8"/>
        <v>391728</v>
      </c>
      <c r="E238" s="17">
        <f t="shared" si="9"/>
        <v>628188</v>
      </c>
    </row>
    <row r="239" spans="1:5" x14ac:dyDescent="0.2">
      <c r="A239" s="18">
        <v>39994</v>
      </c>
      <c r="B239" s="17">
        <v>69509</v>
      </c>
      <c r="C239" s="17">
        <v>58572</v>
      </c>
      <c r="D239" s="17">
        <f t="shared" si="8"/>
        <v>834108</v>
      </c>
      <c r="E239" s="17">
        <f t="shared" si="9"/>
        <v>702864</v>
      </c>
    </row>
    <row r="240" spans="1:5" x14ac:dyDescent="0.2">
      <c r="A240" s="18">
        <v>40025</v>
      </c>
      <c r="B240" s="17">
        <v>35541</v>
      </c>
      <c r="C240" s="17">
        <v>66663</v>
      </c>
      <c r="D240" s="17">
        <f t="shared" si="8"/>
        <v>426492</v>
      </c>
      <c r="E240" s="17">
        <f t="shared" si="9"/>
        <v>799956</v>
      </c>
    </row>
    <row r="241" spans="1:5" x14ac:dyDescent="0.2">
      <c r="A241" s="18">
        <v>40056</v>
      </c>
      <c r="B241" s="17">
        <v>45360</v>
      </c>
      <c r="C241" s="17">
        <v>53904</v>
      </c>
      <c r="D241" s="17">
        <f t="shared" si="8"/>
        <v>544320</v>
      </c>
      <c r="E241" s="17">
        <f t="shared" si="9"/>
        <v>646848</v>
      </c>
    </row>
    <row r="242" spans="1:5" x14ac:dyDescent="0.2">
      <c r="A242" s="18">
        <v>40086</v>
      </c>
      <c r="B242" s="17">
        <v>58826</v>
      </c>
      <c r="C242" s="17">
        <v>59910</v>
      </c>
      <c r="D242" s="17">
        <f t="shared" si="8"/>
        <v>705912</v>
      </c>
      <c r="E242" s="17">
        <f t="shared" si="9"/>
        <v>718920</v>
      </c>
    </row>
    <row r="243" spans="1:5" x14ac:dyDescent="0.2">
      <c r="A243" s="18">
        <v>40117</v>
      </c>
      <c r="B243" s="17">
        <v>35719</v>
      </c>
      <c r="C243" s="17">
        <v>58226</v>
      </c>
      <c r="D243" s="17">
        <f t="shared" si="8"/>
        <v>428628</v>
      </c>
      <c r="E243" s="17">
        <f t="shared" si="9"/>
        <v>698712</v>
      </c>
    </row>
    <row r="244" spans="1:5" x14ac:dyDescent="0.2">
      <c r="A244" s="18">
        <v>40147</v>
      </c>
      <c r="B244" s="17">
        <v>40154</v>
      </c>
      <c r="C244" s="17">
        <v>63743</v>
      </c>
      <c r="D244" s="17">
        <f t="shared" si="8"/>
        <v>481848</v>
      </c>
      <c r="E244" s="17">
        <f t="shared" si="9"/>
        <v>764916</v>
      </c>
    </row>
    <row r="245" spans="1:5" x14ac:dyDescent="0.2">
      <c r="A245" s="18">
        <v>40178</v>
      </c>
      <c r="B245" s="17">
        <v>74163</v>
      </c>
      <c r="C245" s="17">
        <v>60456</v>
      </c>
      <c r="D245" s="17">
        <f t="shared" si="8"/>
        <v>889956</v>
      </c>
      <c r="E245" s="17">
        <f t="shared" si="9"/>
        <v>725472</v>
      </c>
    </row>
    <row r="246" spans="1:5" x14ac:dyDescent="0.2">
      <c r="A246" s="18">
        <v>40209</v>
      </c>
      <c r="B246" s="17">
        <v>39764</v>
      </c>
      <c r="C246" s="17">
        <v>52842</v>
      </c>
      <c r="D246" s="17">
        <f t="shared" si="8"/>
        <v>477168</v>
      </c>
      <c r="E246" s="17">
        <f t="shared" si="9"/>
        <v>634104</v>
      </c>
    </row>
    <row r="247" spans="1:5" x14ac:dyDescent="0.2">
      <c r="A247" s="18">
        <v>40237</v>
      </c>
      <c r="B247" s="17">
        <v>58580</v>
      </c>
      <c r="C247" s="17">
        <v>55526</v>
      </c>
      <c r="D247" s="17">
        <f t="shared" si="8"/>
        <v>702960</v>
      </c>
      <c r="E247" s="17">
        <f t="shared" si="9"/>
        <v>666312</v>
      </c>
    </row>
    <row r="248" spans="1:5" x14ac:dyDescent="0.2">
      <c r="A248" s="18">
        <v>40268</v>
      </c>
      <c r="B248" s="17">
        <v>69930</v>
      </c>
      <c r="C248" s="17">
        <v>74085</v>
      </c>
      <c r="D248" s="17">
        <f t="shared" si="8"/>
        <v>839160</v>
      </c>
      <c r="E248" s="17">
        <f t="shared" si="9"/>
        <v>889020</v>
      </c>
    </row>
    <row r="249" spans="1:5" x14ac:dyDescent="0.2">
      <c r="A249" s="18">
        <v>40298</v>
      </c>
      <c r="B249" s="17">
        <v>37007</v>
      </c>
      <c r="C249" s="17">
        <v>62077</v>
      </c>
      <c r="D249" s="17">
        <f t="shared" si="8"/>
        <v>444084</v>
      </c>
      <c r="E249" s="17">
        <f t="shared" si="9"/>
        <v>744924</v>
      </c>
    </row>
    <row r="250" spans="1:5" x14ac:dyDescent="0.2">
      <c r="A250" s="18">
        <v>40329</v>
      </c>
      <c r="B250" s="17">
        <v>38693</v>
      </c>
      <c r="C250" s="17">
        <v>59385</v>
      </c>
      <c r="D250" s="17">
        <f t="shared" si="8"/>
        <v>464316</v>
      </c>
      <c r="E250" s="17">
        <f t="shared" si="9"/>
        <v>712620</v>
      </c>
    </row>
    <row r="251" spans="1:5" x14ac:dyDescent="0.2">
      <c r="A251" s="18">
        <v>40359</v>
      </c>
      <c r="B251" s="17">
        <v>74659</v>
      </c>
      <c r="C251" s="17">
        <v>60717</v>
      </c>
      <c r="D251" s="17">
        <f t="shared" si="8"/>
        <v>895908</v>
      </c>
      <c r="E251" s="17">
        <f t="shared" si="9"/>
        <v>728604</v>
      </c>
    </row>
    <row r="252" spans="1:5" x14ac:dyDescent="0.2">
      <c r="A252" s="18">
        <v>40390</v>
      </c>
      <c r="B252" s="17">
        <v>43563</v>
      </c>
      <c r="C252" s="17">
        <v>74855</v>
      </c>
      <c r="D252" s="17">
        <f t="shared" si="8"/>
        <v>522756</v>
      </c>
      <c r="E252" s="17">
        <f t="shared" si="9"/>
        <v>898260</v>
      </c>
    </row>
    <row r="253" spans="1:5" x14ac:dyDescent="0.2">
      <c r="A253" s="18">
        <v>40421</v>
      </c>
      <c r="B253" s="17">
        <v>54041</v>
      </c>
      <c r="C253" s="17">
        <v>63469</v>
      </c>
      <c r="D253" s="17">
        <f t="shared" si="8"/>
        <v>648492</v>
      </c>
      <c r="E253" s="17">
        <f t="shared" si="9"/>
        <v>761628</v>
      </c>
    </row>
    <row r="254" spans="1:5" x14ac:dyDescent="0.2">
      <c r="A254" s="18">
        <v>40451</v>
      </c>
      <c r="B254" s="17">
        <v>56470</v>
      </c>
      <c r="C254" s="17">
        <v>63933</v>
      </c>
      <c r="D254" s="17">
        <f t="shared" si="8"/>
        <v>677640</v>
      </c>
      <c r="E254" s="17">
        <f t="shared" si="9"/>
        <v>767196</v>
      </c>
    </row>
    <row r="255" spans="1:5" x14ac:dyDescent="0.2">
      <c r="A255" s="18">
        <v>40482</v>
      </c>
      <c r="B255" s="17">
        <v>41015</v>
      </c>
      <c r="C255" s="17">
        <v>58019</v>
      </c>
      <c r="D255" s="17">
        <f t="shared" si="8"/>
        <v>492180</v>
      </c>
      <c r="E255" s="17">
        <f t="shared" si="9"/>
        <v>696228</v>
      </c>
    </row>
    <row r="256" spans="1:5" x14ac:dyDescent="0.2">
      <c r="A256" s="18">
        <v>40512</v>
      </c>
      <c r="B256" s="17">
        <v>43562</v>
      </c>
      <c r="C256" s="17">
        <v>70820</v>
      </c>
      <c r="D256" s="17">
        <f t="shared" si="8"/>
        <v>522744</v>
      </c>
      <c r="E256" s="17">
        <f t="shared" si="9"/>
        <v>849840</v>
      </c>
    </row>
    <row r="257" spans="1:5" x14ac:dyDescent="0.2">
      <c r="A257" s="18">
        <v>40543</v>
      </c>
      <c r="B257" s="17">
        <v>83249</v>
      </c>
      <c r="C257" s="17">
        <v>72214</v>
      </c>
      <c r="D257" s="17">
        <f t="shared" si="8"/>
        <v>998988</v>
      </c>
      <c r="E257" s="17">
        <f t="shared" si="9"/>
        <v>866568</v>
      </c>
    </row>
    <row r="258" spans="1:5" x14ac:dyDescent="0.2">
      <c r="A258" s="18">
        <v>40574</v>
      </c>
      <c r="B258" s="17">
        <v>47927</v>
      </c>
      <c r="C258" s="17">
        <v>58682</v>
      </c>
      <c r="D258" s="17">
        <f t="shared" si="8"/>
        <v>575124</v>
      </c>
      <c r="E258" s="17">
        <f t="shared" si="9"/>
        <v>704184</v>
      </c>
    </row>
    <row r="259" spans="1:5" x14ac:dyDescent="0.2">
      <c r="A259" s="18">
        <v>40602</v>
      </c>
      <c r="B259" s="17">
        <v>64550</v>
      </c>
      <c r="C259" s="17">
        <v>56678</v>
      </c>
      <c r="D259" s="17">
        <f t="shared" si="8"/>
        <v>774600</v>
      </c>
      <c r="E259" s="17">
        <f t="shared" si="9"/>
        <v>680136</v>
      </c>
    </row>
    <row r="260" spans="1:5" x14ac:dyDescent="0.2">
      <c r="A260" s="18">
        <v>40633</v>
      </c>
      <c r="B260" s="17">
        <v>86339</v>
      </c>
      <c r="C260" s="17">
        <v>83974</v>
      </c>
      <c r="D260" s="17">
        <f t="shared" si="8"/>
        <v>1036068</v>
      </c>
      <c r="E260" s="17">
        <f t="shared" si="9"/>
        <v>1007688</v>
      </c>
    </row>
    <row r="261" spans="1:5" x14ac:dyDescent="0.2">
      <c r="A261" s="18">
        <v>40663</v>
      </c>
      <c r="B261" s="17">
        <v>36998</v>
      </c>
      <c r="C261" s="17">
        <v>62791</v>
      </c>
      <c r="D261" s="17">
        <f t="shared" si="8"/>
        <v>443976</v>
      </c>
      <c r="E261" s="17">
        <f t="shared" si="9"/>
        <v>753492</v>
      </c>
    </row>
    <row r="262" spans="1:5" x14ac:dyDescent="0.2">
      <c r="A262" s="18">
        <v>40694</v>
      </c>
      <c r="B262" s="17">
        <v>42106</v>
      </c>
      <c r="C262" s="17">
        <v>66419</v>
      </c>
      <c r="D262" s="17">
        <f t="shared" si="8"/>
        <v>505272</v>
      </c>
      <c r="E262" s="17">
        <f t="shared" si="9"/>
        <v>797028</v>
      </c>
    </row>
    <row r="263" spans="1:5" x14ac:dyDescent="0.2">
      <c r="A263" s="18">
        <v>40724</v>
      </c>
      <c r="B263" s="17">
        <v>82201</v>
      </c>
      <c r="C263" s="17">
        <v>69834</v>
      </c>
      <c r="D263" s="17">
        <f t="shared" ref="D263:D326" si="10">B263*12</f>
        <v>986412</v>
      </c>
      <c r="E263" s="17">
        <f t="shared" ref="E263:E326" si="11">C263*12</f>
        <v>838008</v>
      </c>
    </row>
    <row r="264" spans="1:5" x14ac:dyDescent="0.2">
      <c r="A264" s="18">
        <v>40755</v>
      </c>
      <c r="B264" s="17">
        <v>41177</v>
      </c>
      <c r="C264" s="17">
        <v>85211</v>
      </c>
      <c r="D264" s="17">
        <f t="shared" si="10"/>
        <v>494124</v>
      </c>
      <c r="E264" s="17">
        <f t="shared" si="11"/>
        <v>1022532</v>
      </c>
    </row>
    <row r="265" spans="1:5" x14ac:dyDescent="0.2">
      <c r="A265" s="18">
        <v>40786</v>
      </c>
      <c r="B265" s="17">
        <v>62295</v>
      </c>
      <c r="C265" s="17">
        <v>67725</v>
      </c>
      <c r="D265" s="17">
        <f t="shared" si="10"/>
        <v>747540</v>
      </c>
      <c r="E265" s="17">
        <f t="shared" si="11"/>
        <v>812700</v>
      </c>
    </row>
    <row r="266" spans="1:5" x14ac:dyDescent="0.2">
      <c r="A266" s="18">
        <v>40816</v>
      </c>
      <c r="B266" s="17">
        <v>60835</v>
      </c>
      <c r="C266" s="17">
        <v>77809</v>
      </c>
      <c r="D266" s="17">
        <f t="shared" si="10"/>
        <v>730020</v>
      </c>
      <c r="E266" s="17">
        <f t="shared" si="11"/>
        <v>933708</v>
      </c>
    </row>
    <row r="267" spans="1:5" x14ac:dyDescent="0.2">
      <c r="A267" s="18">
        <v>40847</v>
      </c>
      <c r="B267" s="17">
        <v>48665</v>
      </c>
      <c r="C267" s="17">
        <v>58263</v>
      </c>
      <c r="D267" s="17">
        <f t="shared" si="10"/>
        <v>583980</v>
      </c>
      <c r="E267" s="17">
        <f t="shared" si="11"/>
        <v>699156</v>
      </c>
    </row>
    <row r="268" spans="1:5" x14ac:dyDescent="0.2">
      <c r="A268" s="18">
        <v>40877</v>
      </c>
      <c r="B268" s="17">
        <v>51283</v>
      </c>
      <c r="C268" s="17">
        <v>79407</v>
      </c>
      <c r="D268" s="17">
        <f t="shared" si="10"/>
        <v>615396</v>
      </c>
      <c r="E268" s="17">
        <f t="shared" si="11"/>
        <v>952884</v>
      </c>
    </row>
    <row r="269" spans="1:5" x14ac:dyDescent="0.2">
      <c r="A269" s="18">
        <v>40908</v>
      </c>
      <c r="B269" s="17">
        <v>102162</v>
      </c>
      <c r="C269" s="17">
        <v>81124</v>
      </c>
      <c r="D269" s="17">
        <f t="shared" si="10"/>
        <v>1225944</v>
      </c>
      <c r="E269" s="17">
        <f t="shared" si="11"/>
        <v>973488</v>
      </c>
    </row>
    <row r="270" spans="1:5" x14ac:dyDescent="0.2">
      <c r="A270" s="18">
        <v>40939</v>
      </c>
      <c r="B270" s="17">
        <v>51250</v>
      </c>
      <c r="C270" s="17">
        <v>73978</v>
      </c>
      <c r="D270" s="17">
        <f t="shared" si="10"/>
        <v>615000</v>
      </c>
      <c r="E270" s="17">
        <f t="shared" si="11"/>
        <v>887736</v>
      </c>
    </row>
    <row r="271" spans="1:5" x14ac:dyDescent="0.2">
      <c r="A271" s="18">
        <v>40968</v>
      </c>
      <c r="B271" s="17">
        <v>71594</v>
      </c>
      <c r="C271" s="17">
        <v>65853</v>
      </c>
      <c r="D271" s="17">
        <f t="shared" si="10"/>
        <v>859128</v>
      </c>
      <c r="E271" s="17">
        <f t="shared" si="11"/>
        <v>790236</v>
      </c>
    </row>
    <row r="272" spans="1:5" x14ac:dyDescent="0.2">
      <c r="A272" s="18">
        <v>40999</v>
      </c>
      <c r="B272" s="17">
        <v>91243</v>
      </c>
      <c r="C272" s="17">
        <v>101606</v>
      </c>
      <c r="D272" s="17">
        <f t="shared" si="10"/>
        <v>1094916</v>
      </c>
      <c r="E272" s="17">
        <f t="shared" si="11"/>
        <v>1219272</v>
      </c>
    </row>
    <row r="273" spans="1:5" x14ac:dyDescent="0.2">
      <c r="A273" s="18">
        <v>41029</v>
      </c>
      <c r="B273" s="17">
        <v>39433</v>
      </c>
      <c r="C273" s="17">
        <v>66040</v>
      </c>
      <c r="D273" s="17">
        <f t="shared" si="10"/>
        <v>473196</v>
      </c>
      <c r="E273" s="17">
        <f t="shared" si="11"/>
        <v>792480</v>
      </c>
    </row>
    <row r="274" spans="1:5" x14ac:dyDescent="0.2">
      <c r="A274" s="18">
        <v>41060</v>
      </c>
      <c r="B274" s="17">
        <v>50757</v>
      </c>
      <c r="C274" s="17">
        <v>72020</v>
      </c>
      <c r="D274" s="17">
        <f t="shared" si="10"/>
        <v>609084</v>
      </c>
      <c r="E274" s="17">
        <f t="shared" si="11"/>
        <v>864240</v>
      </c>
    </row>
    <row r="275" spans="1:5" x14ac:dyDescent="0.2">
      <c r="A275" s="18">
        <v>41090</v>
      </c>
      <c r="B275" s="17">
        <v>93631</v>
      </c>
      <c r="C275" s="17">
        <v>76548</v>
      </c>
      <c r="D275" s="17">
        <f t="shared" si="10"/>
        <v>1123572</v>
      </c>
      <c r="E275" s="17">
        <f t="shared" si="11"/>
        <v>918576</v>
      </c>
    </row>
    <row r="276" spans="1:5" x14ac:dyDescent="0.2">
      <c r="A276" s="18">
        <v>41121</v>
      </c>
      <c r="B276" s="17">
        <v>39996</v>
      </c>
      <c r="C276" s="17">
        <v>97520</v>
      </c>
      <c r="D276" s="17">
        <f t="shared" si="10"/>
        <v>479952</v>
      </c>
      <c r="E276" s="17">
        <f t="shared" si="11"/>
        <v>1170240</v>
      </c>
    </row>
    <row r="277" spans="1:5" x14ac:dyDescent="0.2">
      <c r="A277" s="18">
        <v>41152</v>
      </c>
      <c r="B277" s="17">
        <v>67638</v>
      </c>
      <c r="C277" s="17">
        <v>73254</v>
      </c>
      <c r="D277" s="17">
        <f t="shared" si="10"/>
        <v>811656</v>
      </c>
      <c r="E277" s="17">
        <f t="shared" si="11"/>
        <v>879048</v>
      </c>
    </row>
    <row r="278" spans="1:5" x14ac:dyDescent="0.2">
      <c r="A278" s="18">
        <v>41182</v>
      </c>
      <c r="B278" s="17">
        <v>70560</v>
      </c>
      <c r="C278" s="17">
        <v>81830</v>
      </c>
      <c r="D278" s="17">
        <f t="shared" si="10"/>
        <v>846720</v>
      </c>
      <c r="E278" s="17">
        <f t="shared" si="11"/>
        <v>981960</v>
      </c>
    </row>
    <row r="279" spans="1:5" x14ac:dyDescent="0.2">
      <c r="A279" s="18">
        <v>41213</v>
      </c>
      <c r="B279" s="17">
        <v>47619</v>
      </c>
      <c r="C279" s="17">
        <v>71206</v>
      </c>
      <c r="D279" s="17">
        <f t="shared" si="10"/>
        <v>571428</v>
      </c>
      <c r="E279" s="17">
        <f t="shared" si="11"/>
        <v>854472</v>
      </c>
    </row>
    <row r="280" spans="1:5" x14ac:dyDescent="0.2">
      <c r="A280" s="18">
        <v>41243</v>
      </c>
      <c r="B280" s="17">
        <v>52815</v>
      </c>
      <c r="C280" s="17">
        <v>86080</v>
      </c>
      <c r="D280" s="17">
        <f t="shared" si="10"/>
        <v>633780</v>
      </c>
      <c r="E280" s="17">
        <f t="shared" si="11"/>
        <v>1032960</v>
      </c>
    </row>
    <row r="281" spans="1:5" x14ac:dyDescent="0.2">
      <c r="A281" s="18">
        <v>41274</v>
      </c>
      <c r="B281" s="17">
        <v>102580</v>
      </c>
      <c r="C281" s="17">
        <v>82047</v>
      </c>
      <c r="D281" s="17">
        <f t="shared" si="10"/>
        <v>1230960</v>
      </c>
      <c r="E281" s="17">
        <f t="shared" si="11"/>
        <v>984564</v>
      </c>
    </row>
    <row r="282" spans="1:5" x14ac:dyDescent="0.2">
      <c r="A282" s="18">
        <v>41305</v>
      </c>
      <c r="B282" s="17">
        <v>47673</v>
      </c>
      <c r="C282" s="17">
        <v>77135</v>
      </c>
      <c r="D282" s="17">
        <f t="shared" si="10"/>
        <v>572076</v>
      </c>
      <c r="E282" s="17">
        <f t="shared" si="11"/>
        <v>925620</v>
      </c>
    </row>
    <row r="283" spans="1:5" x14ac:dyDescent="0.2">
      <c r="A283" s="18">
        <v>41333</v>
      </c>
      <c r="B283" s="17">
        <v>82254</v>
      </c>
      <c r="C283" s="17">
        <v>72537</v>
      </c>
      <c r="D283" s="17">
        <f t="shared" si="10"/>
        <v>987048</v>
      </c>
      <c r="E283" s="17">
        <f t="shared" si="11"/>
        <v>870444</v>
      </c>
    </row>
    <row r="284" spans="1:5" x14ac:dyDescent="0.2">
      <c r="A284" s="18">
        <v>41364</v>
      </c>
      <c r="B284" s="17">
        <v>93876</v>
      </c>
      <c r="C284" s="17">
        <v>109361</v>
      </c>
      <c r="D284" s="17">
        <f t="shared" si="10"/>
        <v>1126512</v>
      </c>
      <c r="E284" s="17">
        <f t="shared" si="11"/>
        <v>1312332</v>
      </c>
    </row>
    <row r="285" spans="1:5" x14ac:dyDescent="0.2">
      <c r="A285" s="18">
        <v>41394</v>
      </c>
      <c r="B285" s="17">
        <v>40019</v>
      </c>
      <c r="C285" s="17">
        <v>70991</v>
      </c>
      <c r="D285" s="17">
        <f t="shared" si="10"/>
        <v>480228</v>
      </c>
      <c r="E285" s="17">
        <f t="shared" si="11"/>
        <v>851892</v>
      </c>
    </row>
    <row r="286" spans="1:5" x14ac:dyDescent="0.2">
      <c r="A286" s="18">
        <v>41425</v>
      </c>
      <c r="B286" s="17">
        <v>59711</v>
      </c>
      <c r="C286" s="17">
        <v>83825</v>
      </c>
      <c r="D286" s="17">
        <f t="shared" si="10"/>
        <v>716532</v>
      </c>
      <c r="E286" s="17">
        <f t="shared" si="11"/>
        <v>1005900</v>
      </c>
    </row>
    <row r="287" spans="1:5" x14ac:dyDescent="0.2">
      <c r="A287" s="18">
        <v>41455</v>
      </c>
      <c r="B287" s="17">
        <v>102743</v>
      </c>
      <c r="C287" s="17">
        <v>82478</v>
      </c>
      <c r="D287" s="17">
        <f t="shared" si="10"/>
        <v>1232916</v>
      </c>
      <c r="E287" s="17">
        <f t="shared" si="11"/>
        <v>989736</v>
      </c>
    </row>
    <row r="288" spans="1:5" x14ac:dyDescent="0.2">
      <c r="A288" s="18">
        <v>41486</v>
      </c>
      <c r="B288" s="17">
        <v>46169</v>
      </c>
      <c r="C288" s="17">
        <v>103637</v>
      </c>
      <c r="D288" s="17">
        <f t="shared" si="10"/>
        <v>554028</v>
      </c>
      <c r="E288" s="17">
        <f t="shared" si="11"/>
        <v>1243644</v>
      </c>
    </row>
    <row r="289" spans="1:5" x14ac:dyDescent="0.2">
      <c r="A289" s="18">
        <v>41517</v>
      </c>
      <c r="B289" s="17">
        <v>76468</v>
      </c>
      <c r="C289" s="17">
        <v>77934</v>
      </c>
      <c r="D289" s="17">
        <f t="shared" si="10"/>
        <v>917616</v>
      </c>
      <c r="E289" s="17">
        <f t="shared" si="11"/>
        <v>935208</v>
      </c>
    </row>
    <row r="290" spans="1:5" x14ac:dyDescent="0.2">
      <c r="A290" s="18">
        <v>41547</v>
      </c>
      <c r="B290" s="17">
        <v>78242</v>
      </c>
      <c r="C290" s="17">
        <v>88386</v>
      </c>
      <c r="D290" s="17">
        <f t="shared" si="10"/>
        <v>938904</v>
      </c>
      <c r="E290" s="17">
        <f t="shared" si="11"/>
        <v>1060632</v>
      </c>
    </row>
    <row r="291" spans="1:5" x14ac:dyDescent="0.2">
      <c r="A291" s="18">
        <v>41578</v>
      </c>
      <c r="B291" s="17">
        <v>51182</v>
      </c>
      <c r="C291" s="17">
        <v>82555</v>
      </c>
      <c r="D291" s="17">
        <f t="shared" si="10"/>
        <v>614184</v>
      </c>
      <c r="E291" s="17">
        <f t="shared" si="11"/>
        <v>990660</v>
      </c>
    </row>
    <row r="292" spans="1:5" x14ac:dyDescent="0.2">
      <c r="A292" s="18">
        <v>41608</v>
      </c>
      <c r="B292" s="17">
        <v>61738</v>
      </c>
      <c r="C292" s="17">
        <v>90348</v>
      </c>
      <c r="D292" s="17">
        <f t="shared" si="10"/>
        <v>740856</v>
      </c>
      <c r="E292" s="17">
        <f t="shared" si="11"/>
        <v>1084176</v>
      </c>
    </row>
    <row r="293" spans="1:5" x14ac:dyDescent="0.2">
      <c r="A293" s="18">
        <v>41639</v>
      </c>
      <c r="B293" s="17">
        <v>119080</v>
      </c>
      <c r="C293" s="17">
        <v>88169</v>
      </c>
      <c r="D293" s="17">
        <f t="shared" si="10"/>
        <v>1428960</v>
      </c>
      <c r="E293" s="17">
        <f t="shared" si="11"/>
        <v>1058028</v>
      </c>
    </row>
    <row r="294" spans="1:5" x14ac:dyDescent="0.2">
      <c r="A294" s="18">
        <v>41670</v>
      </c>
      <c r="B294" s="17">
        <v>54513</v>
      </c>
      <c r="C294" s="17">
        <v>80678</v>
      </c>
      <c r="D294" s="17">
        <f t="shared" si="10"/>
        <v>654156</v>
      </c>
      <c r="E294" s="17">
        <f t="shared" si="11"/>
        <v>968136</v>
      </c>
    </row>
    <row r="295" spans="1:5" x14ac:dyDescent="0.2">
      <c r="A295" s="18">
        <v>41698</v>
      </c>
      <c r="B295" s="17">
        <v>92432</v>
      </c>
      <c r="C295" s="17">
        <v>77850</v>
      </c>
      <c r="D295" s="17">
        <f t="shared" si="10"/>
        <v>1109184</v>
      </c>
      <c r="E295" s="17">
        <f t="shared" si="11"/>
        <v>934200</v>
      </c>
    </row>
    <row r="296" spans="1:5" x14ac:dyDescent="0.2">
      <c r="A296" s="18">
        <v>41729</v>
      </c>
      <c r="B296" s="17">
        <v>98256</v>
      </c>
      <c r="C296" s="17">
        <v>120847</v>
      </c>
      <c r="D296" s="17">
        <f t="shared" si="10"/>
        <v>1179072</v>
      </c>
      <c r="E296" s="17">
        <f t="shared" si="11"/>
        <v>1450164</v>
      </c>
    </row>
    <row r="297" spans="1:5" x14ac:dyDescent="0.2">
      <c r="A297" s="18">
        <v>41759</v>
      </c>
      <c r="B297" s="17">
        <v>44342</v>
      </c>
      <c r="C297" s="17">
        <v>84550</v>
      </c>
      <c r="D297" s="17">
        <f t="shared" si="10"/>
        <v>532104</v>
      </c>
      <c r="E297" s="17">
        <f t="shared" si="11"/>
        <v>1014600</v>
      </c>
    </row>
    <row r="298" spans="1:5" x14ac:dyDescent="0.2">
      <c r="A298" s="18">
        <v>41790</v>
      </c>
      <c r="B298" s="17">
        <v>60518</v>
      </c>
      <c r="C298" s="17">
        <v>83475</v>
      </c>
      <c r="D298" s="17">
        <f t="shared" si="10"/>
        <v>726216</v>
      </c>
      <c r="E298" s="17">
        <f t="shared" si="11"/>
        <v>1001700</v>
      </c>
    </row>
    <row r="299" spans="1:5" x14ac:dyDescent="0.2">
      <c r="A299" s="18">
        <v>41820</v>
      </c>
      <c r="B299" s="17">
        <v>112558</v>
      </c>
      <c r="C299" s="17">
        <v>85430</v>
      </c>
      <c r="D299" s="17">
        <f t="shared" si="10"/>
        <v>1350696</v>
      </c>
      <c r="E299" s="17">
        <f t="shared" si="11"/>
        <v>1025160</v>
      </c>
    </row>
    <row r="300" spans="1:5" x14ac:dyDescent="0.2">
      <c r="A300" s="18">
        <v>41851</v>
      </c>
      <c r="B300" s="17">
        <v>46961</v>
      </c>
      <c r="C300" s="17">
        <v>116914</v>
      </c>
      <c r="D300" s="17">
        <f t="shared" si="10"/>
        <v>563532</v>
      </c>
      <c r="E300" s="17">
        <f t="shared" si="11"/>
        <v>1402968</v>
      </c>
    </row>
    <row r="301" spans="1:5" x14ac:dyDescent="0.2">
      <c r="A301" s="18">
        <v>41882</v>
      </c>
      <c r="B301" s="17">
        <v>82939</v>
      </c>
      <c r="C301" s="17">
        <v>90520</v>
      </c>
      <c r="D301" s="17">
        <f t="shared" si="10"/>
        <v>995268</v>
      </c>
      <c r="E301" s="17">
        <f t="shared" si="11"/>
        <v>1086240</v>
      </c>
    </row>
    <row r="302" spans="1:5" x14ac:dyDescent="0.2">
      <c r="A302" s="18">
        <v>41912</v>
      </c>
      <c r="B302" s="17">
        <v>85324</v>
      </c>
      <c r="C302" s="17">
        <v>90949</v>
      </c>
      <c r="D302" s="17">
        <f t="shared" si="10"/>
        <v>1023888</v>
      </c>
      <c r="E302" s="17">
        <f t="shared" si="11"/>
        <v>1091388</v>
      </c>
    </row>
    <row r="303" spans="1:5" x14ac:dyDescent="0.2">
      <c r="A303" s="18">
        <v>41943</v>
      </c>
      <c r="B303" s="17">
        <v>56760</v>
      </c>
      <c r="C303" s="17">
        <v>86342</v>
      </c>
      <c r="D303" s="17">
        <f t="shared" si="10"/>
        <v>681120</v>
      </c>
      <c r="E303" s="17">
        <f t="shared" si="11"/>
        <v>1036104</v>
      </c>
    </row>
    <row r="304" spans="1:5" x14ac:dyDescent="0.2">
      <c r="A304" s="18">
        <v>41973</v>
      </c>
      <c r="B304" s="17">
        <v>72405</v>
      </c>
      <c r="C304" s="17">
        <v>91269</v>
      </c>
      <c r="D304" s="17">
        <f t="shared" si="10"/>
        <v>868860</v>
      </c>
      <c r="E304" s="17">
        <f t="shared" si="11"/>
        <v>1095228</v>
      </c>
    </row>
    <row r="305" spans="1:5" x14ac:dyDescent="0.2">
      <c r="A305" s="18">
        <v>42004</v>
      </c>
      <c r="B305" s="17">
        <v>122511</v>
      </c>
      <c r="C305" s="17">
        <v>100355</v>
      </c>
      <c r="D305" s="17">
        <f t="shared" si="10"/>
        <v>1470132</v>
      </c>
      <c r="E305" s="17">
        <f t="shared" si="11"/>
        <v>1204260</v>
      </c>
    </row>
    <row r="306" spans="1:5" x14ac:dyDescent="0.2">
      <c r="A306" s="18">
        <v>42035</v>
      </c>
      <c r="B306" s="17">
        <v>56608</v>
      </c>
      <c r="C306" s="17">
        <v>86193</v>
      </c>
      <c r="D306" s="17">
        <f t="shared" si="10"/>
        <v>679296</v>
      </c>
      <c r="E306" s="17">
        <f t="shared" si="11"/>
        <v>1034316</v>
      </c>
    </row>
    <row r="307" spans="1:5" x14ac:dyDescent="0.2">
      <c r="A307" s="18">
        <v>42063</v>
      </c>
      <c r="B307" s="17">
        <v>103576</v>
      </c>
      <c r="C307" s="17">
        <v>91520</v>
      </c>
      <c r="D307" s="17">
        <f t="shared" si="10"/>
        <v>1242912</v>
      </c>
      <c r="E307" s="17">
        <f t="shared" si="11"/>
        <v>1098240</v>
      </c>
    </row>
    <row r="308" spans="1:5" x14ac:dyDescent="0.2">
      <c r="A308" s="18">
        <v>42094</v>
      </c>
      <c r="B308" s="17">
        <v>112757</v>
      </c>
      <c r="C308" s="17">
        <v>124278</v>
      </c>
      <c r="D308" s="17">
        <f t="shared" si="10"/>
        <v>1353084</v>
      </c>
      <c r="E308" s="17">
        <f t="shared" si="11"/>
        <v>1491336</v>
      </c>
    </row>
    <row r="309" spans="1:5" x14ac:dyDescent="0.2">
      <c r="A309" s="18">
        <v>42124</v>
      </c>
      <c r="B309" s="17">
        <v>53236</v>
      </c>
      <c r="C309" s="17">
        <v>95330</v>
      </c>
      <c r="D309" s="17">
        <f t="shared" si="10"/>
        <v>638832</v>
      </c>
      <c r="E309" s="17">
        <f t="shared" si="11"/>
        <v>1143960</v>
      </c>
    </row>
    <row r="310" spans="1:5" x14ac:dyDescent="0.2">
      <c r="A310" s="18">
        <v>42155</v>
      </c>
      <c r="B310" s="17">
        <v>64856</v>
      </c>
      <c r="C310" s="17">
        <v>83487</v>
      </c>
      <c r="D310" s="17">
        <f t="shared" si="10"/>
        <v>778272</v>
      </c>
      <c r="E310" s="17">
        <f t="shared" si="11"/>
        <v>1001844</v>
      </c>
    </row>
    <row r="311" spans="1:5" x14ac:dyDescent="0.2">
      <c r="A311" s="18">
        <v>42185</v>
      </c>
      <c r="B311" s="17">
        <v>115862</v>
      </c>
      <c r="C311" s="17">
        <v>91869</v>
      </c>
      <c r="D311" s="17">
        <f t="shared" si="10"/>
        <v>1390344</v>
      </c>
      <c r="E311" s="17">
        <f t="shared" si="11"/>
        <v>1102428</v>
      </c>
    </row>
    <row r="312" spans="1:5" x14ac:dyDescent="0.2">
      <c r="A312" s="18">
        <v>42216</v>
      </c>
      <c r="B312" s="17">
        <v>68574</v>
      </c>
      <c r="C312" s="17">
        <v>141613</v>
      </c>
      <c r="D312" s="17">
        <f t="shared" si="10"/>
        <v>822888</v>
      </c>
      <c r="E312" s="17">
        <f t="shared" si="11"/>
        <v>1699356</v>
      </c>
    </row>
    <row r="313" spans="1:5" x14ac:dyDescent="0.2">
      <c r="A313" s="18">
        <v>42247</v>
      </c>
      <c r="B313" s="17">
        <v>89306</v>
      </c>
      <c r="C313" s="17">
        <v>97895</v>
      </c>
      <c r="D313" s="17">
        <f t="shared" si="10"/>
        <v>1071672</v>
      </c>
      <c r="E313" s="17">
        <f t="shared" si="11"/>
        <v>1174740</v>
      </c>
    </row>
    <row r="314" spans="1:5" x14ac:dyDescent="0.2">
      <c r="A314" s="18">
        <v>42277</v>
      </c>
      <c r="B314" s="17">
        <v>90786</v>
      </c>
      <c r="C314" s="17">
        <v>96590</v>
      </c>
      <c r="D314" s="17">
        <f t="shared" si="10"/>
        <v>1089432</v>
      </c>
      <c r="E314" s="17">
        <f t="shared" si="11"/>
        <v>1159080</v>
      </c>
    </row>
    <row r="315" spans="1:5" x14ac:dyDescent="0.2">
      <c r="A315" s="18">
        <v>42308</v>
      </c>
      <c r="B315" s="17">
        <v>64923</v>
      </c>
      <c r="C315" s="17">
        <v>92862</v>
      </c>
      <c r="D315" s="17">
        <f t="shared" si="10"/>
        <v>779076</v>
      </c>
      <c r="E315" s="17">
        <f t="shared" si="11"/>
        <v>1114344</v>
      </c>
    </row>
    <row r="316" spans="1:5" x14ac:dyDescent="0.2">
      <c r="A316" s="18">
        <v>42338</v>
      </c>
      <c r="B316" s="17">
        <v>74898</v>
      </c>
      <c r="C316" s="17">
        <v>97012</v>
      </c>
      <c r="D316" s="17">
        <f t="shared" si="10"/>
        <v>898776</v>
      </c>
      <c r="E316" s="17">
        <f t="shared" si="11"/>
        <v>1164144</v>
      </c>
    </row>
    <row r="317" spans="1:5" x14ac:dyDescent="0.2">
      <c r="A317" s="18">
        <v>42369</v>
      </c>
      <c r="B317" s="17">
        <v>140892</v>
      </c>
      <c r="C317" s="17">
        <v>108458</v>
      </c>
      <c r="D317" s="17">
        <f t="shared" si="10"/>
        <v>1690704</v>
      </c>
      <c r="E317" s="17">
        <f t="shared" si="11"/>
        <v>1301496</v>
      </c>
    </row>
    <row r="318" spans="1:5" x14ac:dyDescent="0.2">
      <c r="A318" s="18">
        <v>42400</v>
      </c>
      <c r="B318" s="17">
        <v>68319</v>
      </c>
      <c r="C318" s="17">
        <v>99305</v>
      </c>
      <c r="D318" s="17">
        <f t="shared" si="10"/>
        <v>819828</v>
      </c>
      <c r="E318" s="17">
        <f t="shared" si="11"/>
        <v>1191660</v>
      </c>
    </row>
    <row r="319" spans="1:5" x14ac:dyDescent="0.2">
      <c r="A319" s="18">
        <v>42429</v>
      </c>
      <c r="B319" s="17">
        <v>118707</v>
      </c>
      <c r="C319" s="17">
        <v>102468</v>
      </c>
      <c r="D319" s="17">
        <f t="shared" si="10"/>
        <v>1424484</v>
      </c>
      <c r="E319" s="17">
        <f t="shared" si="11"/>
        <v>1229616</v>
      </c>
    </row>
    <row r="320" spans="1:5" x14ac:dyDescent="0.2">
      <c r="A320" s="18">
        <v>42460</v>
      </c>
      <c r="B320" s="17">
        <v>119414</v>
      </c>
      <c r="C320" s="17">
        <v>137697</v>
      </c>
      <c r="D320" s="17">
        <f t="shared" si="10"/>
        <v>1432968</v>
      </c>
      <c r="E320" s="17">
        <f t="shared" si="11"/>
        <v>1652364</v>
      </c>
    </row>
    <row r="321" spans="1:5" x14ac:dyDescent="0.2">
      <c r="A321" s="18">
        <v>42490</v>
      </c>
      <c r="B321" s="17">
        <v>65271</v>
      </c>
      <c r="C321" s="17">
        <v>95126</v>
      </c>
      <c r="D321" s="17">
        <f t="shared" si="10"/>
        <v>783252</v>
      </c>
      <c r="E321" s="17">
        <f t="shared" si="11"/>
        <v>1141512</v>
      </c>
    </row>
    <row r="322" spans="1:5" x14ac:dyDescent="0.2">
      <c r="A322" s="18">
        <v>42521</v>
      </c>
      <c r="B322" s="17">
        <v>73661</v>
      </c>
      <c r="C322" s="17">
        <v>96843</v>
      </c>
      <c r="D322" s="17">
        <f t="shared" si="10"/>
        <v>883932</v>
      </c>
      <c r="E322" s="17">
        <f t="shared" si="11"/>
        <v>1162116</v>
      </c>
    </row>
    <row r="323" spans="1:5" x14ac:dyDescent="0.2">
      <c r="A323" s="18">
        <v>42551</v>
      </c>
      <c r="B323" s="17">
        <v>122480</v>
      </c>
      <c r="C323" s="17">
        <v>99138</v>
      </c>
      <c r="D323" s="17">
        <f t="shared" si="10"/>
        <v>1469760</v>
      </c>
      <c r="E323" s="17">
        <f t="shared" si="11"/>
        <v>1189656</v>
      </c>
    </row>
    <row r="324" spans="1:5" x14ac:dyDescent="0.2">
      <c r="A324" s="18">
        <v>42582</v>
      </c>
      <c r="B324" s="17">
        <v>62745</v>
      </c>
      <c r="C324" s="17">
        <v>136279</v>
      </c>
      <c r="D324" s="17">
        <f t="shared" si="10"/>
        <v>752940</v>
      </c>
      <c r="E324" s="17">
        <f t="shared" si="11"/>
        <v>1635348</v>
      </c>
    </row>
    <row r="325" spans="1:5" x14ac:dyDescent="0.2">
      <c r="A325" s="18">
        <v>42613</v>
      </c>
      <c r="B325" s="17">
        <v>99072</v>
      </c>
      <c r="C325" s="17">
        <v>116025</v>
      </c>
      <c r="D325" s="17">
        <f t="shared" si="10"/>
        <v>1188864</v>
      </c>
      <c r="E325" s="17">
        <f t="shared" si="11"/>
        <v>1392300</v>
      </c>
    </row>
    <row r="326" spans="1:5" x14ac:dyDescent="0.2">
      <c r="A326" s="18">
        <v>42643</v>
      </c>
      <c r="B326" s="17">
        <v>97206</v>
      </c>
      <c r="C326" s="17">
        <v>101406</v>
      </c>
      <c r="D326" s="17">
        <f t="shared" si="10"/>
        <v>1166472</v>
      </c>
      <c r="E326" s="17">
        <f t="shared" si="11"/>
        <v>1216872</v>
      </c>
    </row>
    <row r="327" spans="1:5" x14ac:dyDescent="0.2">
      <c r="A327" s="18">
        <v>42674</v>
      </c>
      <c r="B327" s="17">
        <v>71804</v>
      </c>
      <c r="C327" s="17">
        <v>102877</v>
      </c>
      <c r="D327" s="17">
        <f t="shared" ref="D327:D390" si="12">B327*12</f>
        <v>861648</v>
      </c>
      <c r="E327" s="17">
        <f t="shared" ref="E327:E390" si="13">C327*12</f>
        <v>1234524</v>
      </c>
    </row>
    <row r="328" spans="1:5" x14ac:dyDescent="0.2">
      <c r="A328" s="18">
        <v>42704</v>
      </c>
      <c r="B328" s="17">
        <v>76769</v>
      </c>
      <c r="C328" s="17">
        <v>93196</v>
      </c>
      <c r="D328" s="17">
        <f t="shared" si="12"/>
        <v>921228</v>
      </c>
      <c r="E328" s="17">
        <f t="shared" si="13"/>
        <v>1118352</v>
      </c>
    </row>
    <row r="329" spans="1:5" x14ac:dyDescent="0.2">
      <c r="A329" s="18">
        <v>42735</v>
      </c>
      <c r="B329" s="17">
        <v>143071</v>
      </c>
      <c r="C329" s="17">
        <v>120490</v>
      </c>
      <c r="D329" s="17">
        <f t="shared" si="12"/>
        <v>1716852</v>
      </c>
      <c r="E329" s="17">
        <f t="shared" si="13"/>
        <v>1445880</v>
      </c>
    </row>
    <row r="330" spans="1:5" x14ac:dyDescent="0.2">
      <c r="A330" s="18">
        <v>42766</v>
      </c>
      <c r="B330" s="17">
        <v>67298</v>
      </c>
      <c r="C330" s="17">
        <v>106113</v>
      </c>
      <c r="D330" s="17">
        <f t="shared" si="12"/>
        <v>807576</v>
      </c>
      <c r="E330" s="17">
        <f t="shared" si="13"/>
        <v>1273356</v>
      </c>
    </row>
    <row r="331" spans="1:5" x14ac:dyDescent="0.2">
      <c r="A331" s="18">
        <v>42794</v>
      </c>
      <c r="B331" s="17">
        <v>119290</v>
      </c>
      <c r="C331" s="17">
        <v>105806</v>
      </c>
      <c r="D331" s="17">
        <f t="shared" si="12"/>
        <v>1431480</v>
      </c>
      <c r="E331" s="17">
        <f t="shared" si="13"/>
        <v>1269672</v>
      </c>
    </row>
    <row r="332" spans="1:5" x14ac:dyDescent="0.2">
      <c r="A332" s="18">
        <v>42825</v>
      </c>
      <c r="B332" s="17">
        <v>135473</v>
      </c>
      <c r="C332" s="17">
        <v>132202</v>
      </c>
      <c r="D332" s="17">
        <f t="shared" si="12"/>
        <v>1625676</v>
      </c>
      <c r="E332" s="17">
        <f t="shared" si="13"/>
        <v>1586424</v>
      </c>
    </row>
    <row r="333" spans="1:5" x14ac:dyDescent="0.2">
      <c r="A333" s="18">
        <v>42855</v>
      </c>
      <c r="B333" s="17">
        <v>63625</v>
      </c>
      <c r="C333" s="17">
        <v>94524</v>
      </c>
      <c r="D333" s="17">
        <f t="shared" si="12"/>
        <v>763500</v>
      </c>
      <c r="E333" s="17">
        <f t="shared" si="13"/>
        <v>1134288</v>
      </c>
    </row>
    <row r="334" spans="1:5" x14ac:dyDescent="0.2">
      <c r="A334" s="18">
        <v>42886</v>
      </c>
      <c r="B334" s="17">
        <v>76652</v>
      </c>
      <c r="C334" s="17">
        <v>97931</v>
      </c>
      <c r="D334" s="17">
        <f t="shared" si="12"/>
        <v>919824</v>
      </c>
      <c r="E334" s="17">
        <f t="shared" si="13"/>
        <v>1175172</v>
      </c>
    </row>
    <row r="335" spans="1:5" x14ac:dyDescent="0.2">
      <c r="A335" s="18">
        <v>42916</v>
      </c>
      <c r="B335" s="17">
        <v>131172</v>
      </c>
      <c r="C335" s="17">
        <v>115876</v>
      </c>
      <c r="D335" s="17">
        <f t="shared" si="12"/>
        <v>1574064</v>
      </c>
      <c r="E335" s="17">
        <f t="shared" si="13"/>
        <v>1390512</v>
      </c>
    </row>
    <row r="336" spans="1:5" x14ac:dyDescent="0.2">
      <c r="A336" s="18">
        <v>42947</v>
      </c>
      <c r="B336" s="17">
        <v>62587</v>
      </c>
      <c r="C336" s="17">
        <v>155049</v>
      </c>
      <c r="D336" s="17">
        <f t="shared" si="12"/>
        <v>751044</v>
      </c>
      <c r="E336" s="17">
        <f t="shared" si="13"/>
        <v>1860588</v>
      </c>
    </row>
    <row r="337" spans="1:5" x14ac:dyDescent="0.2">
      <c r="A337" s="18">
        <v>42978</v>
      </c>
      <c r="B337" s="17">
        <v>103690</v>
      </c>
      <c r="C337" s="17">
        <v>117782</v>
      </c>
      <c r="D337" s="17">
        <f t="shared" si="12"/>
        <v>1244280</v>
      </c>
      <c r="E337" s="17">
        <f t="shared" si="13"/>
        <v>1413384</v>
      </c>
    </row>
    <row r="338" spans="1:5" x14ac:dyDescent="0.2">
      <c r="A338" s="18">
        <v>43008</v>
      </c>
      <c r="B338" s="17">
        <v>102539</v>
      </c>
      <c r="C338" s="17">
        <v>106187</v>
      </c>
      <c r="D338" s="17">
        <f t="shared" si="12"/>
        <v>1230468</v>
      </c>
      <c r="E338" s="17">
        <f t="shared" si="13"/>
        <v>1274244</v>
      </c>
    </row>
    <row r="339" spans="1:5" x14ac:dyDescent="0.2">
      <c r="A339" s="18">
        <v>43039</v>
      </c>
      <c r="B339" s="17">
        <v>74200</v>
      </c>
      <c r="C339" s="17">
        <v>109040</v>
      </c>
      <c r="D339" s="17">
        <f t="shared" si="12"/>
        <v>890400</v>
      </c>
      <c r="E339" s="17">
        <f t="shared" si="13"/>
        <v>1308480</v>
      </c>
    </row>
    <row r="340" spans="1:5" x14ac:dyDescent="0.2">
      <c r="A340" s="18">
        <v>43069</v>
      </c>
      <c r="B340" s="17">
        <v>82022</v>
      </c>
      <c r="C340" s="17">
        <v>97354</v>
      </c>
      <c r="D340" s="17">
        <f t="shared" si="12"/>
        <v>984264</v>
      </c>
      <c r="E340" s="17">
        <f t="shared" si="13"/>
        <v>1168248</v>
      </c>
    </row>
    <row r="341" spans="1:5" x14ac:dyDescent="0.2">
      <c r="A341" s="18">
        <v>43100</v>
      </c>
      <c r="B341" s="17">
        <v>156958</v>
      </c>
      <c r="C341" s="17">
        <v>144251</v>
      </c>
      <c r="D341" s="17">
        <f t="shared" si="12"/>
        <v>1883496</v>
      </c>
      <c r="E341" s="17">
        <f t="shared" si="13"/>
        <v>1731012</v>
      </c>
    </row>
    <row r="342" spans="1:5" x14ac:dyDescent="0.2">
      <c r="A342" s="18">
        <v>43131</v>
      </c>
      <c r="B342" s="17">
        <v>74199</v>
      </c>
      <c r="C342" s="17">
        <v>115535</v>
      </c>
      <c r="D342" s="17">
        <f t="shared" si="12"/>
        <v>890388</v>
      </c>
      <c r="E342" s="17">
        <f t="shared" si="13"/>
        <v>1386420</v>
      </c>
    </row>
    <row r="343" spans="1:5" x14ac:dyDescent="0.2">
      <c r="A343" s="18">
        <v>43159</v>
      </c>
      <c r="B343" s="17">
        <v>130767</v>
      </c>
      <c r="C343" s="17">
        <v>110999</v>
      </c>
      <c r="D343" s="17">
        <f t="shared" si="12"/>
        <v>1569204</v>
      </c>
      <c r="E343" s="17">
        <f t="shared" si="13"/>
        <v>1331988</v>
      </c>
    </row>
    <row r="344" spans="1:5" x14ac:dyDescent="0.2">
      <c r="A344" s="18">
        <v>43190</v>
      </c>
      <c r="B344" s="17">
        <v>136422</v>
      </c>
      <c r="C344" s="17">
        <v>140531</v>
      </c>
      <c r="D344" s="17">
        <f t="shared" si="12"/>
        <v>1637064</v>
      </c>
      <c r="E344" s="17">
        <f t="shared" si="13"/>
        <v>1686372</v>
      </c>
    </row>
    <row r="345" spans="1:5" x14ac:dyDescent="0.2">
      <c r="A345" s="18">
        <v>43220</v>
      </c>
      <c r="B345" s="17">
        <v>69326</v>
      </c>
      <c r="C345" s="17">
        <v>112937</v>
      </c>
      <c r="D345" s="17">
        <f t="shared" si="12"/>
        <v>831912</v>
      </c>
      <c r="E345" s="17">
        <f t="shared" si="13"/>
        <v>1355244</v>
      </c>
    </row>
    <row r="346" spans="1:5" x14ac:dyDescent="0.2">
      <c r="A346" s="18">
        <v>43251</v>
      </c>
      <c r="B346" s="17">
        <v>86124</v>
      </c>
      <c r="C346" s="17">
        <v>103714</v>
      </c>
      <c r="D346" s="17">
        <f t="shared" si="12"/>
        <v>1033488</v>
      </c>
      <c r="E346" s="17">
        <f t="shared" si="13"/>
        <v>1244568</v>
      </c>
    </row>
    <row r="347" spans="1:5" x14ac:dyDescent="0.2">
      <c r="A347" s="18">
        <v>43281</v>
      </c>
      <c r="B347" s="17">
        <v>142707</v>
      </c>
      <c r="C347" s="17">
        <v>108791</v>
      </c>
      <c r="D347" s="17">
        <f t="shared" si="12"/>
        <v>1712484</v>
      </c>
      <c r="E347" s="17">
        <f t="shared" si="13"/>
        <v>1305492</v>
      </c>
    </row>
    <row r="348" spans="1:5" x14ac:dyDescent="0.2">
      <c r="A348" s="18">
        <v>43312</v>
      </c>
      <c r="B348" s="17">
        <v>75842</v>
      </c>
      <c r="C348" s="17">
        <v>171653</v>
      </c>
      <c r="D348" s="17">
        <f t="shared" si="12"/>
        <v>910104</v>
      </c>
      <c r="E348" s="17">
        <f t="shared" si="13"/>
        <v>2059836</v>
      </c>
    </row>
    <row r="349" spans="1:5" x14ac:dyDescent="0.2">
      <c r="A349" s="18">
        <v>43343</v>
      </c>
      <c r="B349" s="17">
        <v>115785</v>
      </c>
      <c r="C349" s="17">
        <v>123550</v>
      </c>
      <c r="D349" s="17">
        <f t="shared" si="12"/>
        <v>1389420</v>
      </c>
      <c r="E349" s="17">
        <f t="shared" si="13"/>
        <v>1482600</v>
      </c>
    </row>
    <row r="350" spans="1:5" x14ac:dyDescent="0.2">
      <c r="A350" s="18">
        <v>43373</v>
      </c>
      <c r="B350" s="17">
        <v>111414</v>
      </c>
      <c r="C350" s="17">
        <v>107949</v>
      </c>
      <c r="D350" s="17">
        <f t="shared" si="12"/>
        <v>1336968</v>
      </c>
      <c r="E350" s="17">
        <f t="shared" si="13"/>
        <v>1295388</v>
      </c>
    </row>
    <row r="351" spans="1:5" x14ac:dyDescent="0.2">
      <c r="A351" s="18">
        <v>43404</v>
      </c>
      <c r="B351" s="17">
        <v>78514</v>
      </c>
      <c r="C351" s="17">
        <v>111137</v>
      </c>
      <c r="D351" s="17">
        <f t="shared" si="12"/>
        <v>942168</v>
      </c>
      <c r="E351" s="17">
        <f t="shared" si="13"/>
        <v>1333644</v>
      </c>
    </row>
    <row r="352" spans="1:5" x14ac:dyDescent="0.2">
      <c r="A352" s="18">
        <v>43434</v>
      </c>
      <c r="B352" s="17">
        <v>87318</v>
      </c>
      <c r="C352" s="17">
        <v>104109</v>
      </c>
      <c r="D352" s="17">
        <f t="shared" si="12"/>
        <v>1047816</v>
      </c>
      <c r="E352" s="17">
        <f t="shared" si="13"/>
        <v>1249308</v>
      </c>
    </row>
    <row r="353" spans="1:5" x14ac:dyDescent="0.2">
      <c r="A353" s="18">
        <v>43465</v>
      </c>
      <c r="B353" s="17">
        <v>156928</v>
      </c>
      <c r="C353" s="17">
        <v>142327</v>
      </c>
      <c r="D353" s="17">
        <f t="shared" si="12"/>
        <v>1883136</v>
      </c>
      <c r="E353" s="17">
        <f t="shared" si="13"/>
        <v>1707924</v>
      </c>
    </row>
    <row r="354" spans="1:5" x14ac:dyDescent="0.2">
      <c r="A354" s="18">
        <v>43496</v>
      </c>
      <c r="B354" s="17">
        <v>79769</v>
      </c>
      <c r="C354" s="17">
        <v>139688</v>
      </c>
      <c r="D354" s="17">
        <f t="shared" si="12"/>
        <v>957228</v>
      </c>
      <c r="E354" s="17">
        <f t="shared" si="13"/>
        <v>1676256</v>
      </c>
    </row>
    <row r="355" spans="1:5" x14ac:dyDescent="0.2">
      <c r="A355" s="18">
        <v>43524</v>
      </c>
      <c r="B355" s="17">
        <v>135784</v>
      </c>
      <c r="C355" s="17">
        <v>124513</v>
      </c>
      <c r="D355" s="17">
        <f t="shared" si="12"/>
        <v>1629408</v>
      </c>
      <c r="E355" s="17">
        <f t="shared" si="13"/>
        <v>1494156</v>
      </c>
    </row>
    <row r="356" spans="1:5" x14ac:dyDescent="0.2">
      <c r="A356" s="18">
        <v>43555</v>
      </c>
      <c r="B356" s="17">
        <v>136693</v>
      </c>
      <c r="C356" s="17">
        <v>154722</v>
      </c>
      <c r="D356" s="17">
        <f t="shared" si="12"/>
        <v>1640316</v>
      </c>
      <c r="E356" s="17">
        <f t="shared" si="13"/>
        <v>1856664</v>
      </c>
    </row>
    <row r="357" spans="1:5" x14ac:dyDescent="0.2">
      <c r="A357" s="18">
        <v>43585</v>
      </c>
      <c r="B357" s="17">
        <v>73824</v>
      </c>
      <c r="C357" s="17">
        <v>137354</v>
      </c>
      <c r="D357" s="17">
        <f t="shared" si="12"/>
        <v>885888</v>
      </c>
      <c r="E357" s="17">
        <f t="shared" si="13"/>
        <v>1648248</v>
      </c>
    </row>
    <row r="358" spans="1:5" x14ac:dyDescent="0.2">
      <c r="A358" s="18">
        <v>43616</v>
      </c>
      <c r="B358" s="17">
        <v>96921</v>
      </c>
      <c r="C358" s="17">
        <v>114461</v>
      </c>
      <c r="D358" s="17">
        <f t="shared" si="12"/>
        <v>1163052</v>
      </c>
      <c r="E358" s="17">
        <f t="shared" si="13"/>
        <v>1373532</v>
      </c>
    </row>
    <row r="359" spans="1:5" x14ac:dyDescent="0.2">
      <c r="A359" s="18">
        <v>43646</v>
      </c>
      <c r="B359" s="17">
        <v>147241</v>
      </c>
      <c r="C359" s="17">
        <v>123635</v>
      </c>
      <c r="D359" s="17">
        <f t="shared" si="12"/>
        <v>1766892</v>
      </c>
      <c r="E359" s="17">
        <f t="shared" si="13"/>
        <v>1483620</v>
      </c>
    </row>
    <row r="360" spans="1:5" x14ac:dyDescent="0.2">
      <c r="A360" s="18">
        <v>43677</v>
      </c>
      <c r="B360" s="17">
        <v>73750</v>
      </c>
      <c r="C360" s="17">
        <v>172854</v>
      </c>
      <c r="D360" s="17">
        <f t="shared" si="12"/>
        <v>885000</v>
      </c>
      <c r="E360" s="17">
        <f t="shared" si="13"/>
        <v>2074248</v>
      </c>
    </row>
    <row r="361" spans="1:5" x14ac:dyDescent="0.2">
      <c r="A361" s="18">
        <v>43708</v>
      </c>
      <c r="B361" s="17">
        <v>117932</v>
      </c>
      <c r="C361" s="17">
        <v>150772</v>
      </c>
      <c r="D361" s="17">
        <f t="shared" si="12"/>
        <v>1415184</v>
      </c>
      <c r="E361" s="17">
        <f t="shared" si="13"/>
        <v>1809264</v>
      </c>
    </row>
    <row r="362" spans="1:5" x14ac:dyDescent="0.2">
      <c r="A362" s="18">
        <v>43738</v>
      </c>
      <c r="B362" s="17">
        <v>117714</v>
      </c>
      <c r="C362" s="17">
        <v>118363</v>
      </c>
      <c r="D362" s="17">
        <f t="shared" si="12"/>
        <v>1412568</v>
      </c>
      <c r="E362" s="17">
        <f t="shared" si="13"/>
        <v>1420356</v>
      </c>
    </row>
    <row r="363" spans="1:5" x14ac:dyDescent="0.2">
      <c r="A363" s="18">
        <v>43769</v>
      </c>
      <c r="B363" s="17">
        <v>83787</v>
      </c>
      <c r="C363" s="17">
        <v>126130</v>
      </c>
      <c r="D363" s="17">
        <f t="shared" si="12"/>
        <v>1005444</v>
      </c>
      <c r="E363" s="17">
        <f t="shared" si="13"/>
        <v>1513560</v>
      </c>
    </row>
    <row r="364" spans="1:5" x14ac:dyDescent="0.2">
      <c r="A364" s="18">
        <v>43799</v>
      </c>
      <c r="B364" s="17">
        <v>95521</v>
      </c>
      <c r="C364" s="17">
        <v>110662</v>
      </c>
      <c r="D364" s="17">
        <f t="shared" si="12"/>
        <v>1146252</v>
      </c>
      <c r="E364" s="17">
        <f t="shared" si="13"/>
        <v>1327944</v>
      </c>
    </row>
    <row r="365" spans="1:5" x14ac:dyDescent="0.2">
      <c r="A365" s="18">
        <v>43830</v>
      </c>
      <c r="B365" s="17">
        <v>160350</v>
      </c>
      <c r="C365" s="17">
        <v>162519</v>
      </c>
      <c r="D365" s="17">
        <f t="shared" si="12"/>
        <v>1924200</v>
      </c>
      <c r="E365" s="17">
        <f t="shared" si="13"/>
        <v>1950228</v>
      </c>
    </row>
    <row r="366" spans="1:5" x14ac:dyDescent="0.2">
      <c r="A366" s="18">
        <v>43861</v>
      </c>
      <c r="B366" s="17">
        <v>91357</v>
      </c>
      <c r="C366" s="17">
        <v>138903</v>
      </c>
      <c r="D366" s="17">
        <f t="shared" si="12"/>
        <v>1096284</v>
      </c>
      <c r="E366" s="17">
        <f t="shared" si="13"/>
        <v>1666836</v>
      </c>
    </row>
    <row r="367" spans="1:5" x14ac:dyDescent="0.2">
      <c r="A367" s="18">
        <v>43890</v>
      </c>
      <c r="B367" s="17">
        <v>144479</v>
      </c>
      <c r="C367" s="17">
        <v>142326</v>
      </c>
      <c r="D367" s="17">
        <f t="shared" si="12"/>
        <v>1733748</v>
      </c>
      <c r="E367" s="17">
        <f t="shared" si="13"/>
        <v>1707912</v>
      </c>
    </row>
    <row r="368" spans="1:5" x14ac:dyDescent="0.2">
      <c r="A368" s="18">
        <v>43921</v>
      </c>
      <c r="B368" s="17">
        <v>140683</v>
      </c>
      <c r="C368" s="17">
        <v>191852</v>
      </c>
      <c r="D368" s="17">
        <f t="shared" si="12"/>
        <v>1688196</v>
      </c>
      <c r="E368" s="17">
        <f t="shared" si="13"/>
        <v>2302224</v>
      </c>
    </row>
    <row r="369" spans="1:5" x14ac:dyDescent="0.2">
      <c r="A369" s="18">
        <v>43951</v>
      </c>
      <c r="B369" s="17">
        <v>63096</v>
      </c>
      <c r="C369" s="17">
        <v>114252</v>
      </c>
      <c r="D369" s="17">
        <f t="shared" si="12"/>
        <v>757152</v>
      </c>
      <c r="E369" s="17">
        <f t="shared" si="13"/>
        <v>1371024</v>
      </c>
    </row>
    <row r="370" spans="1:5" x14ac:dyDescent="0.2">
      <c r="A370" s="18">
        <v>43982</v>
      </c>
      <c r="B370" s="17">
        <v>68106</v>
      </c>
      <c r="C370" s="17">
        <v>120476</v>
      </c>
      <c r="D370" s="17">
        <f t="shared" si="12"/>
        <v>817272</v>
      </c>
      <c r="E370" s="17">
        <f t="shared" si="13"/>
        <v>1445712</v>
      </c>
    </row>
    <row r="371" spans="1:5" x14ac:dyDescent="0.2">
      <c r="A371" s="18">
        <v>44012</v>
      </c>
      <c r="B371" s="17">
        <v>108554</v>
      </c>
      <c r="C371" s="17">
        <v>130850</v>
      </c>
      <c r="D371" s="17">
        <f t="shared" si="12"/>
        <v>1302648</v>
      </c>
      <c r="E371" s="17">
        <f t="shared" si="13"/>
        <v>1570200</v>
      </c>
    </row>
    <row r="372" spans="1:5" x14ac:dyDescent="0.2">
      <c r="A372" s="18">
        <v>44043</v>
      </c>
      <c r="B372" s="17">
        <v>62846</v>
      </c>
      <c r="C372" s="17">
        <v>197376</v>
      </c>
      <c r="D372" s="17">
        <f t="shared" si="12"/>
        <v>754152</v>
      </c>
      <c r="E372" s="17">
        <f t="shared" si="13"/>
        <v>2368512</v>
      </c>
    </row>
    <row r="373" spans="1:5" x14ac:dyDescent="0.2">
      <c r="A373" s="18">
        <v>44074</v>
      </c>
      <c r="B373" s="17">
        <v>101855</v>
      </c>
      <c r="C373" s="17">
        <v>165529</v>
      </c>
      <c r="D373" s="17">
        <f t="shared" si="12"/>
        <v>1222260</v>
      </c>
      <c r="E373" s="17">
        <f t="shared" si="13"/>
        <v>1986348</v>
      </c>
    </row>
    <row r="374" spans="1:5" x14ac:dyDescent="0.2">
      <c r="A374" s="18">
        <v>44104</v>
      </c>
      <c r="B374" s="17">
        <v>105679</v>
      </c>
      <c r="C374" s="17">
        <v>148546</v>
      </c>
      <c r="D374" s="17">
        <f t="shared" si="12"/>
        <v>1268148</v>
      </c>
      <c r="E374" s="17">
        <f t="shared" si="13"/>
        <v>1782552</v>
      </c>
    </row>
    <row r="375" spans="1:5" x14ac:dyDescent="0.2">
      <c r="A375" s="18">
        <v>44135</v>
      </c>
      <c r="B375" s="17">
        <v>83231</v>
      </c>
      <c r="C375" s="17">
        <v>132960</v>
      </c>
      <c r="D375" s="17">
        <f t="shared" si="12"/>
        <v>998772</v>
      </c>
      <c r="E375" s="17">
        <f t="shared" si="13"/>
        <v>1595520</v>
      </c>
    </row>
    <row r="376" spans="1:5" x14ac:dyDescent="0.2">
      <c r="A376" s="18">
        <v>44165</v>
      </c>
      <c r="B376" s="17">
        <v>99218</v>
      </c>
      <c r="C376" s="17">
        <v>120621</v>
      </c>
      <c r="D376" s="17">
        <f t="shared" si="12"/>
        <v>1190616</v>
      </c>
      <c r="E376" s="17">
        <f t="shared" si="13"/>
        <v>1447452</v>
      </c>
    </row>
    <row r="377" spans="1:5" x14ac:dyDescent="0.2">
      <c r="A377" s="18">
        <v>44196</v>
      </c>
      <c r="B377" s="17">
        <v>176371</v>
      </c>
      <c r="C377" s="17">
        <v>171319</v>
      </c>
      <c r="D377" s="17">
        <f t="shared" si="12"/>
        <v>2116452</v>
      </c>
      <c r="E377" s="17">
        <f t="shared" si="13"/>
        <v>2055828</v>
      </c>
    </row>
    <row r="378" spans="1:5" x14ac:dyDescent="0.2">
      <c r="A378" s="18">
        <v>44227</v>
      </c>
      <c r="B378" s="17">
        <v>87529</v>
      </c>
      <c r="C378" s="17">
        <v>163712</v>
      </c>
      <c r="D378" s="17">
        <f t="shared" si="12"/>
        <v>1050348</v>
      </c>
      <c r="E378" s="17">
        <f t="shared" si="13"/>
        <v>1964544</v>
      </c>
    </row>
    <row r="379" spans="1:5" x14ac:dyDescent="0.2">
      <c r="A379" s="18">
        <v>44255</v>
      </c>
      <c r="B379" s="17">
        <v>132693</v>
      </c>
      <c r="C379" s="17">
        <v>145576</v>
      </c>
      <c r="D379" s="17">
        <f t="shared" si="12"/>
        <v>1592316</v>
      </c>
      <c r="E379" s="17">
        <f t="shared" si="13"/>
        <v>1746912</v>
      </c>
    </row>
    <row r="380" spans="1:5" x14ac:dyDescent="0.2">
      <c r="A380" s="18">
        <v>44286</v>
      </c>
      <c r="B380" s="17">
        <v>146957</v>
      </c>
      <c r="C380" s="17">
        <v>176775</v>
      </c>
      <c r="D380" s="17">
        <f t="shared" si="12"/>
        <v>1763484</v>
      </c>
      <c r="E380" s="17">
        <f t="shared" si="13"/>
        <v>2121300</v>
      </c>
    </row>
    <row r="381" spans="1:5" x14ac:dyDescent="0.2">
      <c r="A381" s="18">
        <v>44316</v>
      </c>
      <c r="B381" s="17">
        <v>85521</v>
      </c>
      <c r="C381" s="17">
        <v>165884</v>
      </c>
      <c r="D381" s="17">
        <f t="shared" si="12"/>
        <v>1026252</v>
      </c>
      <c r="E381" s="17">
        <f t="shared" si="13"/>
        <v>1990608</v>
      </c>
    </row>
    <row r="382" spans="1:5" x14ac:dyDescent="0.2">
      <c r="A382" s="18">
        <v>44347</v>
      </c>
      <c r="B382" s="17">
        <v>95962</v>
      </c>
      <c r="C382" s="17">
        <v>101190</v>
      </c>
      <c r="D382" s="17">
        <f t="shared" si="12"/>
        <v>1151544</v>
      </c>
      <c r="E382" s="17">
        <f t="shared" si="13"/>
        <v>1214280</v>
      </c>
    </row>
    <row r="383" spans="1:5" x14ac:dyDescent="0.2">
      <c r="A383" s="18">
        <v>44377</v>
      </c>
      <c r="B383" s="17">
        <v>204057</v>
      </c>
      <c r="C383" s="17">
        <v>141125</v>
      </c>
      <c r="D383" s="17">
        <f t="shared" si="12"/>
        <v>2448684</v>
      </c>
      <c r="E383" s="17">
        <f t="shared" si="13"/>
        <v>1693500</v>
      </c>
    </row>
    <row r="384" spans="1:5" x14ac:dyDescent="0.2">
      <c r="A384" s="18">
        <v>44408</v>
      </c>
      <c r="B384" s="17">
        <v>79776</v>
      </c>
      <c r="C384" s="17">
        <v>213014</v>
      </c>
      <c r="D384" s="17">
        <f t="shared" si="12"/>
        <v>957312</v>
      </c>
      <c r="E384" s="17">
        <f t="shared" si="13"/>
        <v>2556168</v>
      </c>
    </row>
    <row r="385" spans="1:5" x14ac:dyDescent="0.2">
      <c r="A385" s="18">
        <v>44439</v>
      </c>
      <c r="B385" s="17">
        <v>123135</v>
      </c>
      <c r="C385" s="17">
        <v>162395</v>
      </c>
      <c r="D385" s="17">
        <f t="shared" si="12"/>
        <v>1477620</v>
      </c>
      <c r="E385" s="17">
        <f t="shared" si="13"/>
        <v>1948740</v>
      </c>
    </row>
    <row r="386" spans="1:5" x14ac:dyDescent="0.2">
      <c r="A386" s="18">
        <v>44469</v>
      </c>
      <c r="B386" s="17">
        <v>133067</v>
      </c>
      <c r="C386" s="17">
        <v>140361</v>
      </c>
      <c r="D386" s="17">
        <f t="shared" si="12"/>
        <v>1596804</v>
      </c>
      <c r="E386" s="17">
        <f t="shared" si="13"/>
        <v>1684332</v>
      </c>
    </row>
    <row r="387" spans="1:5" x14ac:dyDescent="0.2">
      <c r="A387" s="18">
        <v>44500</v>
      </c>
      <c r="B387" s="17">
        <v>99192</v>
      </c>
      <c r="C387" s="17">
        <v>135989</v>
      </c>
      <c r="D387" s="17">
        <f t="shared" si="12"/>
        <v>1190304</v>
      </c>
      <c r="E387" s="17">
        <f t="shared" si="13"/>
        <v>1631868</v>
      </c>
    </row>
    <row r="388" spans="1:5" x14ac:dyDescent="0.2">
      <c r="A388" s="18">
        <v>44530</v>
      </c>
      <c r="B388" s="17">
        <v>106526</v>
      </c>
      <c r="C388" s="17">
        <v>128218</v>
      </c>
      <c r="D388" s="17">
        <f t="shared" si="12"/>
        <v>1278312</v>
      </c>
      <c r="E388" s="17">
        <f t="shared" si="13"/>
        <v>1538616</v>
      </c>
    </row>
    <row r="389" spans="1:5" x14ac:dyDescent="0.2">
      <c r="A389" s="18">
        <v>44561</v>
      </c>
      <c r="B389" s="17">
        <v>211851</v>
      </c>
      <c r="C389" s="17">
        <v>170051</v>
      </c>
      <c r="D389" s="17">
        <f t="shared" si="12"/>
        <v>2542212</v>
      </c>
      <c r="E389" s="17">
        <f t="shared" si="13"/>
        <v>2040612</v>
      </c>
    </row>
    <row r="390" spans="1:5" x14ac:dyDescent="0.2">
      <c r="A390" s="18">
        <v>44592</v>
      </c>
      <c r="B390" s="17">
        <v>107054</v>
      </c>
      <c r="C390" s="17">
        <v>172980</v>
      </c>
      <c r="D390" s="17">
        <f t="shared" si="12"/>
        <v>1284648</v>
      </c>
      <c r="E390" s="17">
        <f t="shared" si="13"/>
        <v>2075760</v>
      </c>
    </row>
    <row r="391" spans="1:5" x14ac:dyDescent="0.2">
      <c r="A391" s="18">
        <v>44620</v>
      </c>
      <c r="B391" s="17">
        <v>153849</v>
      </c>
      <c r="C391" s="17">
        <v>157232</v>
      </c>
      <c r="D391" s="17">
        <f t="shared" ref="D391:D407" si="14">B391*12</f>
        <v>1846188</v>
      </c>
      <c r="E391" s="17">
        <f t="shared" ref="E391:E407" si="15">C391*12</f>
        <v>1886784</v>
      </c>
    </row>
    <row r="392" spans="1:5" x14ac:dyDescent="0.2">
      <c r="A392" s="18">
        <v>44651</v>
      </c>
      <c r="B392" s="17">
        <v>161284</v>
      </c>
      <c r="C392" s="17">
        <v>198503</v>
      </c>
      <c r="D392" s="17">
        <f t="shared" si="14"/>
        <v>1935408</v>
      </c>
      <c r="E392" s="17">
        <f t="shared" si="15"/>
        <v>2382036</v>
      </c>
    </row>
    <row r="393" spans="1:5" x14ac:dyDescent="0.2">
      <c r="A393" s="18">
        <v>44681</v>
      </c>
      <c r="B393" s="17">
        <v>93284</v>
      </c>
      <c r="C393" s="17">
        <v>138493</v>
      </c>
      <c r="D393" s="17">
        <f t="shared" si="14"/>
        <v>1119408</v>
      </c>
      <c r="E393" s="17">
        <f t="shared" si="15"/>
        <v>1661916</v>
      </c>
    </row>
    <row r="394" spans="1:5" x14ac:dyDescent="0.2">
      <c r="A394" s="18">
        <v>44712</v>
      </c>
      <c r="B394" s="17">
        <v>106512</v>
      </c>
      <c r="C394" s="17">
        <v>123642</v>
      </c>
      <c r="D394" s="17">
        <f t="shared" si="14"/>
        <v>1278144</v>
      </c>
      <c r="E394" s="17">
        <f t="shared" si="15"/>
        <v>1483704</v>
      </c>
    </row>
    <row r="395" spans="1:5" x14ac:dyDescent="0.2">
      <c r="A395" s="18">
        <v>44742</v>
      </c>
      <c r="B395" s="17">
        <v>224190</v>
      </c>
      <c r="C395" s="17">
        <v>150351</v>
      </c>
      <c r="D395" s="17">
        <f t="shared" si="14"/>
        <v>2690280</v>
      </c>
      <c r="E395" s="17">
        <f t="shared" si="15"/>
        <v>1804212</v>
      </c>
    </row>
    <row r="396" spans="1:5" x14ac:dyDescent="0.2">
      <c r="A396" s="18">
        <v>44773</v>
      </c>
      <c r="B396" s="17">
        <v>86135</v>
      </c>
      <c r="C396" s="17">
        <v>215658</v>
      </c>
      <c r="D396" s="17">
        <f t="shared" si="14"/>
        <v>1033620</v>
      </c>
      <c r="E396" s="17">
        <f t="shared" si="15"/>
        <v>2587896</v>
      </c>
    </row>
    <row r="397" spans="1:5" x14ac:dyDescent="0.2">
      <c r="A397" s="18">
        <v>44804</v>
      </c>
      <c r="B397" s="17">
        <v>138637</v>
      </c>
      <c r="C397" s="17">
        <v>181303</v>
      </c>
      <c r="D397" s="17">
        <f t="shared" si="14"/>
        <v>1663644</v>
      </c>
      <c r="E397" s="17">
        <f t="shared" si="15"/>
        <v>2175636</v>
      </c>
    </row>
    <row r="398" spans="1:5" x14ac:dyDescent="0.2">
      <c r="A398" s="18">
        <v>44834</v>
      </c>
      <c r="B398" s="17">
        <v>135851</v>
      </c>
      <c r="C398" s="17">
        <v>139144</v>
      </c>
      <c r="D398" s="17">
        <f t="shared" si="14"/>
        <v>1630212</v>
      </c>
      <c r="E398" s="17">
        <f t="shared" si="15"/>
        <v>1669728</v>
      </c>
    </row>
    <row r="399" spans="1:5" x14ac:dyDescent="0.2">
      <c r="A399" s="18">
        <v>44865</v>
      </c>
      <c r="B399" s="17">
        <v>105123</v>
      </c>
      <c r="C399" s="17">
        <v>145688</v>
      </c>
      <c r="D399" s="17">
        <f t="shared" si="14"/>
        <v>1261476</v>
      </c>
      <c r="E399" s="17">
        <f t="shared" si="15"/>
        <v>1748256</v>
      </c>
    </row>
    <row r="400" spans="1:5" x14ac:dyDescent="0.2">
      <c r="A400" s="18">
        <v>44895</v>
      </c>
      <c r="B400" s="17">
        <v>108253</v>
      </c>
      <c r="C400" s="17">
        <v>131773</v>
      </c>
      <c r="D400" s="17">
        <f t="shared" si="14"/>
        <v>1299036</v>
      </c>
      <c r="E400" s="17">
        <f t="shared" si="15"/>
        <v>1581276</v>
      </c>
    </row>
    <row r="401" spans="1:5" x14ac:dyDescent="0.2">
      <c r="A401" s="18">
        <v>44926</v>
      </c>
      <c r="B401" s="17">
        <v>228225</v>
      </c>
      <c r="C401" s="17">
        <v>183255</v>
      </c>
      <c r="D401" s="17">
        <f t="shared" si="14"/>
        <v>2738700</v>
      </c>
      <c r="E401" s="17">
        <f t="shared" si="15"/>
        <v>2199060</v>
      </c>
    </row>
    <row r="402" spans="1:5" x14ac:dyDescent="0.2">
      <c r="A402" s="18">
        <v>44957</v>
      </c>
      <c r="B402" s="17">
        <v>114466</v>
      </c>
      <c r="C402" s="17">
        <v>203267</v>
      </c>
      <c r="D402" s="17">
        <f t="shared" si="14"/>
        <v>1373592</v>
      </c>
      <c r="E402" s="17">
        <f t="shared" si="15"/>
        <v>2439204</v>
      </c>
    </row>
    <row r="403" spans="1:5" x14ac:dyDescent="0.2">
      <c r="A403" s="18">
        <v>44985</v>
      </c>
      <c r="B403" s="17">
        <v>174933</v>
      </c>
      <c r="C403" s="17">
        <v>166874</v>
      </c>
      <c r="D403" s="17">
        <f t="shared" si="14"/>
        <v>2099196</v>
      </c>
      <c r="E403" s="17">
        <f t="shared" si="15"/>
        <v>2002488</v>
      </c>
    </row>
    <row r="404" spans="1:5" x14ac:dyDescent="0.2">
      <c r="A404" s="18">
        <v>45016</v>
      </c>
      <c r="B404" s="17">
        <v>181901</v>
      </c>
      <c r="C404" s="17">
        <v>228050</v>
      </c>
      <c r="D404" s="17">
        <f t="shared" si="14"/>
        <v>2182812</v>
      </c>
      <c r="E404" s="17">
        <f t="shared" si="15"/>
        <v>2736600</v>
      </c>
    </row>
    <row r="405" spans="1:5" x14ac:dyDescent="0.2">
      <c r="A405" s="18">
        <v>45046</v>
      </c>
      <c r="B405" s="17">
        <v>85063</v>
      </c>
      <c r="C405" s="17">
        <v>152575</v>
      </c>
      <c r="D405" s="17">
        <f t="shared" si="14"/>
        <v>1020756</v>
      </c>
      <c r="E405" s="17">
        <f t="shared" si="15"/>
        <v>1830900</v>
      </c>
    </row>
    <row r="406" spans="1:5" x14ac:dyDescent="0.2">
      <c r="A406" s="18">
        <v>45077</v>
      </c>
      <c r="B406" s="17">
        <v>118490</v>
      </c>
      <c r="C406" s="17">
        <v>134901</v>
      </c>
      <c r="D406" s="17">
        <f t="shared" si="14"/>
        <v>1421880</v>
      </c>
      <c r="E406" s="17">
        <f t="shared" si="15"/>
        <v>1618812</v>
      </c>
    </row>
    <row r="407" spans="1:5" x14ac:dyDescent="0.2">
      <c r="A407" s="18">
        <v>45107</v>
      </c>
      <c r="B407" s="17">
        <v>202738</v>
      </c>
      <c r="C407" s="17">
        <v>165950</v>
      </c>
      <c r="D407" s="17">
        <f t="shared" si="14"/>
        <v>2432856</v>
      </c>
      <c r="E407" s="17">
        <f t="shared" si="15"/>
        <v>1991400</v>
      </c>
    </row>
    <row r="408" spans="1:5" x14ac:dyDescent="0.2">
      <c r="A408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F47E-6BE5-4905-9C98-B01059175591}">
  <dimension ref="A1:BF182"/>
  <sheetViews>
    <sheetView zoomScale="72" zoomScaleNormal="72" workbookViewId="0">
      <pane xSplit="1" ySplit="3" topLeftCell="B108" activePane="bottomRight" state="frozen"/>
      <selection pane="topRight" activeCell="B1" sqref="B1"/>
      <selection pane="bottomLeft" activeCell="A4" sqref="A4"/>
      <selection pane="bottomRight" activeCell="E132" sqref="E132"/>
    </sheetView>
  </sheetViews>
  <sheetFormatPr defaultRowHeight="12" x14ac:dyDescent="0.2"/>
  <cols>
    <col min="1" max="1" width="14.140625" customWidth="1"/>
    <col min="2" max="2" width="12.140625" bestFit="1" customWidth="1"/>
    <col min="3" max="3" width="13.85546875" customWidth="1"/>
    <col min="4" max="5" width="12.140625" bestFit="1" customWidth="1"/>
    <col min="6" max="9" width="10.85546875" bestFit="1" customWidth="1"/>
    <col min="10" max="11" width="10.42578125" bestFit="1" customWidth="1"/>
    <col min="12" max="12" width="9.7109375" bestFit="1" customWidth="1"/>
    <col min="13" max="13" width="12.5703125" customWidth="1"/>
    <col min="14" max="14" width="12.85546875" bestFit="1" customWidth="1"/>
    <col min="15" max="15" width="14.140625" bestFit="1" customWidth="1"/>
    <col min="16" max="16" width="10.85546875" bestFit="1" customWidth="1"/>
    <col min="17" max="17" width="12.140625" bestFit="1" customWidth="1"/>
    <col min="18" max="18" width="10.85546875" bestFit="1" customWidth="1"/>
    <col min="19" max="19" width="12.140625" bestFit="1" customWidth="1"/>
    <col min="20" max="28" width="10.85546875" bestFit="1" customWidth="1"/>
    <col min="30" max="31" width="10.85546875" bestFit="1" customWidth="1"/>
    <col min="32" max="32" width="12.140625" bestFit="1" customWidth="1"/>
    <col min="33" max="34" width="10.85546875" bestFit="1" customWidth="1"/>
    <col min="35" max="35" width="10.7109375" customWidth="1"/>
    <col min="36" max="37" width="10.85546875" bestFit="1" customWidth="1"/>
    <col min="38" max="38" width="9.85546875" bestFit="1" customWidth="1"/>
    <col min="39" max="39" width="12.140625" bestFit="1" customWidth="1"/>
    <col min="40" max="40" width="8.85546875" bestFit="1" customWidth="1"/>
    <col min="41" max="41" width="12.85546875" bestFit="1" customWidth="1"/>
    <col min="42" max="42" width="12.42578125" bestFit="1" customWidth="1"/>
    <col min="43" max="43" width="10.5703125" bestFit="1" customWidth="1"/>
    <col min="44" max="45" width="8.85546875" bestFit="1" customWidth="1"/>
    <col min="46" max="46" width="9.5703125" bestFit="1" customWidth="1"/>
    <col min="47" max="47" width="10.5703125" bestFit="1" customWidth="1"/>
    <col min="48" max="48" width="9.5703125" bestFit="1" customWidth="1"/>
    <col min="49" max="50" width="8.85546875" bestFit="1" customWidth="1"/>
    <col min="51" max="51" width="12.140625" bestFit="1" customWidth="1"/>
    <col min="53" max="53" width="11" customWidth="1"/>
    <col min="54" max="54" width="9.85546875" bestFit="1" customWidth="1"/>
    <col min="257" max="257" width="14.140625" customWidth="1"/>
    <col min="258" max="258" width="12.140625" bestFit="1" customWidth="1"/>
    <col min="259" max="259" width="13.85546875" customWidth="1"/>
    <col min="260" max="261" width="12.140625" bestFit="1" customWidth="1"/>
    <col min="262" max="265" width="10.85546875" bestFit="1" customWidth="1"/>
    <col min="266" max="267" width="10.42578125" bestFit="1" customWidth="1"/>
    <col min="268" max="268" width="9.7109375" bestFit="1" customWidth="1"/>
    <col min="269" max="269" width="12.5703125" customWidth="1"/>
    <col min="270" max="270" width="12.85546875" bestFit="1" customWidth="1"/>
    <col min="271" max="271" width="14.140625" bestFit="1" customWidth="1"/>
    <col min="272" max="272" width="10.85546875" bestFit="1" customWidth="1"/>
    <col min="273" max="273" width="12.140625" bestFit="1" customWidth="1"/>
    <col min="274" max="274" width="10.85546875" bestFit="1" customWidth="1"/>
    <col min="275" max="275" width="12.140625" bestFit="1" customWidth="1"/>
    <col min="276" max="284" width="10.85546875" bestFit="1" customWidth="1"/>
    <col min="286" max="287" width="10.85546875" bestFit="1" customWidth="1"/>
    <col min="288" max="288" width="12.140625" bestFit="1" customWidth="1"/>
    <col min="289" max="290" width="10.85546875" bestFit="1" customWidth="1"/>
    <col min="291" max="291" width="10.7109375" customWidth="1"/>
    <col min="292" max="293" width="10.85546875" bestFit="1" customWidth="1"/>
    <col min="294" max="294" width="9.85546875" bestFit="1" customWidth="1"/>
    <col min="295" max="295" width="12.140625" bestFit="1" customWidth="1"/>
    <col min="296" max="296" width="8.85546875" bestFit="1" customWidth="1"/>
    <col min="297" max="297" width="12.85546875" bestFit="1" customWidth="1"/>
    <col min="298" max="298" width="12.42578125" bestFit="1" customWidth="1"/>
    <col min="299" max="299" width="10.5703125" bestFit="1" customWidth="1"/>
    <col min="300" max="301" width="8.85546875" bestFit="1" customWidth="1"/>
    <col min="302" max="302" width="9.5703125" bestFit="1" customWidth="1"/>
    <col min="303" max="303" width="10.5703125" bestFit="1" customWidth="1"/>
    <col min="304" max="304" width="9.5703125" bestFit="1" customWidth="1"/>
    <col min="305" max="306" width="8.85546875" bestFit="1" customWidth="1"/>
    <col min="307" max="307" width="12.140625" bestFit="1" customWidth="1"/>
    <col min="309" max="309" width="11" customWidth="1"/>
    <col min="310" max="310" width="9.85546875" bestFit="1" customWidth="1"/>
    <col min="513" max="513" width="14.140625" customWidth="1"/>
    <col min="514" max="514" width="12.140625" bestFit="1" customWidth="1"/>
    <col min="515" max="515" width="13.85546875" customWidth="1"/>
    <col min="516" max="517" width="12.140625" bestFit="1" customWidth="1"/>
    <col min="518" max="521" width="10.85546875" bestFit="1" customWidth="1"/>
    <col min="522" max="523" width="10.42578125" bestFit="1" customWidth="1"/>
    <col min="524" max="524" width="9.7109375" bestFit="1" customWidth="1"/>
    <col min="525" max="525" width="12.5703125" customWidth="1"/>
    <col min="526" max="526" width="12.85546875" bestFit="1" customWidth="1"/>
    <col min="527" max="527" width="14.140625" bestFit="1" customWidth="1"/>
    <col min="528" max="528" width="10.85546875" bestFit="1" customWidth="1"/>
    <col min="529" max="529" width="12.140625" bestFit="1" customWidth="1"/>
    <col min="530" max="530" width="10.85546875" bestFit="1" customWidth="1"/>
    <col min="531" max="531" width="12.140625" bestFit="1" customWidth="1"/>
    <col min="532" max="540" width="10.85546875" bestFit="1" customWidth="1"/>
    <col min="542" max="543" width="10.85546875" bestFit="1" customWidth="1"/>
    <col min="544" max="544" width="12.140625" bestFit="1" customWidth="1"/>
    <col min="545" max="546" width="10.85546875" bestFit="1" customWidth="1"/>
    <col min="547" max="547" width="10.7109375" customWidth="1"/>
    <col min="548" max="549" width="10.85546875" bestFit="1" customWidth="1"/>
    <col min="550" max="550" width="9.85546875" bestFit="1" customWidth="1"/>
    <col min="551" max="551" width="12.140625" bestFit="1" customWidth="1"/>
    <col min="552" max="552" width="8.85546875" bestFit="1" customWidth="1"/>
    <col min="553" max="553" width="12.85546875" bestFit="1" customWidth="1"/>
    <col min="554" max="554" width="12.42578125" bestFit="1" customWidth="1"/>
    <col min="555" max="555" width="10.5703125" bestFit="1" customWidth="1"/>
    <col min="556" max="557" width="8.85546875" bestFit="1" customWidth="1"/>
    <col min="558" max="558" width="9.5703125" bestFit="1" customWidth="1"/>
    <col min="559" max="559" width="10.5703125" bestFit="1" customWidth="1"/>
    <col min="560" max="560" width="9.5703125" bestFit="1" customWidth="1"/>
    <col min="561" max="562" width="8.85546875" bestFit="1" customWidth="1"/>
    <col min="563" max="563" width="12.140625" bestFit="1" customWidth="1"/>
    <col min="565" max="565" width="11" customWidth="1"/>
    <col min="566" max="566" width="9.85546875" bestFit="1" customWidth="1"/>
    <col min="769" max="769" width="14.140625" customWidth="1"/>
    <col min="770" max="770" width="12.140625" bestFit="1" customWidth="1"/>
    <col min="771" max="771" width="13.85546875" customWidth="1"/>
    <col min="772" max="773" width="12.140625" bestFit="1" customWidth="1"/>
    <col min="774" max="777" width="10.85546875" bestFit="1" customWidth="1"/>
    <col min="778" max="779" width="10.42578125" bestFit="1" customWidth="1"/>
    <col min="780" max="780" width="9.7109375" bestFit="1" customWidth="1"/>
    <col min="781" max="781" width="12.5703125" customWidth="1"/>
    <col min="782" max="782" width="12.85546875" bestFit="1" customWidth="1"/>
    <col min="783" max="783" width="14.140625" bestFit="1" customWidth="1"/>
    <col min="784" max="784" width="10.85546875" bestFit="1" customWidth="1"/>
    <col min="785" max="785" width="12.140625" bestFit="1" customWidth="1"/>
    <col min="786" max="786" width="10.85546875" bestFit="1" customWidth="1"/>
    <col min="787" max="787" width="12.140625" bestFit="1" customWidth="1"/>
    <col min="788" max="796" width="10.85546875" bestFit="1" customWidth="1"/>
    <col min="798" max="799" width="10.85546875" bestFit="1" customWidth="1"/>
    <col min="800" max="800" width="12.140625" bestFit="1" customWidth="1"/>
    <col min="801" max="802" width="10.85546875" bestFit="1" customWidth="1"/>
    <col min="803" max="803" width="10.7109375" customWidth="1"/>
    <col min="804" max="805" width="10.85546875" bestFit="1" customWidth="1"/>
    <col min="806" max="806" width="9.85546875" bestFit="1" customWidth="1"/>
    <col min="807" max="807" width="12.140625" bestFit="1" customWidth="1"/>
    <col min="808" max="808" width="8.85546875" bestFit="1" customWidth="1"/>
    <col min="809" max="809" width="12.85546875" bestFit="1" customWidth="1"/>
    <col min="810" max="810" width="12.42578125" bestFit="1" customWidth="1"/>
    <col min="811" max="811" width="10.5703125" bestFit="1" customWidth="1"/>
    <col min="812" max="813" width="8.85546875" bestFit="1" customWidth="1"/>
    <col min="814" max="814" width="9.5703125" bestFit="1" customWidth="1"/>
    <col min="815" max="815" width="10.5703125" bestFit="1" customWidth="1"/>
    <col min="816" max="816" width="9.5703125" bestFit="1" customWidth="1"/>
    <col min="817" max="818" width="8.85546875" bestFit="1" customWidth="1"/>
    <col min="819" max="819" width="12.140625" bestFit="1" customWidth="1"/>
    <col min="821" max="821" width="11" customWidth="1"/>
    <col min="822" max="822" width="9.85546875" bestFit="1" customWidth="1"/>
    <col min="1025" max="1025" width="14.140625" customWidth="1"/>
    <col min="1026" max="1026" width="12.140625" bestFit="1" customWidth="1"/>
    <col min="1027" max="1027" width="13.85546875" customWidth="1"/>
    <col min="1028" max="1029" width="12.140625" bestFit="1" customWidth="1"/>
    <col min="1030" max="1033" width="10.85546875" bestFit="1" customWidth="1"/>
    <col min="1034" max="1035" width="10.42578125" bestFit="1" customWidth="1"/>
    <col min="1036" max="1036" width="9.7109375" bestFit="1" customWidth="1"/>
    <col min="1037" max="1037" width="12.5703125" customWidth="1"/>
    <col min="1038" max="1038" width="12.85546875" bestFit="1" customWidth="1"/>
    <col min="1039" max="1039" width="14.140625" bestFit="1" customWidth="1"/>
    <col min="1040" max="1040" width="10.85546875" bestFit="1" customWidth="1"/>
    <col min="1041" max="1041" width="12.140625" bestFit="1" customWidth="1"/>
    <col min="1042" max="1042" width="10.85546875" bestFit="1" customWidth="1"/>
    <col min="1043" max="1043" width="12.140625" bestFit="1" customWidth="1"/>
    <col min="1044" max="1052" width="10.85546875" bestFit="1" customWidth="1"/>
    <col min="1054" max="1055" width="10.85546875" bestFit="1" customWidth="1"/>
    <col min="1056" max="1056" width="12.140625" bestFit="1" customWidth="1"/>
    <col min="1057" max="1058" width="10.85546875" bestFit="1" customWidth="1"/>
    <col min="1059" max="1059" width="10.7109375" customWidth="1"/>
    <col min="1060" max="1061" width="10.85546875" bestFit="1" customWidth="1"/>
    <col min="1062" max="1062" width="9.85546875" bestFit="1" customWidth="1"/>
    <col min="1063" max="1063" width="12.140625" bestFit="1" customWidth="1"/>
    <col min="1064" max="1064" width="8.85546875" bestFit="1" customWidth="1"/>
    <col min="1065" max="1065" width="12.85546875" bestFit="1" customWidth="1"/>
    <col min="1066" max="1066" width="12.42578125" bestFit="1" customWidth="1"/>
    <col min="1067" max="1067" width="10.5703125" bestFit="1" customWidth="1"/>
    <col min="1068" max="1069" width="8.85546875" bestFit="1" customWidth="1"/>
    <col min="1070" max="1070" width="9.5703125" bestFit="1" customWidth="1"/>
    <col min="1071" max="1071" width="10.5703125" bestFit="1" customWidth="1"/>
    <col min="1072" max="1072" width="9.5703125" bestFit="1" customWidth="1"/>
    <col min="1073" max="1074" width="8.85546875" bestFit="1" customWidth="1"/>
    <col min="1075" max="1075" width="12.140625" bestFit="1" customWidth="1"/>
    <col min="1077" max="1077" width="11" customWidth="1"/>
    <col min="1078" max="1078" width="9.85546875" bestFit="1" customWidth="1"/>
    <col min="1281" max="1281" width="14.140625" customWidth="1"/>
    <col min="1282" max="1282" width="12.140625" bestFit="1" customWidth="1"/>
    <col min="1283" max="1283" width="13.85546875" customWidth="1"/>
    <col min="1284" max="1285" width="12.140625" bestFit="1" customWidth="1"/>
    <col min="1286" max="1289" width="10.85546875" bestFit="1" customWidth="1"/>
    <col min="1290" max="1291" width="10.42578125" bestFit="1" customWidth="1"/>
    <col min="1292" max="1292" width="9.7109375" bestFit="1" customWidth="1"/>
    <col min="1293" max="1293" width="12.5703125" customWidth="1"/>
    <col min="1294" max="1294" width="12.85546875" bestFit="1" customWidth="1"/>
    <col min="1295" max="1295" width="14.140625" bestFit="1" customWidth="1"/>
    <col min="1296" max="1296" width="10.85546875" bestFit="1" customWidth="1"/>
    <col min="1297" max="1297" width="12.140625" bestFit="1" customWidth="1"/>
    <col min="1298" max="1298" width="10.85546875" bestFit="1" customWidth="1"/>
    <col min="1299" max="1299" width="12.140625" bestFit="1" customWidth="1"/>
    <col min="1300" max="1308" width="10.85546875" bestFit="1" customWidth="1"/>
    <col min="1310" max="1311" width="10.85546875" bestFit="1" customWidth="1"/>
    <col min="1312" max="1312" width="12.140625" bestFit="1" customWidth="1"/>
    <col min="1313" max="1314" width="10.85546875" bestFit="1" customWidth="1"/>
    <col min="1315" max="1315" width="10.7109375" customWidth="1"/>
    <col min="1316" max="1317" width="10.85546875" bestFit="1" customWidth="1"/>
    <col min="1318" max="1318" width="9.85546875" bestFit="1" customWidth="1"/>
    <col min="1319" max="1319" width="12.140625" bestFit="1" customWidth="1"/>
    <col min="1320" max="1320" width="8.85546875" bestFit="1" customWidth="1"/>
    <col min="1321" max="1321" width="12.85546875" bestFit="1" customWidth="1"/>
    <col min="1322" max="1322" width="12.42578125" bestFit="1" customWidth="1"/>
    <col min="1323" max="1323" width="10.5703125" bestFit="1" customWidth="1"/>
    <col min="1324" max="1325" width="8.85546875" bestFit="1" customWidth="1"/>
    <col min="1326" max="1326" width="9.5703125" bestFit="1" customWidth="1"/>
    <col min="1327" max="1327" width="10.5703125" bestFit="1" customWidth="1"/>
    <col min="1328" max="1328" width="9.5703125" bestFit="1" customWidth="1"/>
    <col min="1329" max="1330" width="8.85546875" bestFit="1" customWidth="1"/>
    <col min="1331" max="1331" width="12.140625" bestFit="1" customWidth="1"/>
    <col min="1333" max="1333" width="11" customWidth="1"/>
    <col min="1334" max="1334" width="9.85546875" bestFit="1" customWidth="1"/>
    <col min="1537" max="1537" width="14.140625" customWidth="1"/>
    <col min="1538" max="1538" width="12.140625" bestFit="1" customWidth="1"/>
    <col min="1539" max="1539" width="13.85546875" customWidth="1"/>
    <col min="1540" max="1541" width="12.140625" bestFit="1" customWidth="1"/>
    <col min="1542" max="1545" width="10.85546875" bestFit="1" customWidth="1"/>
    <col min="1546" max="1547" width="10.42578125" bestFit="1" customWidth="1"/>
    <col min="1548" max="1548" width="9.7109375" bestFit="1" customWidth="1"/>
    <col min="1549" max="1549" width="12.5703125" customWidth="1"/>
    <col min="1550" max="1550" width="12.85546875" bestFit="1" customWidth="1"/>
    <col min="1551" max="1551" width="14.140625" bestFit="1" customWidth="1"/>
    <col min="1552" max="1552" width="10.85546875" bestFit="1" customWidth="1"/>
    <col min="1553" max="1553" width="12.140625" bestFit="1" customWidth="1"/>
    <col min="1554" max="1554" width="10.85546875" bestFit="1" customWidth="1"/>
    <col min="1555" max="1555" width="12.140625" bestFit="1" customWidth="1"/>
    <col min="1556" max="1564" width="10.85546875" bestFit="1" customWidth="1"/>
    <col min="1566" max="1567" width="10.85546875" bestFit="1" customWidth="1"/>
    <col min="1568" max="1568" width="12.140625" bestFit="1" customWidth="1"/>
    <col min="1569" max="1570" width="10.85546875" bestFit="1" customWidth="1"/>
    <col min="1571" max="1571" width="10.7109375" customWidth="1"/>
    <col min="1572" max="1573" width="10.85546875" bestFit="1" customWidth="1"/>
    <col min="1574" max="1574" width="9.85546875" bestFit="1" customWidth="1"/>
    <col min="1575" max="1575" width="12.140625" bestFit="1" customWidth="1"/>
    <col min="1576" max="1576" width="8.85546875" bestFit="1" customWidth="1"/>
    <col min="1577" max="1577" width="12.85546875" bestFit="1" customWidth="1"/>
    <col min="1578" max="1578" width="12.42578125" bestFit="1" customWidth="1"/>
    <col min="1579" max="1579" width="10.5703125" bestFit="1" customWidth="1"/>
    <col min="1580" max="1581" width="8.85546875" bestFit="1" customWidth="1"/>
    <col min="1582" max="1582" width="9.5703125" bestFit="1" customWidth="1"/>
    <col min="1583" max="1583" width="10.5703125" bestFit="1" customWidth="1"/>
    <col min="1584" max="1584" width="9.5703125" bestFit="1" customWidth="1"/>
    <col min="1585" max="1586" width="8.85546875" bestFit="1" customWidth="1"/>
    <col min="1587" max="1587" width="12.140625" bestFit="1" customWidth="1"/>
    <col min="1589" max="1589" width="11" customWidth="1"/>
    <col min="1590" max="1590" width="9.85546875" bestFit="1" customWidth="1"/>
    <col min="1793" max="1793" width="14.140625" customWidth="1"/>
    <col min="1794" max="1794" width="12.140625" bestFit="1" customWidth="1"/>
    <col min="1795" max="1795" width="13.85546875" customWidth="1"/>
    <col min="1796" max="1797" width="12.140625" bestFit="1" customWidth="1"/>
    <col min="1798" max="1801" width="10.85546875" bestFit="1" customWidth="1"/>
    <col min="1802" max="1803" width="10.42578125" bestFit="1" customWidth="1"/>
    <col min="1804" max="1804" width="9.7109375" bestFit="1" customWidth="1"/>
    <col min="1805" max="1805" width="12.5703125" customWidth="1"/>
    <col min="1806" max="1806" width="12.85546875" bestFit="1" customWidth="1"/>
    <col min="1807" max="1807" width="14.140625" bestFit="1" customWidth="1"/>
    <col min="1808" max="1808" width="10.85546875" bestFit="1" customWidth="1"/>
    <col min="1809" max="1809" width="12.140625" bestFit="1" customWidth="1"/>
    <col min="1810" max="1810" width="10.85546875" bestFit="1" customWidth="1"/>
    <col min="1811" max="1811" width="12.140625" bestFit="1" customWidth="1"/>
    <col min="1812" max="1820" width="10.85546875" bestFit="1" customWidth="1"/>
    <col min="1822" max="1823" width="10.85546875" bestFit="1" customWidth="1"/>
    <col min="1824" max="1824" width="12.140625" bestFit="1" customWidth="1"/>
    <col min="1825" max="1826" width="10.85546875" bestFit="1" customWidth="1"/>
    <col min="1827" max="1827" width="10.7109375" customWidth="1"/>
    <col min="1828" max="1829" width="10.85546875" bestFit="1" customWidth="1"/>
    <col min="1830" max="1830" width="9.85546875" bestFit="1" customWidth="1"/>
    <col min="1831" max="1831" width="12.140625" bestFit="1" customWidth="1"/>
    <col min="1832" max="1832" width="8.85546875" bestFit="1" customWidth="1"/>
    <col min="1833" max="1833" width="12.85546875" bestFit="1" customWidth="1"/>
    <col min="1834" max="1834" width="12.42578125" bestFit="1" customWidth="1"/>
    <col min="1835" max="1835" width="10.5703125" bestFit="1" customWidth="1"/>
    <col min="1836" max="1837" width="8.85546875" bestFit="1" customWidth="1"/>
    <col min="1838" max="1838" width="9.5703125" bestFit="1" customWidth="1"/>
    <col min="1839" max="1839" width="10.5703125" bestFit="1" customWidth="1"/>
    <col min="1840" max="1840" width="9.5703125" bestFit="1" customWidth="1"/>
    <col min="1841" max="1842" width="8.85546875" bestFit="1" customWidth="1"/>
    <col min="1843" max="1843" width="12.140625" bestFit="1" customWidth="1"/>
    <col min="1845" max="1845" width="11" customWidth="1"/>
    <col min="1846" max="1846" width="9.85546875" bestFit="1" customWidth="1"/>
    <col min="2049" max="2049" width="14.140625" customWidth="1"/>
    <col min="2050" max="2050" width="12.140625" bestFit="1" customWidth="1"/>
    <col min="2051" max="2051" width="13.85546875" customWidth="1"/>
    <col min="2052" max="2053" width="12.140625" bestFit="1" customWidth="1"/>
    <col min="2054" max="2057" width="10.85546875" bestFit="1" customWidth="1"/>
    <col min="2058" max="2059" width="10.42578125" bestFit="1" customWidth="1"/>
    <col min="2060" max="2060" width="9.7109375" bestFit="1" customWidth="1"/>
    <col min="2061" max="2061" width="12.5703125" customWidth="1"/>
    <col min="2062" max="2062" width="12.85546875" bestFit="1" customWidth="1"/>
    <col min="2063" max="2063" width="14.140625" bestFit="1" customWidth="1"/>
    <col min="2064" max="2064" width="10.85546875" bestFit="1" customWidth="1"/>
    <col min="2065" max="2065" width="12.140625" bestFit="1" customWidth="1"/>
    <col min="2066" max="2066" width="10.85546875" bestFit="1" customWidth="1"/>
    <col min="2067" max="2067" width="12.140625" bestFit="1" customWidth="1"/>
    <col min="2068" max="2076" width="10.85546875" bestFit="1" customWidth="1"/>
    <col min="2078" max="2079" width="10.85546875" bestFit="1" customWidth="1"/>
    <col min="2080" max="2080" width="12.140625" bestFit="1" customWidth="1"/>
    <col min="2081" max="2082" width="10.85546875" bestFit="1" customWidth="1"/>
    <col min="2083" max="2083" width="10.7109375" customWidth="1"/>
    <col min="2084" max="2085" width="10.85546875" bestFit="1" customWidth="1"/>
    <col min="2086" max="2086" width="9.85546875" bestFit="1" customWidth="1"/>
    <col min="2087" max="2087" width="12.140625" bestFit="1" customWidth="1"/>
    <col min="2088" max="2088" width="8.85546875" bestFit="1" customWidth="1"/>
    <col min="2089" max="2089" width="12.85546875" bestFit="1" customWidth="1"/>
    <col min="2090" max="2090" width="12.42578125" bestFit="1" customWidth="1"/>
    <col min="2091" max="2091" width="10.5703125" bestFit="1" customWidth="1"/>
    <col min="2092" max="2093" width="8.85546875" bestFit="1" customWidth="1"/>
    <col min="2094" max="2094" width="9.5703125" bestFit="1" customWidth="1"/>
    <col min="2095" max="2095" width="10.5703125" bestFit="1" customWidth="1"/>
    <col min="2096" max="2096" width="9.5703125" bestFit="1" customWidth="1"/>
    <col min="2097" max="2098" width="8.85546875" bestFit="1" customWidth="1"/>
    <col min="2099" max="2099" width="12.140625" bestFit="1" customWidth="1"/>
    <col min="2101" max="2101" width="11" customWidth="1"/>
    <col min="2102" max="2102" width="9.85546875" bestFit="1" customWidth="1"/>
    <col min="2305" max="2305" width="14.140625" customWidth="1"/>
    <col min="2306" max="2306" width="12.140625" bestFit="1" customWidth="1"/>
    <col min="2307" max="2307" width="13.85546875" customWidth="1"/>
    <col min="2308" max="2309" width="12.140625" bestFit="1" customWidth="1"/>
    <col min="2310" max="2313" width="10.85546875" bestFit="1" customWidth="1"/>
    <col min="2314" max="2315" width="10.42578125" bestFit="1" customWidth="1"/>
    <col min="2316" max="2316" width="9.7109375" bestFit="1" customWidth="1"/>
    <col min="2317" max="2317" width="12.5703125" customWidth="1"/>
    <col min="2318" max="2318" width="12.85546875" bestFit="1" customWidth="1"/>
    <col min="2319" max="2319" width="14.140625" bestFit="1" customWidth="1"/>
    <col min="2320" max="2320" width="10.85546875" bestFit="1" customWidth="1"/>
    <col min="2321" max="2321" width="12.140625" bestFit="1" customWidth="1"/>
    <col min="2322" max="2322" width="10.85546875" bestFit="1" customWidth="1"/>
    <col min="2323" max="2323" width="12.140625" bestFit="1" customWidth="1"/>
    <col min="2324" max="2332" width="10.85546875" bestFit="1" customWidth="1"/>
    <col min="2334" max="2335" width="10.85546875" bestFit="1" customWidth="1"/>
    <col min="2336" max="2336" width="12.140625" bestFit="1" customWidth="1"/>
    <col min="2337" max="2338" width="10.85546875" bestFit="1" customWidth="1"/>
    <col min="2339" max="2339" width="10.7109375" customWidth="1"/>
    <col min="2340" max="2341" width="10.85546875" bestFit="1" customWidth="1"/>
    <col min="2342" max="2342" width="9.85546875" bestFit="1" customWidth="1"/>
    <col min="2343" max="2343" width="12.140625" bestFit="1" customWidth="1"/>
    <col min="2344" max="2344" width="8.85546875" bestFit="1" customWidth="1"/>
    <col min="2345" max="2345" width="12.85546875" bestFit="1" customWidth="1"/>
    <col min="2346" max="2346" width="12.42578125" bestFit="1" customWidth="1"/>
    <col min="2347" max="2347" width="10.5703125" bestFit="1" customWidth="1"/>
    <col min="2348" max="2349" width="8.85546875" bestFit="1" customWidth="1"/>
    <col min="2350" max="2350" width="9.5703125" bestFit="1" customWidth="1"/>
    <col min="2351" max="2351" width="10.5703125" bestFit="1" customWidth="1"/>
    <col min="2352" max="2352" width="9.5703125" bestFit="1" customWidth="1"/>
    <col min="2353" max="2354" width="8.85546875" bestFit="1" customWidth="1"/>
    <col min="2355" max="2355" width="12.140625" bestFit="1" customWidth="1"/>
    <col min="2357" max="2357" width="11" customWidth="1"/>
    <col min="2358" max="2358" width="9.85546875" bestFit="1" customWidth="1"/>
    <col min="2561" max="2561" width="14.140625" customWidth="1"/>
    <col min="2562" max="2562" width="12.140625" bestFit="1" customWidth="1"/>
    <col min="2563" max="2563" width="13.85546875" customWidth="1"/>
    <col min="2564" max="2565" width="12.140625" bestFit="1" customWidth="1"/>
    <col min="2566" max="2569" width="10.85546875" bestFit="1" customWidth="1"/>
    <col min="2570" max="2571" width="10.42578125" bestFit="1" customWidth="1"/>
    <col min="2572" max="2572" width="9.7109375" bestFit="1" customWidth="1"/>
    <col min="2573" max="2573" width="12.5703125" customWidth="1"/>
    <col min="2574" max="2574" width="12.85546875" bestFit="1" customWidth="1"/>
    <col min="2575" max="2575" width="14.140625" bestFit="1" customWidth="1"/>
    <col min="2576" max="2576" width="10.85546875" bestFit="1" customWidth="1"/>
    <col min="2577" max="2577" width="12.140625" bestFit="1" customWidth="1"/>
    <col min="2578" max="2578" width="10.85546875" bestFit="1" customWidth="1"/>
    <col min="2579" max="2579" width="12.140625" bestFit="1" customWidth="1"/>
    <col min="2580" max="2588" width="10.85546875" bestFit="1" customWidth="1"/>
    <col min="2590" max="2591" width="10.85546875" bestFit="1" customWidth="1"/>
    <col min="2592" max="2592" width="12.140625" bestFit="1" customWidth="1"/>
    <col min="2593" max="2594" width="10.85546875" bestFit="1" customWidth="1"/>
    <col min="2595" max="2595" width="10.7109375" customWidth="1"/>
    <col min="2596" max="2597" width="10.85546875" bestFit="1" customWidth="1"/>
    <col min="2598" max="2598" width="9.85546875" bestFit="1" customWidth="1"/>
    <col min="2599" max="2599" width="12.140625" bestFit="1" customWidth="1"/>
    <col min="2600" max="2600" width="8.85546875" bestFit="1" customWidth="1"/>
    <col min="2601" max="2601" width="12.85546875" bestFit="1" customWidth="1"/>
    <col min="2602" max="2602" width="12.42578125" bestFit="1" customWidth="1"/>
    <col min="2603" max="2603" width="10.5703125" bestFit="1" customWidth="1"/>
    <col min="2604" max="2605" width="8.85546875" bestFit="1" customWidth="1"/>
    <col min="2606" max="2606" width="9.5703125" bestFit="1" customWidth="1"/>
    <col min="2607" max="2607" width="10.5703125" bestFit="1" customWidth="1"/>
    <col min="2608" max="2608" width="9.5703125" bestFit="1" customWidth="1"/>
    <col min="2609" max="2610" width="8.85546875" bestFit="1" customWidth="1"/>
    <col min="2611" max="2611" width="12.140625" bestFit="1" customWidth="1"/>
    <col min="2613" max="2613" width="11" customWidth="1"/>
    <col min="2614" max="2614" width="9.85546875" bestFit="1" customWidth="1"/>
    <col min="2817" max="2817" width="14.140625" customWidth="1"/>
    <col min="2818" max="2818" width="12.140625" bestFit="1" customWidth="1"/>
    <col min="2819" max="2819" width="13.85546875" customWidth="1"/>
    <col min="2820" max="2821" width="12.140625" bestFit="1" customWidth="1"/>
    <col min="2822" max="2825" width="10.85546875" bestFit="1" customWidth="1"/>
    <col min="2826" max="2827" width="10.42578125" bestFit="1" customWidth="1"/>
    <col min="2828" max="2828" width="9.7109375" bestFit="1" customWidth="1"/>
    <col min="2829" max="2829" width="12.5703125" customWidth="1"/>
    <col min="2830" max="2830" width="12.85546875" bestFit="1" customWidth="1"/>
    <col min="2831" max="2831" width="14.140625" bestFit="1" customWidth="1"/>
    <col min="2832" max="2832" width="10.85546875" bestFit="1" customWidth="1"/>
    <col min="2833" max="2833" width="12.140625" bestFit="1" customWidth="1"/>
    <col min="2834" max="2834" width="10.85546875" bestFit="1" customWidth="1"/>
    <col min="2835" max="2835" width="12.140625" bestFit="1" customWidth="1"/>
    <col min="2836" max="2844" width="10.85546875" bestFit="1" customWidth="1"/>
    <col min="2846" max="2847" width="10.85546875" bestFit="1" customWidth="1"/>
    <col min="2848" max="2848" width="12.140625" bestFit="1" customWidth="1"/>
    <col min="2849" max="2850" width="10.85546875" bestFit="1" customWidth="1"/>
    <col min="2851" max="2851" width="10.7109375" customWidth="1"/>
    <col min="2852" max="2853" width="10.85546875" bestFit="1" customWidth="1"/>
    <col min="2854" max="2854" width="9.85546875" bestFit="1" customWidth="1"/>
    <col min="2855" max="2855" width="12.140625" bestFit="1" customWidth="1"/>
    <col min="2856" max="2856" width="8.85546875" bestFit="1" customWidth="1"/>
    <col min="2857" max="2857" width="12.85546875" bestFit="1" customWidth="1"/>
    <col min="2858" max="2858" width="12.42578125" bestFit="1" customWidth="1"/>
    <col min="2859" max="2859" width="10.5703125" bestFit="1" customWidth="1"/>
    <col min="2860" max="2861" width="8.85546875" bestFit="1" customWidth="1"/>
    <col min="2862" max="2862" width="9.5703125" bestFit="1" customWidth="1"/>
    <col min="2863" max="2863" width="10.5703125" bestFit="1" customWidth="1"/>
    <col min="2864" max="2864" width="9.5703125" bestFit="1" customWidth="1"/>
    <col min="2865" max="2866" width="8.85546875" bestFit="1" customWidth="1"/>
    <col min="2867" max="2867" width="12.140625" bestFit="1" customWidth="1"/>
    <col min="2869" max="2869" width="11" customWidth="1"/>
    <col min="2870" max="2870" width="9.85546875" bestFit="1" customWidth="1"/>
    <col min="3073" max="3073" width="14.140625" customWidth="1"/>
    <col min="3074" max="3074" width="12.140625" bestFit="1" customWidth="1"/>
    <col min="3075" max="3075" width="13.85546875" customWidth="1"/>
    <col min="3076" max="3077" width="12.140625" bestFit="1" customWidth="1"/>
    <col min="3078" max="3081" width="10.85546875" bestFit="1" customWidth="1"/>
    <col min="3082" max="3083" width="10.42578125" bestFit="1" customWidth="1"/>
    <col min="3084" max="3084" width="9.7109375" bestFit="1" customWidth="1"/>
    <col min="3085" max="3085" width="12.5703125" customWidth="1"/>
    <col min="3086" max="3086" width="12.85546875" bestFit="1" customWidth="1"/>
    <col min="3087" max="3087" width="14.140625" bestFit="1" customWidth="1"/>
    <col min="3088" max="3088" width="10.85546875" bestFit="1" customWidth="1"/>
    <col min="3089" max="3089" width="12.140625" bestFit="1" customWidth="1"/>
    <col min="3090" max="3090" width="10.85546875" bestFit="1" customWidth="1"/>
    <col min="3091" max="3091" width="12.140625" bestFit="1" customWidth="1"/>
    <col min="3092" max="3100" width="10.85546875" bestFit="1" customWidth="1"/>
    <col min="3102" max="3103" width="10.85546875" bestFit="1" customWidth="1"/>
    <col min="3104" max="3104" width="12.140625" bestFit="1" customWidth="1"/>
    <col min="3105" max="3106" width="10.85546875" bestFit="1" customWidth="1"/>
    <col min="3107" max="3107" width="10.7109375" customWidth="1"/>
    <col min="3108" max="3109" width="10.85546875" bestFit="1" customWidth="1"/>
    <col min="3110" max="3110" width="9.85546875" bestFit="1" customWidth="1"/>
    <col min="3111" max="3111" width="12.140625" bestFit="1" customWidth="1"/>
    <col min="3112" max="3112" width="8.85546875" bestFit="1" customWidth="1"/>
    <col min="3113" max="3113" width="12.85546875" bestFit="1" customWidth="1"/>
    <col min="3114" max="3114" width="12.42578125" bestFit="1" customWidth="1"/>
    <col min="3115" max="3115" width="10.5703125" bestFit="1" customWidth="1"/>
    <col min="3116" max="3117" width="8.85546875" bestFit="1" customWidth="1"/>
    <col min="3118" max="3118" width="9.5703125" bestFit="1" customWidth="1"/>
    <col min="3119" max="3119" width="10.5703125" bestFit="1" customWidth="1"/>
    <col min="3120" max="3120" width="9.5703125" bestFit="1" customWidth="1"/>
    <col min="3121" max="3122" width="8.85546875" bestFit="1" customWidth="1"/>
    <col min="3123" max="3123" width="12.140625" bestFit="1" customWidth="1"/>
    <col min="3125" max="3125" width="11" customWidth="1"/>
    <col min="3126" max="3126" width="9.85546875" bestFit="1" customWidth="1"/>
    <col min="3329" max="3329" width="14.140625" customWidth="1"/>
    <col min="3330" max="3330" width="12.140625" bestFit="1" customWidth="1"/>
    <col min="3331" max="3331" width="13.85546875" customWidth="1"/>
    <col min="3332" max="3333" width="12.140625" bestFit="1" customWidth="1"/>
    <col min="3334" max="3337" width="10.85546875" bestFit="1" customWidth="1"/>
    <col min="3338" max="3339" width="10.42578125" bestFit="1" customWidth="1"/>
    <col min="3340" max="3340" width="9.7109375" bestFit="1" customWidth="1"/>
    <col min="3341" max="3341" width="12.5703125" customWidth="1"/>
    <col min="3342" max="3342" width="12.85546875" bestFit="1" customWidth="1"/>
    <col min="3343" max="3343" width="14.140625" bestFit="1" customWidth="1"/>
    <col min="3344" max="3344" width="10.85546875" bestFit="1" customWidth="1"/>
    <col min="3345" max="3345" width="12.140625" bestFit="1" customWidth="1"/>
    <col min="3346" max="3346" width="10.85546875" bestFit="1" customWidth="1"/>
    <col min="3347" max="3347" width="12.140625" bestFit="1" customWidth="1"/>
    <col min="3348" max="3356" width="10.85546875" bestFit="1" customWidth="1"/>
    <col min="3358" max="3359" width="10.85546875" bestFit="1" customWidth="1"/>
    <col min="3360" max="3360" width="12.140625" bestFit="1" customWidth="1"/>
    <col min="3361" max="3362" width="10.85546875" bestFit="1" customWidth="1"/>
    <col min="3363" max="3363" width="10.7109375" customWidth="1"/>
    <col min="3364" max="3365" width="10.85546875" bestFit="1" customWidth="1"/>
    <col min="3366" max="3366" width="9.85546875" bestFit="1" customWidth="1"/>
    <col min="3367" max="3367" width="12.140625" bestFit="1" customWidth="1"/>
    <col min="3368" max="3368" width="8.85546875" bestFit="1" customWidth="1"/>
    <col min="3369" max="3369" width="12.85546875" bestFit="1" customWidth="1"/>
    <col min="3370" max="3370" width="12.42578125" bestFit="1" customWidth="1"/>
    <col min="3371" max="3371" width="10.5703125" bestFit="1" customWidth="1"/>
    <col min="3372" max="3373" width="8.85546875" bestFit="1" customWidth="1"/>
    <col min="3374" max="3374" width="9.5703125" bestFit="1" customWidth="1"/>
    <col min="3375" max="3375" width="10.5703125" bestFit="1" customWidth="1"/>
    <col min="3376" max="3376" width="9.5703125" bestFit="1" customWidth="1"/>
    <col min="3377" max="3378" width="8.85546875" bestFit="1" customWidth="1"/>
    <col min="3379" max="3379" width="12.140625" bestFit="1" customWidth="1"/>
    <col min="3381" max="3381" width="11" customWidth="1"/>
    <col min="3382" max="3382" width="9.85546875" bestFit="1" customWidth="1"/>
    <col min="3585" max="3585" width="14.140625" customWidth="1"/>
    <col min="3586" max="3586" width="12.140625" bestFit="1" customWidth="1"/>
    <col min="3587" max="3587" width="13.85546875" customWidth="1"/>
    <col min="3588" max="3589" width="12.140625" bestFit="1" customWidth="1"/>
    <col min="3590" max="3593" width="10.85546875" bestFit="1" customWidth="1"/>
    <col min="3594" max="3595" width="10.42578125" bestFit="1" customWidth="1"/>
    <col min="3596" max="3596" width="9.7109375" bestFit="1" customWidth="1"/>
    <col min="3597" max="3597" width="12.5703125" customWidth="1"/>
    <col min="3598" max="3598" width="12.85546875" bestFit="1" customWidth="1"/>
    <col min="3599" max="3599" width="14.140625" bestFit="1" customWidth="1"/>
    <col min="3600" max="3600" width="10.85546875" bestFit="1" customWidth="1"/>
    <col min="3601" max="3601" width="12.140625" bestFit="1" customWidth="1"/>
    <col min="3602" max="3602" width="10.85546875" bestFit="1" customWidth="1"/>
    <col min="3603" max="3603" width="12.140625" bestFit="1" customWidth="1"/>
    <col min="3604" max="3612" width="10.85546875" bestFit="1" customWidth="1"/>
    <col min="3614" max="3615" width="10.85546875" bestFit="1" customWidth="1"/>
    <col min="3616" max="3616" width="12.140625" bestFit="1" customWidth="1"/>
    <col min="3617" max="3618" width="10.85546875" bestFit="1" customWidth="1"/>
    <col min="3619" max="3619" width="10.7109375" customWidth="1"/>
    <col min="3620" max="3621" width="10.85546875" bestFit="1" customWidth="1"/>
    <col min="3622" max="3622" width="9.85546875" bestFit="1" customWidth="1"/>
    <col min="3623" max="3623" width="12.140625" bestFit="1" customWidth="1"/>
    <col min="3624" max="3624" width="8.85546875" bestFit="1" customWidth="1"/>
    <col min="3625" max="3625" width="12.85546875" bestFit="1" customWidth="1"/>
    <col min="3626" max="3626" width="12.42578125" bestFit="1" customWidth="1"/>
    <col min="3627" max="3627" width="10.5703125" bestFit="1" customWidth="1"/>
    <col min="3628" max="3629" width="8.85546875" bestFit="1" customWidth="1"/>
    <col min="3630" max="3630" width="9.5703125" bestFit="1" customWidth="1"/>
    <col min="3631" max="3631" width="10.5703125" bestFit="1" customWidth="1"/>
    <col min="3632" max="3632" width="9.5703125" bestFit="1" customWidth="1"/>
    <col min="3633" max="3634" width="8.85546875" bestFit="1" customWidth="1"/>
    <col min="3635" max="3635" width="12.140625" bestFit="1" customWidth="1"/>
    <col min="3637" max="3637" width="11" customWidth="1"/>
    <col min="3638" max="3638" width="9.85546875" bestFit="1" customWidth="1"/>
    <col min="3841" max="3841" width="14.140625" customWidth="1"/>
    <col min="3842" max="3842" width="12.140625" bestFit="1" customWidth="1"/>
    <col min="3843" max="3843" width="13.85546875" customWidth="1"/>
    <col min="3844" max="3845" width="12.140625" bestFit="1" customWidth="1"/>
    <col min="3846" max="3849" width="10.85546875" bestFit="1" customWidth="1"/>
    <col min="3850" max="3851" width="10.42578125" bestFit="1" customWidth="1"/>
    <col min="3852" max="3852" width="9.7109375" bestFit="1" customWidth="1"/>
    <col min="3853" max="3853" width="12.5703125" customWidth="1"/>
    <col min="3854" max="3854" width="12.85546875" bestFit="1" customWidth="1"/>
    <col min="3855" max="3855" width="14.140625" bestFit="1" customWidth="1"/>
    <col min="3856" max="3856" width="10.85546875" bestFit="1" customWidth="1"/>
    <col min="3857" max="3857" width="12.140625" bestFit="1" customWidth="1"/>
    <col min="3858" max="3858" width="10.85546875" bestFit="1" customWidth="1"/>
    <col min="3859" max="3859" width="12.140625" bestFit="1" customWidth="1"/>
    <col min="3860" max="3868" width="10.85546875" bestFit="1" customWidth="1"/>
    <col min="3870" max="3871" width="10.85546875" bestFit="1" customWidth="1"/>
    <col min="3872" max="3872" width="12.140625" bestFit="1" customWidth="1"/>
    <col min="3873" max="3874" width="10.85546875" bestFit="1" customWidth="1"/>
    <col min="3875" max="3875" width="10.7109375" customWidth="1"/>
    <col min="3876" max="3877" width="10.85546875" bestFit="1" customWidth="1"/>
    <col min="3878" max="3878" width="9.85546875" bestFit="1" customWidth="1"/>
    <col min="3879" max="3879" width="12.140625" bestFit="1" customWidth="1"/>
    <col min="3880" max="3880" width="8.85546875" bestFit="1" customWidth="1"/>
    <col min="3881" max="3881" width="12.85546875" bestFit="1" customWidth="1"/>
    <col min="3882" max="3882" width="12.42578125" bestFit="1" customWidth="1"/>
    <col min="3883" max="3883" width="10.5703125" bestFit="1" customWidth="1"/>
    <col min="3884" max="3885" width="8.85546875" bestFit="1" customWidth="1"/>
    <col min="3886" max="3886" width="9.5703125" bestFit="1" customWidth="1"/>
    <col min="3887" max="3887" width="10.5703125" bestFit="1" customWidth="1"/>
    <col min="3888" max="3888" width="9.5703125" bestFit="1" customWidth="1"/>
    <col min="3889" max="3890" width="8.85546875" bestFit="1" customWidth="1"/>
    <col min="3891" max="3891" width="12.140625" bestFit="1" customWidth="1"/>
    <col min="3893" max="3893" width="11" customWidth="1"/>
    <col min="3894" max="3894" width="9.85546875" bestFit="1" customWidth="1"/>
    <col min="4097" max="4097" width="14.140625" customWidth="1"/>
    <col min="4098" max="4098" width="12.140625" bestFit="1" customWidth="1"/>
    <col min="4099" max="4099" width="13.85546875" customWidth="1"/>
    <col min="4100" max="4101" width="12.140625" bestFit="1" customWidth="1"/>
    <col min="4102" max="4105" width="10.85546875" bestFit="1" customWidth="1"/>
    <col min="4106" max="4107" width="10.42578125" bestFit="1" customWidth="1"/>
    <col min="4108" max="4108" width="9.7109375" bestFit="1" customWidth="1"/>
    <col min="4109" max="4109" width="12.5703125" customWidth="1"/>
    <col min="4110" max="4110" width="12.85546875" bestFit="1" customWidth="1"/>
    <col min="4111" max="4111" width="14.140625" bestFit="1" customWidth="1"/>
    <col min="4112" max="4112" width="10.85546875" bestFit="1" customWidth="1"/>
    <col min="4113" max="4113" width="12.140625" bestFit="1" customWidth="1"/>
    <col min="4114" max="4114" width="10.85546875" bestFit="1" customWidth="1"/>
    <col min="4115" max="4115" width="12.140625" bestFit="1" customWidth="1"/>
    <col min="4116" max="4124" width="10.85546875" bestFit="1" customWidth="1"/>
    <col min="4126" max="4127" width="10.85546875" bestFit="1" customWidth="1"/>
    <col min="4128" max="4128" width="12.140625" bestFit="1" customWidth="1"/>
    <col min="4129" max="4130" width="10.85546875" bestFit="1" customWidth="1"/>
    <col min="4131" max="4131" width="10.7109375" customWidth="1"/>
    <col min="4132" max="4133" width="10.85546875" bestFit="1" customWidth="1"/>
    <col min="4134" max="4134" width="9.85546875" bestFit="1" customWidth="1"/>
    <col min="4135" max="4135" width="12.140625" bestFit="1" customWidth="1"/>
    <col min="4136" max="4136" width="8.85546875" bestFit="1" customWidth="1"/>
    <col min="4137" max="4137" width="12.85546875" bestFit="1" customWidth="1"/>
    <col min="4138" max="4138" width="12.42578125" bestFit="1" customWidth="1"/>
    <col min="4139" max="4139" width="10.5703125" bestFit="1" customWidth="1"/>
    <col min="4140" max="4141" width="8.85546875" bestFit="1" customWidth="1"/>
    <col min="4142" max="4142" width="9.5703125" bestFit="1" customWidth="1"/>
    <col min="4143" max="4143" width="10.5703125" bestFit="1" customWidth="1"/>
    <col min="4144" max="4144" width="9.5703125" bestFit="1" customWidth="1"/>
    <col min="4145" max="4146" width="8.85546875" bestFit="1" customWidth="1"/>
    <col min="4147" max="4147" width="12.140625" bestFit="1" customWidth="1"/>
    <col min="4149" max="4149" width="11" customWidth="1"/>
    <col min="4150" max="4150" width="9.85546875" bestFit="1" customWidth="1"/>
    <col min="4353" max="4353" width="14.140625" customWidth="1"/>
    <col min="4354" max="4354" width="12.140625" bestFit="1" customWidth="1"/>
    <col min="4355" max="4355" width="13.85546875" customWidth="1"/>
    <col min="4356" max="4357" width="12.140625" bestFit="1" customWidth="1"/>
    <col min="4358" max="4361" width="10.85546875" bestFit="1" customWidth="1"/>
    <col min="4362" max="4363" width="10.42578125" bestFit="1" customWidth="1"/>
    <col min="4364" max="4364" width="9.7109375" bestFit="1" customWidth="1"/>
    <col min="4365" max="4365" width="12.5703125" customWidth="1"/>
    <col min="4366" max="4366" width="12.85546875" bestFit="1" customWidth="1"/>
    <col min="4367" max="4367" width="14.140625" bestFit="1" customWidth="1"/>
    <col min="4368" max="4368" width="10.85546875" bestFit="1" customWidth="1"/>
    <col min="4369" max="4369" width="12.140625" bestFit="1" customWidth="1"/>
    <col min="4370" max="4370" width="10.85546875" bestFit="1" customWidth="1"/>
    <col min="4371" max="4371" width="12.140625" bestFit="1" customWidth="1"/>
    <col min="4372" max="4380" width="10.85546875" bestFit="1" customWidth="1"/>
    <col min="4382" max="4383" width="10.85546875" bestFit="1" customWidth="1"/>
    <col min="4384" max="4384" width="12.140625" bestFit="1" customWidth="1"/>
    <col min="4385" max="4386" width="10.85546875" bestFit="1" customWidth="1"/>
    <col min="4387" max="4387" width="10.7109375" customWidth="1"/>
    <col min="4388" max="4389" width="10.85546875" bestFit="1" customWidth="1"/>
    <col min="4390" max="4390" width="9.85546875" bestFit="1" customWidth="1"/>
    <col min="4391" max="4391" width="12.140625" bestFit="1" customWidth="1"/>
    <col min="4392" max="4392" width="8.85546875" bestFit="1" customWidth="1"/>
    <col min="4393" max="4393" width="12.85546875" bestFit="1" customWidth="1"/>
    <col min="4394" max="4394" width="12.42578125" bestFit="1" customWidth="1"/>
    <col min="4395" max="4395" width="10.5703125" bestFit="1" customWidth="1"/>
    <col min="4396" max="4397" width="8.85546875" bestFit="1" customWidth="1"/>
    <col min="4398" max="4398" width="9.5703125" bestFit="1" customWidth="1"/>
    <col min="4399" max="4399" width="10.5703125" bestFit="1" customWidth="1"/>
    <col min="4400" max="4400" width="9.5703125" bestFit="1" customWidth="1"/>
    <col min="4401" max="4402" width="8.85546875" bestFit="1" customWidth="1"/>
    <col min="4403" max="4403" width="12.140625" bestFit="1" customWidth="1"/>
    <col min="4405" max="4405" width="11" customWidth="1"/>
    <col min="4406" max="4406" width="9.85546875" bestFit="1" customWidth="1"/>
    <col min="4609" max="4609" width="14.140625" customWidth="1"/>
    <col min="4610" max="4610" width="12.140625" bestFit="1" customWidth="1"/>
    <col min="4611" max="4611" width="13.85546875" customWidth="1"/>
    <col min="4612" max="4613" width="12.140625" bestFit="1" customWidth="1"/>
    <col min="4614" max="4617" width="10.85546875" bestFit="1" customWidth="1"/>
    <col min="4618" max="4619" width="10.42578125" bestFit="1" customWidth="1"/>
    <col min="4620" max="4620" width="9.7109375" bestFit="1" customWidth="1"/>
    <col min="4621" max="4621" width="12.5703125" customWidth="1"/>
    <col min="4622" max="4622" width="12.85546875" bestFit="1" customWidth="1"/>
    <col min="4623" max="4623" width="14.140625" bestFit="1" customWidth="1"/>
    <col min="4624" max="4624" width="10.85546875" bestFit="1" customWidth="1"/>
    <col min="4625" max="4625" width="12.140625" bestFit="1" customWidth="1"/>
    <col min="4626" max="4626" width="10.85546875" bestFit="1" customWidth="1"/>
    <col min="4627" max="4627" width="12.140625" bestFit="1" customWidth="1"/>
    <col min="4628" max="4636" width="10.85546875" bestFit="1" customWidth="1"/>
    <col min="4638" max="4639" width="10.85546875" bestFit="1" customWidth="1"/>
    <col min="4640" max="4640" width="12.140625" bestFit="1" customWidth="1"/>
    <col min="4641" max="4642" width="10.85546875" bestFit="1" customWidth="1"/>
    <col min="4643" max="4643" width="10.7109375" customWidth="1"/>
    <col min="4644" max="4645" width="10.85546875" bestFit="1" customWidth="1"/>
    <col min="4646" max="4646" width="9.85546875" bestFit="1" customWidth="1"/>
    <col min="4647" max="4647" width="12.140625" bestFit="1" customWidth="1"/>
    <col min="4648" max="4648" width="8.85546875" bestFit="1" customWidth="1"/>
    <col min="4649" max="4649" width="12.85546875" bestFit="1" customWidth="1"/>
    <col min="4650" max="4650" width="12.42578125" bestFit="1" customWidth="1"/>
    <col min="4651" max="4651" width="10.5703125" bestFit="1" customWidth="1"/>
    <col min="4652" max="4653" width="8.85546875" bestFit="1" customWidth="1"/>
    <col min="4654" max="4654" width="9.5703125" bestFit="1" customWidth="1"/>
    <col min="4655" max="4655" width="10.5703125" bestFit="1" customWidth="1"/>
    <col min="4656" max="4656" width="9.5703125" bestFit="1" customWidth="1"/>
    <col min="4657" max="4658" width="8.85546875" bestFit="1" customWidth="1"/>
    <col min="4659" max="4659" width="12.140625" bestFit="1" customWidth="1"/>
    <col min="4661" max="4661" width="11" customWidth="1"/>
    <col min="4662" max="4662" width="9.85546875" bestFit="1" customWidth="1"/>
    <col min="4865" max="4865" width="14.140625" customWidth="1"/>
    <col min="4866" max="4866" width="12.140625" bestFit="1" customWidth="1"/>
    <col min="4867" max="4867" width="13.85546875" customWidth="1"/>
    <col min="4868" max="4869" width="12.140625" bestFit="1" customWidth="1"/>
    <col min="4870" max="4873" width="10.85546875" bestFit="1" customWidth="1"/>
    <col min="4874" max="4875" width="10.42578125" bestFit="1" customWidth="1"/>
    <col min="4876" max="4876" width="9.7109375" bestFit="1" customWidth="1"/>
    <col min="4877" max="4877" width="12.5703125" customWidth="1"/>
    <col min="4878" max="4878" width="12.85546875" bestFit="1" customWidth="1"/>
    <col min="4879" max="4879" width="14.140625" bestFit="1" customWidth="1"/>
    <col min="4880" max="4880" width="10.85546875" bestFit="1" customWidth="1"/>
    <col min="4881" max="4881" width="12.140625" bestFit="1" customWidth="1"/>
    <col min="4882" max="4882" width="10.85546875" bestFit="1" customWidth="1"/>
    <col min="4883" max="4883" width="12.140625" bestFit="1" customWidth="1"/>
    <col min="4884" max="4892" width="10.85546875" bestFit="1" customWidth="1"/>
    <col min="4894" max="4895" width="10.85546875" bestFit="1" customWidth="1"/>
    <col min="4896" max="4896" width="12.140625" bestFit="1" customWidth="1"/>
    <col min="4897" max="4898" width="10.85546875" bestFit="1" customWidth="1"/>
    <col min="4899" max="4899" width="10.7109375" customWidth="1"/>
    <col min="4900" max="4901" width="10.85546875" bestFit="1" customWidth="1"/>
    <col min="4902" max="4902" width="9.85546875" bestFit="1" customWidth="1"/>
    <col min="4903" max="4903" width="12.140625" bestFit="1" customWidth="1"/>
    <col min="4904" max="4904" width="8.85546875" bestFit="1" customWidth="1"/>
    <col min="4905" max="4905" width="12.85546875" bestFit="1" customWidth="1"/>
    <col min="4906" max="4906" width="12.42578125" bestFit="1" customWidth="1"/>
    <col min="4907" max="4907" width="10.5703125" bestFit="1" customWidth="1"/>
    <col min="4908" max="4909" width="8.85546875" bestFit="1" customWidth="1"/>
    <col min="4910" max="4910" width="9.5703125" bestFit="1" customWidth="1"/>
    <col min="4911" max="4911" width="10.5703125" bestFit="1" customWidth="1"/>
    <col min="4912" max="4912" width="9.5703125" bestFit="1" customWidth="1"/>
    <col min="4913" max="4914" width="8.85546875" bestFit="1" customWidth="1"/>
    <col min="4915" max="4915" width="12.140625" bestFit="1" customWidth="1"/>
    <col min="4917" max="4917" width="11" customWidth="1"/>
    <col min="4918" max="4918" width="9.85546875" bestFit="1" customWidth="1"/>
    <col min="5121" max="5121" width="14.140625" customWidth="1"/>
    <col min="5122" max="5122" width="12.140625" bestFit="1" customWidth="1"/>
    <col min="5123" max="5123" width="13.85546875" customWidth="1"/>
    <col min="5124" max="5125" width="12.140625" bestFit="1" customWidth="1"/>
    <col min="5126" max="5129" width="10.85546875" bestFit="1" customWidth="1"/>
    <col min="5130" max="5131" width="10.42578125" bestFit="1" customWidth="1"/>
    <col min="5132" max="5132" width="9.7109375" bestFit="1" customWidth="1"/>
    <col min="5133" max="5133" width="12.5703125" customWidth="1"/>
    <col min="5134" max="5134" width="12.85546875" bestFit="1" customWidth="1"/>
    <col min="5135" max="5135" width="14.140625" bestFit="1" customWidth="1"/>
    <col min="5136" max="5136" width="10.85546875" bestFit="1" customWidth="1"/>
    <col min="5137" max="5137" width="12.140625" bestFit="1" customWidth="1"/>
    <col min="5138" max="5138" width="10.85546875" bestFit="1" customWidth="1"/>
    <col min="5139" max="5139" width="12.140625" bestFit="1" customWidth="1"/>
    <col min="5140" max="5148" width="10.85546875" bestFit="1" customWidth="1"/>
    <col min="5150" max="5151" width="10.85546875" bestFit="1" customWidth="1"/>
    <col min="5152" max="5152" width="12.140625" bestFit="1" customWidth="1"/>
    <col min="5153" max="5154" width="10.85546875" bestFit="1" customWidth="1"/>
    <col min="5155" max="5155" width="10.7109375" customWidth="1"/>
    <col min="5156" max="5157" width="10.85546875" bestFit="1" customWidth="1"/>
    <col min="5158" max="5158" width="9.85546875" bestFit="1" customWidth="1"/>
    <col min="5159" max="5159" width="12.140625" bestFit="1" customWidth="1"/>
    <col min="5160" max="5160" width="8.85546875" bestFit="1" customWidth="1"/>
    <col min="5161" max="5161" width="12.85546875" bestFit="1" customWidth="1"/>
    <col min="5162" max="5162" width="12.42578125" bestFit="1" customWidth="1"/>
    <col min="5163" max="5163" width="10.5703125" bestFit="1" customWidth="1"/>
    <col min="5164" max="5165" width="8.85546875" bestFit="1" customWidth="1"/>
    <col min="5166" max="5166" width="9.5703125" bestFit="1" customWidth="1"/>
    <col min="5167" max="5167" width="10.5703125" bestFit="1" customWidth="1"/>
    <col min="5168" max="5168" width="9.5703125" bestFit="1" customWidth="1"/>
    <col min="5169" max="5170" width="8.85546875" bestFit="1" customWidth="1"/>
    <col min="5171" max="5171" width="12.140625" bestFit="1" customWidth="1"/>
    <col min="5173" max="5173" width="11" customWidth="1"/>
    <col min="5174" max="5174" width="9.85546875" bestFit="1" customWidth="1"/>
    <col min="5377" max="5377" width="14.140625" customWidth="1"/>
    <col min="5378" max="5378" width="12.140625" bestFit="1" customWidth="1"/>
    <col min="5379" max="5379" width="13.85546875" customWidth="1"/>
    <col min="5380" max="5381" width="12.140625" bestFit="1" customWidth="1"/>
    <col min="5382" max="5385" width="10.85546875" bestFit="1" customWidth="1"/>
    <col min="5386" max="5387" width="10.42578125" bestFit="1" customWidth="1"/>
    <col min="5388" max="5388" width="9.7109375" bestFit="1" customWidth="1"/>
    <col min="5389" max="5389" width="12.5703125" customWidth="1"/>
    <col min="5390" max="5390" width="12.85546875" bestFit="1" customWidth="1"/>
    <col min="5391" max="5391" width="14.140625" bestFit="1" customWidth="1"/>
    <col min="5392" max="5392" width="10.85546875" bestFit="1" customWidth="1"/>
    <col min="5393" max="5393" width="12.140625" bestFit="1" customWidth="1"/>
    <col min="5394" max="5394" width="10.85546875" bestFit="1" customWidth="1"/>
    <col min="5395" max="5395" width="12.140625" bestFit="1" customWidth="1"/>
    <col min="5396" max="5404" width="10.85546875" bestFit="1" customWidth="1"/>
    <col min="5406" max="5407" width="10.85546875" bestFit="1" customWidth="1"/>
    <col min="5408" max="5408" width="12.140625" bestFit="1" customWidth="1"/>
    <col min="5409" max="5410" width="10.85546875" bestFit="1" customWidth="1"/>
    <col min="5411" max="5411" width="10.7109375" customWidth="1"/>
    <col min="5412" max="5413" width="10.85546875" bestFit="1" customWidth="1"/>
    <col min="5414" max="5414" width="9.85546875" bestFit="1" customWidth="1"/>
    <col min="5415" max="5415" width="12.140625" bestFit="1" customWidth="1"/>
    <col min="5416" max="5416" width="8.85546875" bestFit="1" customWidth="1"/>
    <col min="5417" max="5417" width="12.85546875" bestFit="1" customWidth="1"/>
    <col min="5418" max="5418" width="12.42578125" bestFit="1" customWidth="1"/>
    <col min="5419" max="5419" width="10.5703125" bestFit="1" customWidth="1"/>
    <col min="5420" max="5421" width="8.85546875" bestFit="1" customWidth="1"/>
    <col min="5422" max="5422" width="9.5703125" bestFit="1" customWidth="1"/>
    <col min="5423" max="5423" width="10.5703125" bestFit="1" customWidth="1"/>
    <col min="5424" max="5424" width="9.5703125" bestFit="1" customWidth="1"/>
    <col min="5425" max="5426" width="8.85546875" bestFit="1" customWidth="1"/>
    <col min="5427" max="5427" width="12.140625" bestFit="1" customWidth="1"/>
    <col min="5429" max="5429" width="11" customWidth="1"/>
    <col min="5430" max="5430" width="9.85546875" bestFit="1" customWidth="1"/>
    <col min="5633" max="5633" width="14.140625" customWidth="1"/>
    <col min="5634" max="5634" width="12.140625" bestFit="1" customWidth="1"/>
    <col min="5635" max="5635" width="13.85546875" customWidth="1"/>
    <col min="5636" max="5637" width="12.140625" bestFit="1" customWidth="1"/>
    <col min="5638" max="5641" width="10.85546875" bestFit="1" customWidth="1"/>
    <col min="5642" max="5643" width="10.42578125" bestFit="1" customWidth="1"/>
    <col min="5644" max="5644" width="9.7109375" bestFit="1" customWidth="1"/>
    <col min="5645" max="5645" width="12.5703125" customWidth="1"/>
    <col min="5646" max="5646" width="12.85546875" bestFit="1" customWidth="1"/>
    <col min="5647" max="5647" width="14.140625" bestFit="1" customWidth="1"/>
    <col min="5648" max="5648" width="10.85546875" bestFit="1" customWidth="1"/>
    <col min="5649" max="5649" width="12.140625" bestFit="1" customWidth="1"/>
    <col min="5650" max="5650" width="10.85546875" bestFit="1" customWidth="1"/>
    <col min="5651" max="5651" width="12.140625" bestFit="1" customWidth="1"/>
    <col min="5652" max="5660" width="10.85546875" bestFit="1" customWidth="1"/>
    <col min="5662" max="5663" width="10.85546875" bestFit="1" customWidth="1"/>
    <col min="5664" max="5664" width="12.140625" bestFit="1" customWidth="1"/>
    <col min="5665" max="5666" width="10.85546875" bestFit="1" customWidth="1"/>
    <col min="5667" max="5667" width="10.7109375" customWidth="1"/>
    <col min="5668" max="5669" width="10.85546875" bestFit="1" customWidth="1"/>
    <col min="5670" max="5670" width="9.85546875" bestFit="1" customWidth="1"/>
    <col min="5671" max="5671" width="12.140625" bestFit="1" customWidth="1"/>
    <col min="5672" max="5672" width="8.85546875" bestFit="1" customWidth="1"/>
    <col min="5673" max="5673" width="12.85546875" bestFit="1" customWidth="1"/>
    <col min="5674" max="5674" width="12.42578125" bestFit="1" customWidth="1"/>
    <col min="5675" max="5675" width="10.5703125" bestFit="1" customWidth="1"/>
    <col min="5676" max="5677" width="8.85546875" bestFit="1" customWidth="1"/>
    <col min="5678" max="5678" width="9.5703125" bestFit="1" customWidth="1"/>
    <col min="5679" max="5679" width="10.5703125" bestFit="1" customWidth="1"/>
    <col min="5680" max="5680" width="9.5703125" bestFit="1" customWidth="1"/>
    <col min="5681" max="5682" width="8.85546875" bestFit="1" customWidth="1"/>
    <col min="5683" max="5683" width="12.140625" bestFit="1" customWidth="1"/>
    <col min="5685" max="5685" width="11" customWidth="1"/>
    <col min="5686" max="5686" width="9.85546875" bestFit="1" customWidth="1"/>
    <col min="5889" max="5889" width="14.140625" customWidth="1"/>
    <col min="5890" max="5890" width="12.140625" bestFit="1" customWidth="1"/>
    <col min="5891" max="5891" width="13.85546875" customWidth="1"/>
    <col min="5892" max="5893" width="12.140625" bestFit="1" customWidth="1"/>
    <col min="5894" max="5897" width="10.85546875" bestFit="1" customWidth="1"/>
    <col min="5898" max="5899" width="10.42578125" bestFit="1" customWidth="1"/>
    <col min="5900" max="5900" width="9.7109375" bestFit="1" customWidth="1"/>
    <col min="5901" max="5901" width="12.5703125" customWidth="1"/>
    <col min="5902" max="5902" width="12.85546875" bestFit="1" customWidth="1"/>
    <col min="5903" max="5903" width="14.140625" bestFit="1" customWidth="1"/>
    <col min="5904" max="5904" width="10.85546875" bestFit="1" customWidth="1"/>
    <col min="5905" max="5905" width="12.140625" bestFit="1" customWidth="1"/>
    <col min="5906" max="5906" width="10.85546875" bestFit="1" customWidth="1"/>
    <col min="5907" max="5907" width="12.140625" bestFit="1" customWidth="1"/>
    <col min="5908" max="5916" width="10.85546875" bestFit="1" customWidth="1"/>
    <col min="5918" max="5919" width="10.85546875" bestFit="1" customWidth="1"/>
    <col min="5920" max="5920" width="12.140625" bestFit="1" customWidth="1"/>
    <col min="5921" max="5922" width="10.85546875" bestFit="1" customWidth="1"/>
    <col min="5923" max="5923" width="10.7109375" customWidth="1"/>
    <col min="5924" max="5925" width="10.85546875" bestFit="1" customWidth="1"/>
    <col min="5926" max="5926" width="9.85546875" bestFit="1" customWidth="1"/>
    <col min="5927" max="5927" width="12.140625" bestFit="1" customWidth="1"/>
    <col min="5928" max="5928" width="8.85546875" bestFit="1" customWidth="1"/>
    <col min="5929" max="5929" width="12.85546875" bestFit="1" customWidth="1"/>
    <col min="5930" max="5930" width="12.42578125" bestFit="1" customWidth="1"/>
    <col min="5931" max="5931" width="10.5703125" bestFit="1" customWidth="1"/>
    <col min="5932" max="5933" width="8.85546875" bestFit="1" customWidth="1"/>
    <col min="5934" max="5934" width="9.5703125" bestFit="1" customWidth="1"/>
    <col min="5935" max="5935" width="10.5703125" bestFit="1" customWidth="1"/>
    <col min="5936" max="5936" width="9.5703125" bestFit="1" customWidth="1"/>
    <col min="5937" max="5938" width="8.85546875" bestFit="1" customWidth="1"/>
    <col min="5939" max="5939" width="12.140625" bestFit="1" customWidth="1"/>
    <col min="5941" max="5941" width="11" customWidth="1"/>
    <col min="5942" max="5942" width="9.85546875" bestFit="1" customWidth="1"/>
    <col min="6145" max="6145" width="14.140625" customWidth="1"/>
    <col min="6146" max="6146" width="12.140625" bestFit="1" customWidth="1"/>
    <col min="6147" max="6147" width="13.85546875" customWidth="1"/>
    <col min="6148" max="6149" width="12.140625" bestFit="1" customWidth="1"/>
    <col min="6150" max="6153" width="10.85546875" bestFit="1" customWidth="1"/>
    <col min="6154" max="6155" width="10.42578125" bestFit="1" customWidth="1"/>
    <col min="6156" max="6156" width="9.7109375" bestFit="1" customWidth="1"/>
    <col min="6157" max="6157" width="12.5703125" customWidth="1"/>
    <col min="6158" max="6158" width="12.85546875" bestFit="1" customWidth="1"/>
    <col min="6159" max="6159" width="14.140625" bestFit="1" customWidth="1"/>
    <col min="6160" max="6160" width="10.85546875" bestFit="1" customWidth="1"/>
    <col min="6161" max="6161" width="12.140625" bestFit="1" customWidth="1"/>
    <col min="6162" max="6162" width="10.85546875" bestFit="1" customWidth="1"/>
    <col min="6163" max="6163" width="12.140625" bestFit="1" customWidth="1"/>
    <col min="6164" max="6172" width="10.85546875" bestFit="1" customWidth="1"/>
    <col min="6174" max="6175" width="10.85546875" bestFit="1" customWidth="1"/>
    <col min="6176" max="6176" width="12.140625" bestFit="1" customWidth="1"/>
    <col min="6177" max="6178" width="10.85546875" bestFit="1" customWidth="1"/>
    <col min="6179" max="6179" width="10.7109375" customWidth="1"/>
    <col min="6180" max="6181" width="10.85546875" bestFit="1" customWidth="1"/>
    <col min="6182" max="6182" width="9.85546875" bestFit="1" customWidth="1"/>
    <col min="6183" max="6183" width="12.140625" bestFit="1" customWidth="1"/>
    <col min="6184" max="6184" width="8.85546875" bestFit="1" customWidth="1"/>
    <col min="6185" max="6185" width="12.85546875" bestFit="1" customWidth="1"/>
    <col min="6186" max="6186" width="12.42578125" bestFit="1" customWidth="1"/>
    <col min="6187" max="6187" width="10.5703125" bestFit="1" customWidth="1"/>
    <col min="6188" max="6189" width="8.85546875" bestFit="1" customWidth="1"/>
    <col min="6190" max="6190" width="9.5703125" bestFit="1" customWidth="1"/>
    <col min="6191" max="6191" width="10.5703125" bestFit="1" customWidth="1"/>
    <col min="6192" max="6192" width="9.5703125" bestFit="1" customWidth="1"/>
    <col min="6193" max="6194" width="8.85546875" bestFit="1" customWidth="1"/>
    <col min="6195" max="6195" width="12.140625" bestFit="1" customWidth="1"/>
    <col min="6197" max="6197" width="11" customWidth="1"/>
    <col min="6198" max="6198" width="9.85546875" bestFit="1" customWidth="1"/>
    <col min="6401" max="6401" width="14.140625" customWidth="1"/>
    <col min="6402" max="6402" width="12.140625" bestFit="1" customWidth="1"/>
    <col min="6403" max="6403" width="13.85546875" customWidth="1"/>
    <col min="6404" max="6405" width="12.140625" bestFit="1" customWidth="1"/>
    <col min="6406" max="6409" width="10.85546875" bestFit="1" customWidth="1"/>
    <col min="6410" max="6411" width="10.42578125" bestFit="1" customWidth="1"/>
    <col min="6412" max="6412" width="9.7109375" bestFit="1" customWidth="1"/>
    <col min="6413" max="6413" width="12.5703125" customWidth="1"/>
    <col min="6414" max="6414" width="12.85546875" bestFit="1" customWidth="1"/>
    <col min="6415" max="6415" width="14.140625" bestFit="1" customWidth="1"/>
    <col min="6416" max="6416" width="10.85546875" bestFit="1" customWidth="1"/>
    <col min="6417" max="6417" width="12.140625" bestFit="1" customWidth="1"/>
    <col min="6418" max="6418" width="10.85546875" bestFit="1" customWidth="1"/>
    <col min="6419" max="6419" width="12.140625" bestFit="1" customWidth="1"/>
    <col min="6420" max="6428" width="10.85546875" bestFit="1" customWidth="1"/>
    <col min="6430" max="6431" width="10.85546875" bestFit="1" customWidth="1"/>
    <col min="6432" max="6432" width="12.140625" bestFit="1" customWidth="1"/>
    <col min="6433" max="6434" width="10.85546875" bestFit="1" customWidth="1"/>
    <col min="6435" max="6435" width="10.7109375" customWidth="1"/>
    <col min="6436" max="6437" width="10.85546875" bestFit="1" customWidth="1"/>
    <col min="6438" max="6438" width="9.85546875" bestFit="1" customWidth="1"/>
    <col min="6439" max="6439" width="12.140625" bestFit="1" customWidth="1"/>
    <col min="6440" max="6440" width="8.85546875" bestFit="1" customWidth="1"/>
    <col min="6441" max="6441" width="12.85546875" bestFit="1" customWidth="1"/>
    <col min="6442" max="6442" width="12.42578125" bestFit="1" customWidth="1"/>
    <col min="6443" max="6443" width="10.5703125" bestFit="1" customWidth="1"/>
    <col min="6444" max="6445" width="8.85546875" bestFit="1" customWidth="1"/>
    <col min="6446" max="6446" width="9.5703125" bestFit="1" customWidth="1"/>
    <col min="6447" max="6447" width="10.5703125" bestFit="1" customWidth="1"/>
    <col min="6448" max="6448" width="9.5703125" bestFit="1" customWidth="1"/>
    <col min="6449" max="6450" width="8.85546875" bestFit="1" customWidth="1"/>
    <col min="6451" max="6451" width="12.140625" bestFit="1" customWidth="1"/>
    <col min="6453" max="6453" width="11" customWidth="1"/>
    <col min="6454" max="6454" width="9.85546875" bestFit="1" customWidth="1"/>
    <col min="6657" max="6657" width="14.140625" customWidth="1"/>
    <col min="6658" max="6658" width="12.140625" bestFit="1" customWidth="1"/>
    <col min="6659" max="6659" width="13.85546875" customWidth="1"/>
    <col min="6660" max="6661" width="12.140625" bestFit="1" customWidth="1"/>
    <col min="6662" max="6665" width="10.85546875" bestFit="1" customWidth="1"/>
    <col min="6666" max="6667" width="10.42578125" bestFit="1" customWidth="1"/>
    <col min="6668" max="6668" width="9.7109375" bestFit="1" customWidth="1"/>
    <col min="6669" max="6669" width="12.5703125" customWidth="1"/>
    <col min="6670" max="6670" width="12.85546875" bestFit="1" customWidth="1"/>
    <col min="6671" max="6671" width="14.140625" bestFit="1" customWidth="1"/>
    <col min="6672" max="6672" width="10.85546875" bestFit="1" customWidth="1"/>
    <col min="6673" max="6673" width="12.140625" bestFit="1" customWidth="1"/>
    <col min="6674" max="6674" width="10.85546875" bestFit="1" customWidth="1"/>
    <col min="6675" max="6675" width="12.140625" bestFit="1" customWidth="1"/>
    <col min="6676" max="6684" width="10.85546875" bestFit="1" customWidth="1"/>
    <col min="6686" max="6687" width="10.85546875" bestFit="1" customWidth="1"/>
    <col min="6688" max="6688" width="12.140625" bestFit="1" customWidth="1"/>
    <col min="6689" max="6690" width="10.85546875" bestFit="1" customWidth="1"/>
    <col min="6691" max="6691" width="10.7109375" customWidth="1"/>
    <col min="6692" max="6693" width="10.85546875" bestFit="1" customWidth="1"/>
    <col min="6694" max="6694" width="9.85546875" bestFit="1" customWidth="1"/>
    <col min="6695" max="6695" width="12.140625" bestFit="1" customWidth="1"/>
    <col min="6696" max="6696" width="8.85546875" bestFit="1" customWidth="1"/>
    <col min="6697" max="6697" width="12.85546875" bestFit="1" customWidth="1"/>
    <col min="6698" max="6698" width="12.42578125" bestFit="1" customWidth="1"/>
    <col min="6699" max="6699" width="10.5703125" bestFit="1" customWidth="1"/>
    <col min="6700" max="6701" width="8.85546875" bestFit="1" customWidth="1"/>
    <col min="6702" max="6702" width="9.5703125" bestFit="1" customWidth="1"/>
    <col min="6703" max="6703" width="10.5703125" bestFit="1" customWidth="1"/>
    <col min="6704" max="6704" width="9.5703125" bestFit="1" customWidth="1"/>
    <col min="6705" max="6706" width="8.85546875" bestFit="1" customWidth="1"/>
    <col min="6707" max="6707" width="12.140625" bestFit="1" customWidth="1"/>
    <col min="6709" max="6709" width="11" customWidth="1"/>
    <col min="6710" max="6710" width="9.85546875" bestFit="1" customWidth="1"/>
    <col min="6913" max="6913" width="14.140625" customWidth="1"/>
    <col min="6914" max="6914" width="12.140625" bestFit="1" customWidth="1"/>
    <col min="6915" max="6915" width="13.85546875" customWidth="1"/>
    <col min="6916" max="6917" width="12.140625" bestFit="1" customWidth="1"/>
    <col min="6918" max="6921" width="10.85546875" bestFit="1" customWidth="1"/>
    <col min="6922" max="6923" width="10.42578125" bestFit="1" customWidth="1"/>
    <col min="6924" max="6924" width="9.7109375" bestFit="1" customWidth="1"/>
    <col min="6925" max="6925" width="12.5703125" customWidth="1"/>
    <col min="6926" max="6926" width="12.85546875" bestFit="1" customWidth="1"/>
    <col min="6927" max="6927" width="14.140625" bestFit="1" customWidth="1"/>
    <col min="6928" max="6928" width="10.85546875" bestFit="1" customWidth="1"/>
    <col min="6929" max="6929" width="12.140625" bestFit="1" customWidth="1"/>
    <col min="6930" max="6930" width="10.85546875" bestFit="1" customWidth="1"/>
    <col min="6931" max="6931" width="12.140625" bestFit="1" customWidth="1"/>
    <col min="6932" max="6940" width="10.85546875" bestFit="1" customWidth="1"/>
    <col min="6942" max="6943" width="10.85546875" bestFit="1" customWidth="1"/>
    <col min="6944" max="6944" width="12.140625" bestFit="1" customWidth="1"/>
    <col min="6945" max="6946" width="10.85546875" bestFit="1" customWidth="1"/>
    <col min="6947" max="6947" width="10.7109375" customWidth="1"/>
    <col min="6948" max="6949" width="10.85546875" bestFit="1" customWidth="1"/>
    <col min="6950" max="6950" width="9.85546875" bestFit="1" customWidth="1"/>
    <col min="6951" max="6951" width="12.140625" bestFit="1" customWidth="1"/>
    <col min="6952" max="6952" width="8.85546875" bestFit="1" customWidth="1"/>
    <col min="6953" max="6953" width="12.85546875" bestFit="1" customWidth="1"/>
    <col min="6954" max="6954" width="12.42578125" bestFit="1" customWidth="1"/>
    <col min="6955" max="6955" width="10.5703125" bestFit="1" customWidth="1"/>
    <col min="6956" max="6957" width="8.85546875" bestFit="1" customWidth="1"/>
    <col min="6958" max="6958" width="9.5703125" bestFit="1" customWidth="1"/>
    <col min="6959" max="6959" width="10.5703125" bestFit="1" customWidth="1"/>
    <col min="6960" max="6960" width="9.5703125" bestFit="1" customWidth="1"/>
    <col min="6961" max="6962" width="8.85546875" bestFit="1" customWidth="1"/>
    <col min="6963" max="6963" width="12.140625" bestFit="1" customWidth="1"/>
    <col min="6965" max="6965" width="11" customWidth="1"/>
    <col min="6966" max="6966" width="9.85546875" bestFit="1" customWidth="1"/>
    <col min="7169" max="7169" width="14.140625" customWidth="1"/>
    <col min="7170" max="7170" width="12.140625" bestFit="1" customWidth="1"/>
    <col min="7171" max="7171" width="13.85546875" customWidth="1"/>
    <col min="7172" max="7173" width="12.140625" bestFit="1" customWidth="1"/>
    <col min="7174" max="7177" width="10.85546875" bestFit="1" customWidth="1"/>
    <col min="7178" max="7179" width="10.42578125" bestFit="1" customWidth="1"/>
    <col min="7180" max="7180" width="9.7109375" bestFit="1" customWidth="1"/>
    <col min="7181" max="7181" width="12.5703125" customWidth="1"/>
    <col min="7182" max="7182" width="12.85546875" bestFit="1" customWidth="1"/>
    <col min="7183" max="7183" width="14.140625" bestFit="1" customWidth="1"/>
    <col min="7184" max="7184" width="10.85546875" bestFit="1" customWidth="1"/>
    <col min="7185" max="7185" width="12.140625" bestFit="1" customWidth="1"/>
    <col min="7186" max="7186" width="10.85546875" bestFit="1" customWidth="1"/>
    <col min="7187" max="7187" width="12.140625" bestFit="1" customWidth="1"/>
    <col min="7188" max="7196" width="10.85546875" bestFit="1" customWidth="1"/>
    <col min="7198" max="7199" width="10.85546875" bestFit="1" customWidth="1"/>
    <col min="7200" max="7200" width="12.140625" bestFit="1" customWidth="1"/>
    <col min="7201" max="7202" width="10.85546875" bestFit="1" customWidth="1"/>
    <col min="7203" max="7203" width="10.7109375" customWidth="1"/>
    <col min="7204" max="7205" width="10.85546875" bestFit="1" customWidth="1"/>
    <col min="7206" max="7206" width="9.85546875" bestFit="1" customWidth="1"/>
    <col min="7207" max="7207" width="12.140625" bestFit="1" customWidth="1"/>
    <col min="7208" max="7208" width="8.85546875" bestFit="1" customWidth="1"/>
    <col min="7209" max="7209" width="12.85546875" bestFit="1" customWidth="1"/>
    <col min="7210" max="7210" width="12.42578125" bestFit="1" customWidth="1"/>
    <col min="7211" max="7211" width="10.5703125" bestFit="1" customWidth="1"/>
    <col min="7212" max="7213" width="8.85546875" bestFit="1" customWidth="1"/>
    <col min="7214" max="7214" width="9.5703125" bestFit="1" customWidth="1"/>
    <col min="7215" max="7215" width="10.5703125" bestFit="1" customWidth="1"/>
    <col min="7216" max="7216" width="9.5703125" bestFit="1" customWidth="1"/>
    <col min="7217" max="7218" width="8.85546875" bestFit="1" customWidth="1"/>
    <col min="7219" max="7219" width="12.140625" bestFit="1" customWidth="1"/>
    <col min="7221" max="7221" width="11" customWidth="1"/>
    <col min="7222" max="7222" width="9.85546875" bestFit="1" customWidth="1"/>
    <col min="7425" max="7425" width="14.140625" customWidth="1"/>
    <col min="7426" max="7426" width="12.140625" bestFit="1" customWidth="1"/>
    <col min="7427" max="7427" width="13.85546875" customWidth="1"/>
    <col min="7428" max="7429" width="12.140625" bestFit="1" customWidth="1"/>
    <col min="7430" max="7433" width="10.85546875" bestFit="1" customWidth="1"/>
    <col min="7434" max="7435" width="10.42578125" bestFit="1" customWidth="1"/>
    <col min="7436" max="7436" width="9.7109375" bestFit="1" customWidth="1"/>
    <col min="7437" max="7437" width="12.5703125" customWidth="1"/>
    <col min="7438" max="7438" width="12.85546875" bestFit="1" customWidth="1"/>
    <col min="7439" max="7439" width="14.140625" bestFit="1" customWidth="1"/>
    <col min="7440" max="7440" width="10.85546875" bestFit="1" customWidth="1"/>
    <col min="7441" max="7441" width="12.140625" bestFit="1" customWidth="1"/>
    <col min="7442" max="7442" width="10.85546875" bestFit="1" customWidth="1"/>
    <col min="7443" max="7443" width="12.140625" bestFit="1" customWidth="1"/>
    <col min="7444" max="7452" width="10.85546875" bestFit="1" customWidth="1"/>
    <col min="7454" max="7455" width="10.85546875" bestFit="1" customWidth="1"/>
    <col min="7456" max="7456" width="12.140625" bestFit="1" customWidth="1"/>
    <col min="7457" max="7458" width="10.85546875" bestFit="1" customWidth="1"/>
    <col min="7459" max="7459" width="10.7109375" customWidth="1"/>
    <col min="7460" max="7461" width="10.85546875" bestFit="1" customWidth="1"/>
    <col min="7462" max="7462" width="9.85546875" bestFit="1" customWidth="1"/>
    <col min="7463" max="7463" width="12.140625" bestFit="1" customWidth="1"/>
    <col min="7464" max="7464" width="8.85546875" bestFit="1" customWidth="1"/>
    <col min="7465" max="7465" width="12.85546875" bestFit="1" customWidth="1"/>
    <col min="7466" max="7466" width="12.42578125" bestFit="1" customWidth="1"/>
    <col min="7467" max="7467" width="10.5703125" bestFit="1" customWidth="1"/>
    <col min="7468" max="7469" width="8.85546875" bestFit="1" customWidth="1"/>
    <col min="7470" max="7470" width="9.5703125" bestFit="1" customWidth="1"/>
    <col min="7471" max="7471" width="10.5703125" bestFit="1" customWidth="1"/>
    <col min="7472" max="7472" width="9.5703125" bestFit="1" customWidth="1"/>
    <col min="7473" max="7474" width="8.85546875" bestFit="1" customWidth="1"/>
    <col min="7475" max="7475" width="12.140625" bestFit="1" customWidth="1"/>
    <col min="7477" max="7477" width="11" customWidth="1"/>
    <col min="7478" max="7478" width="9.85546875" bestFit="1" customWidth="1"/>
    <col min="7681" max="7681" width="14.140625" customWidth="1"/>
    <col min="7682" max="7682" width="12.140625" bestFit="1" customWidth="1"/>
    <col min="7683" max="7683" width="13.85546875" customWidth="1"/>
    <col min="7684" max="7685" width="12.140625" bestFit="1" customWidth="1"/>
    <col min="7686" max="7689" width="10.85546875" bestFit="1" customWidth="1"/>
    <col min="7690" max="7691" width="10.42578125" bestFit="1" customWidth="1"/>
    <col min="7692" max="7692" width="9.7109375" bestFit="1" customWidth="1"/>
    <col min="7693" max="7693" width="12.5703125" customWidth="1"/>
    <col min="7694" max="7694" width="12.85546875" bestFit="1" customWidth="1"/>
    <col min="7695" max="7695" width="14.140625" bestFit="1" customWidth="1"/>
    <col min="7696" max="7696" width="10.85546875" bestFit="1" customWidth="1"/>
    <col min="7697" max="7697" width="12.140625" bestFit="1" customWidth="1"/>
    <col min="7698" max="7698" width="10.85546875" bestFit="1" customWidth="1"/>
    <col min="7699" max="7699" width="12.140625" bestFit="1" customWidth="1"/>
    <col min="7700" max="7708" width="10.85546875" bestFit="1" customWidth="1"/>
    <col min="7710" max="7711" width="10.85546875" bestFit="1" customWidth="1"/>
    <col min="7712" max="7712" width="12.140625" bestFit="1" customWidth="1"/>
    <col min="7713" max="7714" width="10.85546875" bestFit="1" customWidth="1"/>
    <col min="7715" max="7715" width="10.7109375" customWidth="1"/>
    <col min="7716" max="7717" width="10.85546875" bestFit="1" customWidth="1"/>
    <col min="7718" max="7718" width="9.85546875" bestFit="1" customWidth="1"/>
    <col min="7719" max="7719" width="12.140625" bestFit="1" customWidth="1"/>
    <col min="7720" max="7720" width="8.85546875" bestFit="1" customWidth="1"/>
    <col min="7721" max="7721" width="12.85546875" bestFit="1" customWidth="1"/>
    <col min="7722" max="7722" width="12.42578125" bestFit="1" customWidth="1"/>
    <col min="7723" max="7723" width="10.5703125" bestFit="1" customWidth="1"/>
    <col min="7724" max="7725" width="8.85546875" bestFit="1" customWidth="1"/>
    <col min="7726" max="7726" width="9.5703125" bestFit="1" customWidth="1"/>
    <col min="7727" max="7727" width="10.5703125" bestFit="1" customWidth="1"/>
    <col min="7728" max="7728" width="9.5703125" bestFit="1" customWidth="1"/>
    <col min="7729" max="7730" width="8.85546875" bestFit="1" customWidth="1"/>
    <col min="7731" max="7731" width="12.140625" bestFit="1" customWidth="1"/>
    <col min="7733" max="7733" width="11" customWidth="1"/>
    <col min="7734" max="7734" width="9.85546875" bestFit="1" customWidth="1"/>
    <col min="7937" max="7937" width="14.140625" customWidth="1"/>
    <col min="7938" max="7938" width="12.140625" bestFit="1" customWidth="1"/>
    <col min="7939" max="7939" width="13.85546875" customWidth="1"/>
    <col min="7940" max="7941" width="12.140625" bestFit="1" customWidth="1"/>
    <col min="7942" max="7945" width="10.85546875" bestFit="1" customWidth="1"/>
    <col min="7946" max="7947" width="10.42578125" bestFit="1" customWidth="1"/>
    <col min="7948" max="7948" width="9.7109375" bestFit="1" customWidth="1"/>
    <col min="7949" max="7949" width="12.5703125" customWidth="1"/>
    <col min="7950" max="7950" width="12.85546875" bestFit="1" customWidth="1"/>
    <col min="7951" max="7951" width="14.140625" bestFit="1" customWidth="1"/>
    <col min="7952" max="7952" width="10.85546875" bestFit="1" customWidth="1"/>
    <col min="7953" max="7953" width="12.140625" bestFit="1" customWidth="1"/>
    <col min="7954" max="7954" width="10.85546875" bestFit="1" customWidth="1"/>
    <col min="7955" max="7955" width="12.140625" bestFit="1" customWidth="1"/>
    <col min="7956" max="7964" width="10.85546875" bestFit="1" customWidth="1"/>
    <col min="7966" max="7967" width="10.85546875" bestFit="1" customWidth="1"/>
    <col min="7968" max="7968" width="12.140625" bestFit="1" customWidth="1"/>
    <col min="7969" max="7970" width="10.85546875" bestFit="1" customWidth="1"/>
    <col min="7971" max="7971" width="10.7109375" customWidth="1"/>
    <col min="7972" max="7973" width="10.85546875" bestFit="1" customWidth="1"/>
    <col min="7974" max="7974" width="9.85546875" bestFit="1" customWidth="1"/>
    <col min="7975" max="7975" width="12.140625" bestFit="1" customWidth="1"/>
    <col min="7976" max="7976" width="8.85546875" bestFit="1" customWidth="1"/>
    <col min="7977" max="7977" width="12.85546875" bestFit="1" customWidth="1"/>
    <col min="7978" max="7978" width="12.42578125" bestFit="1" customWidth="1"/>
    <col min="7979" max="7979" width="10.5703125" bestFit="1" customWidth="1"/>
    <col min="7980" max="7981" width="8.85546875" bestFit="1" customWidth="1"/>
    <col min="7982" max="7982" width="9.5703125" bestFit="1" customWidth="1"/>
    <col min="7983" max="7983" width="10.5703125" bestFit="1" customWidth="1"/>
    <col min="7984" max="7984" width="9.5703125" bestFit="1" customWidth="1"/>
    <col min="7985" max="7986" width="8.85546875" bestFit="1" customWidth="1"/>
    <col min="7987" max="7987" width="12.140625" bestFit="1" customWidth="1"/>
    <col min="7989" max="7989" width="11" customWidth="1"/>
    <col min="7990" max="7990" width="9.85546875" bestFit="1" customWidth="1"/>
    <col min="8193" max="8193" width="14.140625" customWidth="1"/>
    <col min="8194" max="8194" width="12.140625" bestFit="1" customWidth="1"/>
    <col min="8195" max="8195" width="13.85546875" customWidth="1"/>
    <col min="8196" max="8197" width="12.140625" bestFit="1" customWidth="1"/>
    <col min="8198" max="8201" width="10.85546875" bestFit="1" customWidth="1"/>
    <col min="8202" max="8203" width="10.42578125" bestFit="1" customWidth="1"/>
    <col min="8204" max="8204" width="9.7109375" bestFit="1" customWidth="1"/>
    <col min="8205" max="8205" width="12.5703125" customWidth="1"/>
    <col min="8206" max="8206" width="12.85546875" bestFit="1" customWidth="1"/>
    <col min="8207" max="8207" width="14.140625" bestFit="1" customWidth="1"/>
    <col min="8208" max="8208" width="10.85546875" bestFit="1" customWidth="1"/>
    <col min="8209" max="8209" width="12.140625" bestFit="1" customWidth="1"/>
    <col min="8210" max="8210" width="10.85546875" bestFit="1" customWidth="1"/>
    <col min="8211" max="8211" width="12.140625" bestFit="1" customWidth="1"/>
    <col min="8212" max="8220" width="10.85546875" bestFit="1" customWidth="1"/>
    <col min="8222" max="8223" width="10.85546875" bestFit="1" customWidth="1"/>
    <col min="8224" max="8224" width="12.140625" bestFit="1" customWidth="1"/>
    <col min="8225" max="8226" width="10.85546875" bestFit="1" customWidth="1"/>
    <col min="8227" max="8227" width="10.7109375" customWidth="1"/>
    <col min="8228" max="8229" width="10.85546875" bestFit="1" customWidth="1"/>
    <col min="8230" max="8230" width="9.85546875" bestFit="1" customWidth="1"/>
    <col min="8231" max="8231" width="12.140625" bestFit="1" customWidth="1"/>
    <col min="8232" max="8232" width="8.85546875" bestFit="1" customWidth="1"/>
    <col min="8233" max="8233" width="12.85546875" bestFit="1" customWidth="1"/>
    <col min="8234" max="8234" width="12.42578125" bestFit="1" customWidth="1"/>
    <col min="8235" max="8235" width="10.5703125" bestFit="1" customWidth="1"/>
    <col min="8236" max="8237" width="8.85546875" bestFit="1" customWidth="1"/>
    <col min="8238" max="8238" width="9.5703125" bestFit="1" customWidth="1"/>
    <col min="8239" max="8239" width="10.5703125" bestFit="1" customWidth="1"/>
    <col min="8240" max="8240" width="9.5703125" bestFit="1" customWidth="1"/>
    <col min="8241" max="8242" width="8.85546875" bestFit="1" customWidth="1"/>
    <col min="8243" max="8243" width="12.140625" bestFit="1" customWidth="1"/>
    <col min="8245" max="8245" width="11" customWidth="1"/>
    <col min="8246" max="8246" width="9.85546875" bestFit="1" customWidth="1"/>
    <col min="8449" max="8449" width="14.140625" customWidth="1"/>
    <col min="8450" max="8450" width="12.140625" bestFit="1" customWidth="1"/>
    <col min="8451" max="8451" width="13.85546875" customWidth="1"/>
    <col min="8452" max="8453" width="12.140625" bestFit="1" customWidth="1"/>
    <col min="8454" max="8457" width="10.85546875" bestFit="1" customWidth="1"/>
    <col min="8458" max="8459" width="10.42578125" bestFit="1" customWidth="1"/>
    <col min="8460" max="8460" width="9.7109375" bestFit="1" customWidth="1"/>
    <col min="8461" max="8461" width="12.5703125" customWidth="1"/>
    <col min="8462" max="8462" width="12.85546875" bestFit="1" customWidth="1"/>
    <col min="8463" max="8463" width="14.140625" bestFit="1" customWidth="1"/>
    <col min="8464" max="8464" width="10.85546875" bestFit="1" customWidth="1"/>
    <col min="8465" max="8465" width="12.140625" bestFit="1" customWidth="1"/>
    <col min="8466" max="8466" width="10.85546875" bestFit="1" customWidth="1"/>
    <col min="8467" max="8467" width="12.140625" bestFit="1" customWidth="1"/>
    <col min="8468" max="8476" width="10.85546875" bestFit="1" customWidth="1"/>
    <col min="8478" max="8479" width="10.85546875" bestFit="1" customWidth="1"/>
    <col min="8480" max="8480" width="12.140625" bestFit="1" customWidth="1"/>
    <col min="8481" max="8482" width="10.85546875" bestFit="1" customWidth="1"/>
    <col min="8483" max="8483" width="10.7109375" customWidth="1"/>
    <col min="8484" max="8485" width="10.85546875" bestFit="1" customWidth="1"/>
    <col min="8486" max="8486" width="9.85546875" bestFit="1" customWidth="1"/>
    <col min="8487" max="8487" width="12.140625" bestFit="1" customWidth="1"/>
    <col min="8488" max="8488" width="8.85546875" bestFit="1" customWidth="1"/>
    <col min="8489" max="8489" width="12.85546875" bestFit="1" customWidth="1"/>
    <col min="8490" max="8490" width="12.42578125" bestFit="1" customWidth="1"/>
    <col min="8491" max="8491" width="10.5703125" bestFit="1" customWidth="1"/>
    <col min="8492" max="8493" width="8.85546875" bestFit="1" customWidth="1"/>
    <col min="8494" max="8494" width="9.5703125" bestFit="1" customWidth="1"/>
    <col min="8495" max="8495" width="10.5703125" bestFit="1" customWidth="1"/>
    <col min="8496" max="8496" width="9.5703125" bestFit="1" customWidth="1"/>
    <col min="8497" max="8498" width="8.85546875" bestFit="1" customWidth="1"/>
    <col min="8499" max="8499" width="12.140625" bestFit="1" customWidth="1"/>
    <col min="8501" max="8501" width="11" customWidth="1"/>
    <col min="8502" max="8502" width="9.85546875" bestFit="1" customWidth="1"/>
    <col min="8705" max="8705" width="14.140625" customWidth="1"/>
    <col min="8706" max="8706" width="12.140625" bestFit="1" customWidth="1"/>
    <col min="8707" max="8707" width="13.85546875" customWidth="1"/>
    <col min="8708" max="8709" width="12.140625" bestFit="1" customWidth="1"/>
    <col min="8710" max="8713" width="10.85546875" bestFit="1" customWidth="1"/>
    <col min="8714" max="8715" width="10.42578125" bestFit="1" customWidth="1"/>
    <col min="8716" max="8716" width="9.7109375" bestFit="1" customWidth="1"/>
    <col min="8717" max="8717" width="12.5703125" customWidth="1"/>
    <col min="8718" max="8718" width="12.85546875" bestFit="1" customWidth="1"/>
    <col min="8719" max="8719" width="14.140625" bestFit="1" customWidth="1"/>
    <col min="8720" max="8720" width="10.85546875" bestFit="1" customWidth="1"/>
    <col min="8721" max="8721" width="12.140625" bestFit="1" customWidth="1"/>
    <col min="8722" max="8722" width="10.85546875" bestFit="1" customWidth="1"/>
    <col min="8723" max="8723" width="12.140625" bestFit="1" customWidth="1"/>
    <col min="8724" max="8732" width="10.85546875" bestFit="1" customWidth="1"/>
    <col min="8734" max="8735" width="10.85546875" bestFit="1" customWidth="1"/>
    <col min="8736" max="8736" width="12.140625" bestFit="1" customWidth="1"/>
    <col min="8737" max="8738" width="10.85546875" bestFit="1" customWidth="1"/>
    <col min="8739" max="8739" width="10.7109375" customWidth="1"/>
    <col min="8740" max="8741" width="10.85546875" bestFit="1" customWidth="1"/>
    <col min="8742" max="8742" width="9.85546875" bestFit="1" customWidth="1"/>
    <col min="8743" max="8743" width="12.140625" bestFit="1" customWidth="1"/>
    <col min="8744" max="8744" width="8.85546875" bestFit="1" customWidth="1"/>
    <col min="8745" max="8745" width="12.85546875" bestFit="1" customWidth="1"/>
    <col min="8746" max="8746" width="12.42578125" bestFit="1" customWidth="1"/>
    <col min="8747" max="8747" width="10.5703125" bestFit="1" customWidth="1"/>
    <col min="8748" max="8749" width="8.85546875" bestFit="1" customWidth="1"/>
    <col min="8750" max="8750" width="9.5703125" bestFit="1" customWidth="1"/>
    <col min="8751" max="8751" width="10.5703125" bestFit="1" customWidth="1"/>
    <col min="8752" max="8752" width="9.5703125" bestFit="1" customWidth="1"/>
    <col min="8753" max="8754" width="8.85546875" bestFit="1" customWidth="1"/>
    <col min="8755" max="8755" width="12.140625" bestFit="1" customWidth="1"/>
    <col min="8757" max="8757" width="11" customWidth="1"/>
    <col min="8758" max="8758" width="9.85546875" bestFit="1" customWidth="1"/>
    <col min="8961" max="8961" width="14.140625" customWidth="1"/>
    <col min="8962" max="8962" width="12.140625" bestFit="1" customWidth="1"/>
    <col min="8963" max="8963" width="13.85546875" customWidth="1"/>
    <col min="8964" max="8965" width="12.140625" bestFit="1" customWidth="1"/>
    <col min="8966" max="8969" width="10.85546875" bestFit="1" customWidth="1"/>
    <col min="8970" max="8971" width="10.42578125" bestFit="1" customWidth="1"/>
    <col min="8972" max="8972" width="9.7109375" bestFit="1" customWidth="1"/>
    <col min="8973" max="8973" width="12.5703125" customWidth="1"/>
    <col min="8974" max="8974" width="12.85546875" bestFit="1" customWidth="1"/>
    <col min="8975" max="8975" width="14.140625" bestFit="1" customWidth="1"/>
    <col min="8976" max="8976" width="10.85546875" bestFit="1" customWidth="1"/>
    <col min="8977" max="8977" width="12.140625" bestFit="1" customWidth="1"/>
    <col min="8978" max="8978" width="10.85546875" bestFit="1" customWidth="1"/>
    <col min="8979" max="8979" width="12.140625" bestFit="1" customWidth="1"/>
    <col min="8980" max="8988" width="10.85546875" bestFit="1" customWidth="1"/>
    <col min="8990" max="8991" width="10.85546875" bestFit="1" customWidth="1"/>
    <col min="8992" max="8992" width="12.140625" bestFit="1" customWidth="1"/>
    <col min="8993" max="8994" width="10.85546875" bestFit="1" customWidth="1"/>
    <col min="8995" max="8995" width="10.7109375" customWidth="1"/>
    <col min="8996" max="8997" width="10.85546875" bestFit="1" customWidth="1"/>
    <col min="8998" max="8998" width="9.85546875" bestFit="1" customWidth="1"/>
    <col min="8999" max="8999" width="12.140625" bestFit="1" customWidth="1"/>
    <col min="9000" max="9000" width="8.85546875" bestFit="1" customWidth="1"/>
    <col min="9001" max="9001" width="12.85546875" bestFit="1" customWidth="1"/>
    <col min="9002" max="9002" width="12.42578125" bestFit="1" customWidth="1"/>
    <col min="9003" max="9003" width="10.5703125" bestFit="1" customWidth="1"/>
    <col min="9004" max="9005" width="8.85546875" bestFit="1" customWidth="1"/>
    <col min="9006" max="9006" width="9.5703125" bestFit="1" customWidth="1"/>
    <col min="9007" max="9007" width="10.5703125" bestFit="1" customWidth="1"/>
    <col min="9008" max="9008" width="9.5703125" bestFit="1" customWidth="1"/>
    <col min="9009" max="9010" width="8.85546875" bestFit="1" customWidth="1"/>
    <col min="9011" max="9011" width="12.140625" bestFit="1" customWidth="1"/>
    <col min="9013" max="9013" width="11" customWidth="1"/>
    <col min="9014" max="9014" width="9.85546875" bestFit="1" customWidth="1"/>
    <col min="9217" max="9217" width="14.140625" customWidth="1"/>
    <col min="9218" max="9218" width="12.140625" bestFit="1" customWidth="1"/>
    <col min="9219" max="9219" width="13.85546875" customWidth="1"/>
    <col min="9220" max="9221" width="12.140625" bestFit="1" customWidth="1"/>
    <col min="9222" max="9225" width="10.85546875" bestFit="1" customWidth="1"/>
    <col min="9226" max="9227" width="10.42578125" bestFit="1" customWidth="1"/>
    <col min="9228" max="9228" width="9.7109375" bestFit="1" customWidth="1"/>
    <col min="9229" max="9229" width="12.5703125" customWidth="1"/>
    <col min="9230" max="9230" width="12.85546875" bestFit="1" customWidth="1"/>
    <col min="9231" max="9231" width="14.140625" bestFit="1" customWidth="1"/>
    <col min="9232" max="9232" width="10.85546875" bestFit="1" customWidth="1"/>
    <col min="9233" max="9233" width="12.140625" bestFit="1" customWidth="1"/>
    <col min="9234" max="9234" width="10.85546875" bestFit="1" customWidth="1"/>
    <col min="9235" max="9235" width="12.140625" bestFit="1" customWidth="1"/>
    <col min="9236" max="9244" width="10.85546875" bestFit="1" customWidth="1"/>
    <col min="9246" max="9247" width="10.85546875" bestFit="1" customWidth="1"/>
    <col min="9248" max="9248" width="12.140625" bestFit="1" customWidth="1"/>
    <col min="9249" max="9250" width="10.85546875" bestFit="1" customWidth="1"/>
    <col min="9251" max="9251" width="10.7109375" customWidth="1"/>
    <col min="9252" max="9253" width="10.85546875" bestFit="1" customWidth="1"/>
    <col min="9254" max="9254" width="9.85546875" bestFit="1" customWidth="1"/>
    <col min="9255" max="9255" width="12.140625" bestFit="1" customWidth="1"/>
    <col min="9256" max="9256" width="8.85546875" bestFit="1" customWidth="1"/>
    <col min="9257" max="9257" width="12.85546875" bestFit="1" customWidth="1"/>
    <col min="9258" max="9258" width="12.42578125" bestFit="1" customWidth="1"/>
    <col min="9259" max="9259" width="10.5703125" bestFit="1" customWidth="1"/>
    <col min="9260" max="9261" width="8.85546875" bestFit="1" customWidth="1"/>
    <col min="9262" max="9262" width="9.5703125" bestFit="1" customWidth="1"/>
    <col min="9263" max="9263" width="10.5703125" bestFit="1" customWidth="1"/>
    <col min="9264" max="9264" width="9.5703125" bestFit="1" customWidth="1"/>
    <col min="9265" max="9266" width="8.85546875" bestFit="1" customWidth="1"/>
    <col min="9267" max="9267" width="12.140625" bestFit="1" customWidth="1"/>
    <col min="9269" max="9269" width="11" customWidth="1"/>
    <col min="9270" max="9270" width="9.85546875" bestFit="1" customWidth="1"/>
    <col min="9473" max="9473" width="14.140625" customWidth="1"/>
    <col min="9474" max="9474" width="12.140625" bestFit="1" customWidth="1"/>
    <col min="9475" max="9475" width="13.85546875" customWidth="1"/>
    <col min="9476" max="9477" width="12.140625" bestFit="1" customWidth="1"/>
    <col min="9478" max="9481" width="10.85546875" bestFit="1" customWidth="1"/>
    <col min="9482" max="9483" width="10.42578125" bestFit="1" customWidth="1"/>
    <col min="9484" max="9484" width="9.7109375" bestFit="1" customWidth="1"/>
    <col min="9485" max="9485" width="12.5703125" customWidth="1"/>
    <col min="9486" max="9486" width="12.85546875" bestFit="1" customWidth="1"/>
    <col min="9487" max="9487" width="14.140625" bestFit="1" customWidth="1"/>
    <col min="9488" max="9488" width="10.85546875" bestFit="1" customWidth="1"/>
    <col min="9489" max="9489" width="12.140625" bestFit="1" customWidth="1"/>
    <col min="9490" max="9490" width="10.85546875" bestFit="1" customWidth="1"/>
    <col min="9491" max="9491" width="12.140625" bestFit="1" customWidth="1"/>
    <col min="9492" max="9500" width="10.85546875" bestFit="1" customWidth="1"/>
    <col min="9502" max="9503" width="10.85546875" bestFit="1" customWidth="1"/>
    <col min="9504" max="9504" width="12.140625" bestFit="1" customWidth="1"/>
    <col min="9505" max="9506" width="10.85546875" bestFit="1" customWidth="1"/>
    <col min="9507" max="9507" width="10.7109375" customWidth="1"/>
    <col min="9508" max="9509" width="10.85546875" bestFit="1" customWidth="1"/>
    <col min="9510" max="9510" width="9.85546875" bestFit="1" customWidth="1"/>
    <col min="9511" max="9511" width="12.140625" bestFit="1" customWidth="1"/>
    <col min="9512" max="9512" width="8.85546875" bestFit="1" customWidth="1"/>
    <col min="9513" max="9513" width="12.85546875" bestFit="1" customWidth="1"/>
    <col min="9514" max="9514" width="12.42578125" bestFit="1" customWidth="1"/>
    <col min="9515" max="9515" width="10.5703125" bestFit="1" customWidth="1"/>
    <col min="9516" max="9517" width="8.85546875" bestFit="1" customWidth="1"/>
    <col min="9518" max="9518" width="9.5703125" bestFit="1" customWidth="1"/>
    <col min="9519" max="9519" width="10.5703125" bestFit="1" customWidth="1"/>
    <col min="9520" max="9520" width="9.5703125" bestFit="1" customWidth="1"/>
    <col min="9521" max="9522" width="8.85546875" bestFit="1" customWidth="1"/>
    <col min="9523" max="9523" width="12.140625" bestFit="1" customWidth="1"/>
    <col min="9525" max="9525" width="11" customWidth="1"/>
    <col min="9526" max="9526" width="9.85546875" bestFit="1" customWidth="1"/>
    <col min="9729" max="9729" width="14.140625" customWidth="1"/>
    <col min="9730" max="9730" width="12.140625" bestFit="1" customWidth="1"/>
    <col min="9731" max="9731" width="13.85546875" customWidth="1"/>
    <col min="9732" max="9733" width="12.140625" bestFit="1" customWidth="1"/>
    <col min="9734" max="9737" width="10.85546875" bestFit="1" customWidth="1"/>
    <col min="9738" max="9739" width="10.42578125" bestFit="1" customWidth="1"/>
    <col min="9740" max="9740" width="9.7109375" bestFit="1" customWidth="1"/>
    <col min="9741" max="9741" width="12.5703125" customWidth="1"/>
    <col min="9742" max="9742" width="12.85546875" bestFit="1" customWidth="1"/>
    <col min="9743" max="9743" width="14.140625" bestFit="1" customWidth="1"/>
    <col min="9744" max="9744" width="10.85546875" bestFit="1" customWidth="1"/>
    <col min="9745" max="9745" width="12.140625" bestFit="1" customWidth="1"/>
    <col min="9746" max="9746" width="10.85546875" bestFit="1" customWidth="1"/>
    <col min="9747" max="9747" width="12.140625" bestFit="1" customWidth="1"/>
    <col min="9748" max="9756" width="10.85546875" bestFit="1" customWidth="1"/>
    <col min="9758" max="9759" width="10.85546875" bestFit="1" customWidth="1"/>
    <col min="9760" max="9760" width="12.140625" bestFit="1" customWidth="1"/>
    <col min="9761" max="9762" width="10.85546875" bestFit="1" customWidth="1"/>
    <col min="9763" max="9763" width="10.7109375" customWidth="1"/>
    <col min="9764" max="9765" width="10.85546875" bestFit="1" customWidth="1"/>
    <col min="9766" max="9766" width="9.85546875" bestFit="1" customWidth="1"/>
    <col min="9767" max="9767" width="12.140625" bestFit="1" customWidth="1"/>
    <col min="9768" max="9768" width="8.85546875" bestFit="1" customWidth="1"/>
    <col min="9769" max="9769" width="12.85546875" bestFit="1" customWidth="1"/>
    <col min="9770" max="9770" width="12.42578125" bestFit="1" customWidth="1"/>
    <col min="9771" max="9771" width="10.5703125" bestFit="1" customWidth="1"/>
    <col min="9772" max="9773" width="8.85546875" bestFit="1" customWidth="1"/>
    <col min="9774" max="9774" width="9.5703125" bestFit="1" customWidth="1"/>
    <col min="9775" max="9775" width="10.5703125" bestFit="1" customWidth="1"/>
    <col min="9776" max="9776" width="9.5703125" bestFit="1" customWidth="1"/>
    <col min="9777" max="9778" width="8.85546875" bestFit="1" customWidth="1"/>
    <col min="9779" max="9779" width="12.140625" bestFit="1" customWidth="1"/>
    <col min="9781" max="9781" width="11" customWidth="1"/>
    <col min="9782" max="9782" width="9.85546875" bestFit="1" customWidth="1"/>
    <col min="9985" max="9985" width="14.140625" customWidth="1"/>
    <col min="9986" max="9986" width="12.140625" bestFit="1" customWidth="1"/>
    <col min="9987" max="9987" width="13.85546875" customWidth="1"/>
    <col min="9988" max="9989" width="12.140625" bestFit="1" customWidth="1"/>
    <col min="9990" max="9993" width="10.85546875" bestFit="1" customWidth="1"/>
    <col min="9994" max="9995" width="10.42578125" bestFit="1" customWidth="1"/>
    <col min="9996" max="9996" width="9.7109375" bestFit="1" customWidth="1"/>
    <col min="9997" max="9997" width="12.5703125" customWidth="1"/>
    <col min="9998" max="9998" width="12.85546875" bestFit="1" customWidth="1"/>
    <col min="9999" max="9999" width="14.140625" bestFit="1" customWidth="1"/>
    <col min="10000" max="10000" width="10.85546875" bestFit="1" customWidth="1"/>
    <col min="10001" max="10001" width="12.140625" bestFit="1" customWidth="1"/>
    <col min="10002" max="10002" width="10.85546875" bestFit="1" customWidth="1"/>
    <col min="10003" max="10003" width="12.140625" bestFit="1" customWidth="1"/>
    <col min="10004" max="10012" width="10.85546875" bestFit="1" customWidth="1"/>
    <col min="10014" max="10015" width="10.85546875" bestFit="1" customWidth="1"/>
    <col min="10016" max="10016" width="12.140625" bestFit="1" customWidth="1"/>
    <col min="10017" max="10018" width="10.85546875" bestFit="1" customWidth="1"/>
    <col min="10019" max="10019" width="10.7109375" customWidth="1"/>
    <col min="10020" max="10021" width="10.85546875" bestFit="1" customWidth="1"/>
    <col min="10022" max="10022" width="9.85546875" bestFit="1" customWidth="1"/>
    <col min="10023" max="10023" width="12.140625" bestFit="1" customWidth="1"/>
    <col min="10024" max="10024" width="8.85546875" bestFit="1" customWidth="1"/>
    <col min="10025" max="10025" width="12.85546875" bestFit="1" customWidth="1"/>
    <col min="10026" max="10026" width="12.42578125" bestFit="1" customWidth="1"/>
    <col min="10027" max="10027" width="10.5703125" bestFit="1" customWidth="1"/>
    <col min="10028" max="10029" width="8.85546875" bestFit="1" customWidth="1"/>
    <col min="10030" max="10030" width="9.5703125" bestFit="1" customWidth="1"/>
    <col min="10031" max="10031" width="10.5703125" bestFit="1" customWidth="1"/>
    <col min="10032" max="10032" width="9.5703125" bestFit="1" customWidth="1"/>
    <col min="10033" max="10034" width="8.85546875" bestFit="1" customWidth="1"/>
    <col min="10035" max="10035" width="12.140625" bestFit="1" customWidth="1"/>
    <col min="10037" max="10037" width="11" customWidth="1"/>
    <col min="10038" max="10038" width="9.85546875" bestFit="1" customWidth="1"/>
    <col min="10241" max="10241" width="14.140625" customWidth="1"/>
    <col min="10242" max="10242" width="12.140625" bestFit="1" customWidth="1"/>
    <col min="10243" max="10243" width="13.85546875" customWidth="1"/>
    <col min="10244" max="10245" width="12.140625" bestFit="1" customWidth="1"/>
    <col min="10246" max="10249" width="10.85546875" bestFit="1" customWidth="1"/>
    <col min="10250" max="10251" width="10.42578125" bestFit="1" customWidth="1"/>
    <col min="10252" max="10252" width="9.7109375" bestFit="1" customWidth="1"/>
    <col min="10253" max="10253" width="12.5703125" customWidth="1"/>
    <col min="10254" max="10254" width="12.85546875" bestFit="1" customWidth="1"/>
    <col min="10255" max="10255" width="14.140625" bestFit="1" customWidth="1"/>
    <col min="10256" max="10256" width="10.85546875" bestFit="1" customWidth="1"/>
    <col min="10257" max="10257" width="12.140625" bestFit="1" customWidth="1"/>
    <col min="10258" max="10258" width="10.85546875" bestFit="1" customWidth="1"/>
    <col min="10259" max="10259" width="12.140625" bestFit="1" customWidth="1"/>
    <col min="10260" max="10268" width="10.85546875" bestFit="1" customWidth="1"/>
    <col min="10270" max="10271" width="10.85546875" bestFit="1" customWidth="1"/>
    <col min="10272" max="10272" width="12.140625" bestFit="1" customWidth="1"/>
    <col min="10273" max="10274" width="10.85546875" bestFit="1" customWidth="1"/>
    <col min="10275" max="10275" width="10.7109375" customWidth="1"/>
    <col min="10276" max="10277" width="10.85546875" bestFit="1" customWidth="1"/>
    <col min="10278" max="10278" width="9.85546875" bestFit="1" customWidth="1"/>
    <col min="10279" max="10279" width="12.140625" bestFit="1" customWidth="1"/>
    <col min="10280" max="10280" width="8.85546875" bestFit="1" customWidth="1"/>
    <col min="10281" max="10281" width="12.85546875" bestFit="1" customWidth="1"/>
    <col min="10282" max="10282" width="12.42578125" bestFit="1" customWidth="1"/>
    <col min="10283" max="10283" width="10.5703125" bestFit="1" customWidth="1"/>
    <col min="10284" max="10285" width="8.85546875" bestFit="1" customWidth="1"/>
    <col min="10286" max="10286" width="9.5703125" bestFit="1" customWidth="1"/>
    <col min="10287" max="10287" width="10.5703125" bestFit="1" customWidth="1"/>
    <col min="10288" max="10288" width="9.5703125" bestFit="1" customWidth="1"/>
    <col min="10289" max="10290" width="8.85546875" bestFit="1" customWidth="1"/>
    <col min="10291" max="10291" width="12.140625" bestFit="1" customWidth="1"/>
    <col min="10293" max="10293" width="11" customWidth="1"/>
    <col min="10294" max="10294" width="9.85546875" bestFit="1" customWidth="1"/>
    <col min="10497" max="10497" width="14.140625" customWidth="1"/>
    <col min="10498" max="10498" width="12.140625" bestFit="1" customWidth="1"/>
    <col min="10499" max="10499" width="13.85546875" customWidth="1"/>
    <col min="10500" max="10501" width="12.140625" bestFit="1" customWidth="1"/>
    <col min="10502" max="10505" width="10.85546875" bestFit="1" customWidth="1"/>
    <col min="10506" max="10507" width="10.42578125" bestFit="1" customWidth="1"/>
    <col min="10508" max="10508" width="9.7109375" bestFit="1" customWidth="1"/>
    <col min="10509" max="10509" width="12.5703125" customWidth="1"/>
    <col min="10510" max="10510" width="12.85546875" bestFit="1" customWidth="1"/>
    <col min="10511" max="10511" width="14.140625" bestFit="1" customWidth="1"/>
    <col min="10512" max="10512" width="10.85546875" bestFit="1" customWidth="1"/>
    <col min="10513" max="10513" width="12.140625" bestFit="1" customWidth="1"/>
    <col min="10514" max="10514" width="10.85546875" bestFit="1" customWidth="1"/>
    <col min="10515" max="10515" width="12.140625" bestFit="1" customWidth="1"/>
    <col min="10516" max="10524" width="10.85546875" bestFit="1" customWidth="1"/>
    <col min="10526" max="10527" width="10.85546875" bestFit="1" customWidth="1"/>
    <col min="10528" max="10528" width="12.140625" bestFit="1" customWidth="1"/>
    <col min="10529" max="10530" width="10.85546875" bestFit="1" customWidth="1"/>
    <col min="10531" max="10531" width="10.7109375" customWidth="1"/>
    <col min="10532" max="10533" width="10.85546875" bestFit="1" customWidth="1"/>
    <col min="10534" max="10534" width="9.85546875" bestFit="1" customWidth="1"/>
    <col min="10535" max="10535" width="12.140625" bestFit="1" customWidth="1"/>
    <col min="10536" max="10536" width="8.85546875" bestFit="1" customWidth="1"/>
    <col min="10537" max="10537" width="12.85546875" bestFit="1" customWidth="1"/>
    <col min="10538" max="10538" width="12.42578125" bestFit="1" customWidth="1"/>
    <col min="10539" max="10539" width="10.5703125" bestFit="1" customWidth="1"/>
    <col min="10540" max="10541" width="8.85546875" bestFit="1" customWidth="1"/>
    <col min="10542" max="10542" width="9.5703125" bestFit="1" customWidth="1"/>
    <col min="10543" max="10543" width="10.5703125" bestFit="1" customWidth="1"/>
    <col min="10544" max="10544" width="9.5703125" bestFit="1" customWidth="1"/>
    <col min="10545" max="10546" width="8.85546875" bestFit="1" customWidth="1"/>
    <col min="10547" max="10547" width="12.140625" bestFit="1" customWidth="1"/>
    <col min="10549" max="10549" width="11" customWidth="1"/>
    <col min="10550" max="10550" width="9.85546875" bestFit="1" customWidth="1"/>
    <col min="10753" max="10753" width="14.140625" customWidth="1"/>
    <col min="10754" max="10754" width="12.140625" bestFit="1" customWidth="1"/>
    <col min="10755" max="10755" width="13.85546875" customWidth="1"/>
    <col min="10756" max="10757" width="12.140625" bestFit="1" customWidth="1"/>
    <col min="10758" max="10761" width="10.85546875" bestFit="1" customWidth="1"/>
    <col min="10762" max="10763" width="10.42578125" bestFit="1" customWidth="1"/>
    <col min="10764" max="10764" width="9.7109375" bestFit="1" customWidth="1"/>
    <col min="10765" max="10765" width="12.5703125" customWidth="1"/>
    <col min="10766" max="10766" width="12.85546875" bestFit="1" customWidth="1"/>
    <col min="10767" max="10767" width="14.140625" bestFit="1" customWidth="1"/>
    <col min="10768" max="10768" width="10.85546875" bestFit="1" customWidth="1"/>
    <col min="10769" max="10769" width="12.140625" bestFit="1" customWidth="1"/>
    <col min="10770" max="10770" width="10.85546875" bestFit="1" customWidth="1"/>
    <col min="10771" max="10771" width="12.140625" bestFit="1" customWidth="1"/>
    <col min="10772" max="10780" width="10.85546875" bestFit="1" customWidth="1"/>
    <col min="10782" max="10783" width="10.85546875" bestFit="1" customWidth="1"/>
    <col min="10784" max="10784" width="12.140625" bestFit="1" customWidth="1"/>
    <col min="10785" max="10786" width="10.85546875" bestFit="1" customWidth="1"/>
    <col min="10787" max="10787" width="10.7109375" customWidth="1"/>
    <col min="10788" max="10789" width="10.85546875" bestFit="1" customWidth="1"/>
    <col min="10790" max="10790" width="9.85546875" bestFit="1" customWidth="1"/>
    <col min="10791" max="10791" width="12.140625" bestFit="1" customWidth="1"/>
    <col min="10792" max="10792" width="8.85546875" bestFit="1" customWidth="1"/>
    <col min="10793" max="10793" width="12.85546875" bestFit="1" customWidth="1"/>
    <col min="10794" max="10794" width="12.42578125" bestFit="1" customWidth="1"/>
    <col min="10795" max="10795" width="10.5703125" bestFit="1" customWidth="1"/>
    <col min="10796" max="10797" width="8.85546875" bestFit="1" customWidth="1"/>
    <col min="10798" max="10798" width="9.5703125" bestFit="1" customWidth="1"/>
    <col min="10799" max="10799" width="10.5703125" bestFit="1" customWidth="1"/>
    <col min="10800" max="10800" width="9.5703125" bestFit="1" customWidth="1"/>
    <col min="10801" max="10802" width="8.85546875" bestFit="1" customWidth="1"/>
    <col min="10803" max="10803" width="12.140625" bestFit="1" customWidth="1"/>
    <col min="10805" max="10805" width="11" customWidth="1"/>
    <col min="10806" max="10806" width="9.85546875" bestFit="1" customWidth="1"/>
    <col min="11009" max="11009" width="14.140625" customWidth="1"/>
    <col min="11010" max="11010" width="12.140625" bestFit="1" customWidth="1"/>
    <col min="11011" max="11011" width="13.85546875" customWidth="1"/>
    <col min="11012" max="11013" width="12.140625" bestFit="1" customWidth="1"/>
    <col min="11014" max="11017" width="10.85546875" bestFit="1" customWidth="1"/>
    <col min="11018" max="11019" width="10.42578125" bestFit="1" customWidth="1"/>
    <col min="11020" max="11020" width="9.7109375" bestFit="1" customWidth="1"/>
    <col min="11021" max="11021" width="12.5703125" customWidth="1"/>
    <col min="11022" max="11022" width="12.85546875" bestFit="1" customWidth="1"/>
    <col min="11023" max="11023" width="14.140625" bestFit="1" customWidth="1"/>
    <col min="11024" max="11024" width="10.85546875" bestFit="1" customWidth="1"/>
    <col min="11025" max="11025" width="12.140625" bestFit="1" customWidth="1"/>
    <col min="11026" max="11026" width="10.85546875" bestFit="1" customWidth="1"/>
    <col min="11027" max="11027" width="12.140625" bestFit="1" customWidth="1"/>
    <col min="11028" max="11036" width="10.85546875" bestFit="1" customWidth="1"/>
    <col min="11038" max="11039" width="10.85546875" bestFit="1" customWidth="1"/>
    <col min="11040" max="11040" width="12.140625" bestFit="1" customWidth="1"/>
    <col min="11041" max="11042" width="10.85546875" bestFit="1" customWidth="1"/>
    <col min="11043" max="11043" width="10.7109375" customWidth="1"/>
    <col min="11044" max="11045" width="10.85546875" bestFit="1" customWidth="1"/>
    <col min="11046" max="11046" width="9.85546875" bestFit="1" customWidth="1"/>
    <col min="11047" max="11047" width="12.140625" bestFit="1" customWidth="1"/>
    <col min="11048" max="11048" width="8.85546875" bestFit="1" customWidth="1"/>
    <col min="11049" max="11049" width="12.85546875" bestFit="1" customWidth="1"/>
    <col min="11050" max="11050" width="12.42578125" bestFit="1" customWidth="1"/>
    <col min="11051" max="11051" width="10.5703125" bestFit="1" customWidth="1"/>
    <col min="11052" max="11053" width="8.85546875" bestFit="1" customWidth="1"/>
    <col min="11054" max="11054" width="9.5703125" bestFit="1" customWidth="1"/>
    <col min="11055" max="11055" width="10.5703125" bestFit="1" customWidth="1"/>
    <col min="11056" max="11056" width="9.5703125" bestFit="1" customWidth="1"/>
    <col min="11057" max="11058" width="8.85546875" bestFit="1" customWidth="1"/>
    <col min="11059" max="11059" width="12.140625" bestFit="1" customWidth="1"/>
    <col min="11061" max="11061" width="11" customWidth="1"/>
    <col min="11062" max="11062" width="9.85546875" bestFit="1" customWidth="1"/>
    <col min="11265" max="11265" width="14.140625" customWidth="1"/>
    <col min="11266" max="11266" width="12.140625" bestFit="1" customWidth="1"/>
    <col min="11267" max="11267" width="13.85546875" customWidth="1"/>
    <col min="11268" max="11269" width="12.140625" bestFit="1" customWidth="1"/>
    <col min="11270" max="11273" width="10.85546875" bestFit="1" customWidth="1"/>
    <col min="11274" max="11275" width="10.42578125" bestFit="1" customWidth="1"/>
    <col min="11276" max="11276" width="9.7109375" bestFit="1" customWidth="1"/>
    <col min="11277" max="11277" width="12.5703125" customWidth="1"/>
    <col min="11278" max="11278" width="12.85546875" bestFit="1" customWidth="1"/>
    <col min="11279" max="11279" width="14.140625" bestFit="1" customWidth="1"/>
    <col min="11280" max="11280" width="10.85546875" bestFit="1" customWidth="1"/>
    <col min="11281" max="11281" width="12.140625" bestFit="1" customWidth="1"/>
    <col min="11282" max="11282" width="10.85546875" bestFit="1" customWidth="1"/>
    <col min="11283" max="11283" width="12.140625" bestFit="1" customWidth="1"/>
    <col min="11284" max="11292" width="10.85546875" bestFit="1" customWidth="1"/>
    <col min="11294" max="11295" width="10.85546875" bestFit="1" customWidth="1"/>
    <col min="11296" max="11296" width="12.140625" bestFit="1" customWidth="1"/>
    <col min="11297" max="11298" width="10.85546875" bestFit="1" customWidth="1"/>
    <col min="11299" max="11299" width="10.7109375" customWidth="1"/>
    <col min="11300" max="11301" width="10.85546875" bestFit="1" customWidth="1"/>
    <col min="11302" max="11302" width="9.85546875" bestFit="1" customWidth="1"/>
    <col min="11303" max="11303" width="12.140625" bestFit="1" customWidth="1"/>
    <col min="11304" max="11304" width="8.85546875" bestFit="1" customWidth="1"/>
    <col min="11305" max="11305" width="12.85546875" bestFit="1" customWidth="1"/>
    <col min="11306" max="11306" width="12.42578125" bestFit="1" customWidth="1"/>
    <col min="11307" max="11307" width="10.5703125" bestFit="1" customWidth="1"/>
    <col min="11308" max="11309" width="8.85546875" bestFit="1" customWidth="1"/>
    <col min="11310" max="11310" width="9.5703125" bestFit="1" customWidth="1"/>
    <col min="11311" max="11311" width="10.5703125" bestFit="1" customWidth="1"/>
    <col min="11312" max="11312" width="9.5703125" bestFit="1" customWidth="1"/>
    <col min="11313" max="11314" width="8.85546875" bestFit="1" customWidth="1"/>
    <col min="11315" max="11315" width="12.140625" bestFit="1" customWidth="1"/>
    <col min="11317" max="11317" width="11" customWidth="1"/>
    <col min="11318" max="11318" width="9.85546875" bestFit="1" customWidth="1"/>
    <col min="11521" max="11521" width="14.140625" customWidth="1"/>
    <col min="11522" max="11522" width="12.140625" bestFit="1" customWidth="1"/>
    <col min="11523" max="11523" width="13.85546875" customWidth="1"/>
    <col min="11524" max="11525" width="12.140625" bestFit="1" customWidth="1"/>
    <col min="11526" max="11529" width="10.85546875" bestFit="1" customWidth="1"/>
    <col min="11530" max="11531" width="10.42578125" bestFit="1" customWidth="1"/>
    <col min="11532" max="11532" width="9.7109375" bestFit="1" customWidth="1"/>
    <col min="11533" max="11533" width="12.5703125" customWidth="1"/>
    <col min="11534" max="11534" width="12.85546875" bestFit="1" customWidth="1"/>
    <col min="11535" max="11535" width="14.140625" bestFit="1" customWidth="1"/>
    <col min="11536" max="11536" width="10.85546875" bestFit="1" customWidth="1"/>
    <col min="11537" max="11537" width="12.140625" bestFit="1" customWidth="1"/>
    <col min="11538" max="11538" width="10.85546875" bestFit="1" customWidth="1"/>
    <col min="11539" max="11539" width="12.140625" bestFit="1" customWidth="1"/>
    <col min="11540" max="11548" width="10.85546875" bestFit="1" customWidth="1"/>
    <col min="11550" max="11551" width="10.85546875" bestFit="1" customWidth="1"/>
    <col min="11552" max="11552" width="12.140625" bestFit="1" customWidth="1"/>
    <col min="11553" max="11554" width="10.85546875" bestFit="1" customWidth="1"/>
    <col min="11555" max="11555" width="10.7109375" customWidth="1"/>
    <col min="11556" max="11557" width="10.85546875" bestFit="1" customWidth="1"/>
    <col min="11558" max="11558" width="9.85546875" bestFit="1" customWidth="1"/>
    <col min="11559" max="11559" width="12.140625" bestFit="1" customWidth="1"/>
    <col min="11560" max="11560" width="8.85546875" bestFit="1" customWidth="1"/>
    <col min="11561" max="11561" width="12.85546875" bestFit="1" customWidth="1"/>
    <col min="11562" max="11562" width="12.42578125" bestFit="1" customWidth="1"/>
    <col min="11563" max="11563" width="10.5703125" bestFit="1" customWidth="1"/>
    <col min="11564" max="11565" width="8.85546875" bestFit="1" customWidth="1"/>
    <col min="11566" max="11566" width="9.5703125" bestFit="1" customWidth="1"/>
    <col min="11567" max="11567" width="10.5703125" bestFit="1" customWidth="1"/>
    <col min="11568" max="11568" width="9.5703125" bestFit="1" customWidth="1"/>
    <col min="11569" max="11570" width="8.85546875" bestFit="1" customWidth="1"/>
    <col min="11571" max="11571" width="12.140625" bestFit="1" customWidth="1"/>
    <col min="11573" max="11573" width="11" customWidth="1"/>
    <col min="11574" max="11574" width="9.85546875" bestFit="1" customWidth="1"/>
    <col min="11777" max="11777" width="14.140625" customWidth="1"/>
    <col min="11778" max="11778" width="12.140625" bestFit="1" customWidth="1"/>
    <col min="11779" max="11779" width="13.85546875" customWidth="1"/>
    <col min="11780" max="11781" width="12.140625" bestFit="1" customWidth="1"/>
    <col min="11782" max="11785" width="10.85546875" bestFit="1" customWidth="1"/>
    <col min="11786" max="11787" width="10.42578125" bestFit="1" customWidth="1"/>
    <col min="11788" max="11788" width="9.7109375" bestFit="1" customWidth="1"/>
    <col min="11789" max="11789" width="12.5703125" customWidth="1"/>
    <col min="11790" max="11790" width="12.85546875" bestFit="1" customWidth="1"/>
    <col min="11791" max="11791" width="14.140625" bestFit="1" customWidth="1"/>
    <col min="11792" max="11792" width="10.85546875" bestFit="1" customWidth="1"/>
    <col min="11793" max="11793" width="12.140625" bestFit="1" customWidth="1"/>
    <col min="11794" max="11794" width="10.85546875" bestFit="1" customWidth="1"/>
    <col min="11795" max="11795" width="12.140625" bestFit="1" customWidth="1"/>
    <col min="11796" max="11804" width="10.85546875" bestFit="1" customWidth="1"/>
    <col min="11806" max="11807" width="10.85546875" bestFit="1" customWidth="1"/>
    <col min="11808" max="11808" width="12.140625" bestFit="1" customWidth="1"/>
    <col min="11809" max="11810" width="10.85546875" bestFit="1" customWidth="1"/>
    <col min="11811" max="11811" width="10.7109375" customWidth="1"/>
    <col min="11812" max="11813" width="10.85546875" bestFit="1" customWidth="1"/>
    <col min="11814" max="11814" width="9.85546875" bestFit="1" customWidth="1"/>
    <col min="11815" max="11815" width="12.140625" bestFit="1" customWidth="1"/>
    <col min="11816" max="11816" width="8.85546875" bestFit="1" customWidth="1"/>
    <col min="11817" max="11817" width="12.85546875" bestFit="1" customWidth="1"/>
    <col min="11818" max="11818" width="12.42578125" bestFit="1" customWidth="1"/>
    <col min="11819" max="11819" width="10.5703125" bestFit="1" customWidth="1"/>
    <col min="11820" max="11821" width="8.85546875" bestFit="1" customWidth="1"/>
    <col min="11822" max="11822" width="9.5703125" bestFit="1" customWidth="1"/>
    <col min="11823" max="11823" width="10.5703125" bestFit="1" customWidth="1"/>
    <col min="11824" max="11824" width="9.5703125" bestFit="1" customWidth="1"/>
    <col min="11825" max="11826" width="8.85546875" bestFit="1" customWidth="1"/>
    <col min="11827" max="11827" width="12.140625" bestFit="1" customWidth="1"/>
    <col min="11829" max="11829" width="11" customWidth="1"/>
    <col min="11830" max="11830" width="9.85546875" bestFit="1" customWidth="1"/>
    <col min="12033" max="12033" width="14.140625" customWidth="1"/>
    <col min="12034" max="12034" width="12.140625" bestFit="1" customWidth="1"/>
    <col min="12035" max="12035" width="13.85546875" customWidth="1"/>
    <col min="12036" max="12037" width="12.140625" bestFit="1" customWidth="1"/>
    <col min="12038" max="12041" width="10.85546875" bestFit="1" customWidth="1"/>
    <col min="12042" max="12043" width="10.42578125" bestFit="1" customWidth="1"/>
    <col min="12044" max="12044" width="9.7109375" bestFit="1" customWidth="1"/>
    <col min="12045" max="12045" width="12.5703125" customWidth="1"/>
    <col min="12046" max="12046" width="12.85546875" bestFit="1" customWidth="1"/>
    <col min="12047" max="12047" width="14.140625" bestFit="1" customWidth="1"/>
    <col min="12048" max="12048" width="10.85546875" bestFit="1" customWidth="1"/>
    <col min="12049" max="12049" width="12.140625" bestFit="1" customWidth="1"/>
    <col min="12050" max="12050" width="10.85546875" bestFit="1" customWidth="1"/>
    <col min="12051" max="12051" width="12.140625" bestFit="1" customWidth="1"/>
    <col min="12052" max="12060" width="10.85546875" bestFit="1" customWidth="1"/>
    <col min="12062" max="12063" width="10.85546875" bestFit="1" customWidth="1"/>
    <col min="12064" max="12064" width="12.140625" bestFit="1" customWidth="1"/>
    <col min="12065" max="12066" width="10.85546875" bestFit="1" customWidth="1"/>
    <col min="12067" max="12067" width="10.7109375" customWidth="1"/>
    <col min="12068" max="12069" width="10.85546875" bestFit="1" customWidth="1"/>
    <col min="12070" max="12070" width="9.85546875" bestFit="1" customWidth="1"/>
    <col min="12071" max="12071" width="12.140625" bestFit="1" customWidth="1"/>
    <col min="12072" max="12072" width="8.85546875" bestFit="1" customWidth="1"/>
    <col min="12073" max="12073" width="12.85546875" bestFit="1" customWidth="1"/>
    <col min="12074" max="12074" width="12.42578125" bestFit="1" customWidth="1"/>
    <col min="12075" max="12075" width="10.5703125" bestFit="1" customWidth="1"/>
    <col min="12076" max="12077" width="8.85546875" bestFit="1" customWidth="1"/>
    <col min="12078" max="12078" width="9.5703125" bestFit="1" customWidth="1"/>
    <col min="12079" max="12079" width="10.5703125" bestFit="1" customWidth="1"/>
    <col min="12080" max="12080" width="9.5703125" bestFit="1" customWidth="1"/>
    <col min="12081" max="12082" width="8.85546875" bestFit="1" customWidth="1"/>
    <col min="12083" max="12083" width="12.140625" bestFit="1" customWidth="1"/>
    <col min="12085" max="12085" width="11" customWidth="1"/>
    <col min="12086" max="12086" width="9.85546875" bestFit="1" customWidth="1"/>
    <col min="12289" max="12289" width="14.140625" customWidth="1"/>
    <col min="12290" max="12290" width="12.140625" bestFit="1" customWidth="1"/>
    <col min="12291" max="12291" width="13.85546875" customWidth="1"/>
    <col min="12292" max="12293" width="12.140625" bestFit="1" customWidth="1"/>
    <col min="12294" max="12297" width="10.85546875" bestFit="1" customWidth="1"/>
    <col min="12298" max="12299" width="10.42578125" bestFit="1" customWidth="1"/>
    <col min="12300" max="12300" width="9.7109375" bestFit="1" customWidth="1"/>
    <col min="12301" max="12301" width="12.5703125" customWidth="1"/>
    <col min="12302" max="12302" width="12.85546875" bestFit="1" customWidth="1"/>
    <col min="12303" max="12303" width="14.140625" bestFit="1" customWidth="1"/>
    <col min="12304" max="12304" width="10.85546875" bestFit="1" customWidth="1"/>
    <col min="12305" max="12305" width="12.140625" bestFit="1" customWidth="1"/>
    <col min="12306" max="12306" width="10.85546875" bestFit="1" customWidth="1"/>
    <col min="12307" max="12307" width="12.140625" bestFit="1" customWidth="1"/>
    <col min="12308" max="12316" width="10.85546875" bestFit="1" customWidth="1"/>
    <col min="12318" max="12319" width="10.85546875" bestFit="1" customWidth="1"/>
    <col min="12320" max="12320" width="12.140625" bestFit="1" customWidth="1"/>
    <col min="12321" max="12322" width="10.85546875" bestFit="1" customWidth="1"/>
    <col min="12323" max="12323" width="10.7109375" customWidth="1"/>
    <col min="12324" max="12325" width="10.85546875" bestFit="1" customWidth="1"/>
    <col min="12326" max="12326" width="9.85546875" bestFit="1" customWidth="1"/>
    <col min="12327" max="12327" width="12.140625" bestFit="1" customWidth="1"/>
    <col min="12328" max="12328" width="8.85546875" bestFit="1" customWidth="1"/>
    <col min="12329" max="12329" width="12.85546875" bestFit="1" customWidth="1"/>
    <col min="12330" max="12330" width="12.42578125" bestFit="1" customWidth="1"/>
    <col min="12331" max="12331" width="10.5703125" bestFit="1" customWidth="1"/>
    <col min="12332" max="12333" width="8.85546875" bestFit="1" customWidth="1"/>
    <col min="12334" max="12334" width="9.5703125" bestFit="1" customWidth="1"/>
    <col min="12335" max="12335" width="10.5703125" bestFit="1" customWidth="1"/>
    <col min="12336" max="12336" width="9.5703125" bestFit="1" customWidth="1"/>
    <col min="12337" max="12338" width="8.85546875" bestFit="1" customWidth="1"/>
    <col min="12339" max="12339" width="12.140625" bestFit="1" customWidth="1"/>
    <col min="12341" max="12341" width="11" customWidth="1"/>
    <col min="12342" max="12342" width="9.85546875" bestFit="1" customWidth="1"/>
    <col min="12545" max="12545" width="14.140625" customWidth="1"/>
    <col min="12546" max="12546" width="12.140625" bestFit="1" customWidth="1"/>
    <col min="12547" max="12547" width="13.85546875" customWidth="1"/>
    <col min="12548" max="12549" width="12.140625" bestFit="1" customWidth="1"/>
    <col min="12550" max="12553" width="10.85546875" bestFit="1" customWidth="1"/>
    <col min="12554" max="12555" width="10.42578125" bestFit="1" customWidth="1"/>
    <col min="12556" max="12556" width="9.7109375" bestFit="1" customWidth="1"/>
    <col min="12557" max="12557" width="12.5703125" customWidth="1"/>
    <col min="12558" max="12558" width="12.85546875" bestFit="1" customWidth="1"/>
    <col min="12559" max="12559" width="14.140625" bestFit="1" customWidth="1"/>
    <col min="12560" max="12560" width="10.85546875" bestFit="1" customWidth="1"/>
    <col min="12561" max="12561" width="12.140625" bestFit="1" customWidth="1"/>
    <col min="12562" max="12562" width="10.85546875" bestFit="1" customWidth="1"/>
    <col min="12563" max="12563" width="12.140625" bestFit="1" customWidth="1"/>
    <col min="12564" max="12572" width="10.85546875" bestFit="1" customWidth="1"/>
    <col min="12574" max="12575" width="10.85546875" bestFit="1" customWidth="1"/>
    <col min="12576" max="12576" width="12.140625" bestFit="1" customWidth="1"/>
    <col min="12577" max="12578" width="10.85546875" bestFit="1" customWidth="1"/>
    <col min="12579" max="12579" width="10.7109375" customWidth="1"/>
    <col min="12580" max="12581" width="10.85546875" bestFit="1" customWidth="1"/>
    <col min="12582" max="12582" width="9.85546875" bestFit="1" customWidth="1"/>
    <col min="12583" max="12583" width="12.140625" bestFit="1" customWidth="1"/>
    <col min="12584" max="12584" width="8.85546875" bestFit="1" customWidth="1"/>
    <col min="12585" max="12585" width="12.85546875" bestFit="1" customWidth="1"/>
    <col min="12586" max="12586" width="12.42578125" bestFit="1" customWidth="1"/>
    <col min="12587" max="12587" width="10.5703125" bestFit="1" customWidth="1"/>
    <col min="12588" max="12589" width="8.85546875" bestFit="1" customWidth="1"/>
    <col min="12590" max="12590" width="9.5703125" bestFit="1" customWidth="1"/>
    <col min="12591" max="12591" width="10.5703125" bestFit="1" customWidth="1"/>
    <col min="12592" max="12592" width="9.5703125" bestFit="1" customWidth="1"/>
    <col min="12593" max="12594" width="8.85546875" bestFit="1" customWidth="1"/>
    <col min="12595" max="12595" width="12.140625" bestFit="1" customWidth="1"/>
    <col min="12597" max="12597" width="11" customWidth="1"/>
    <col min="12598" max="12598" width="9.85546875" bestFit="1" customWidth="1"/>
    <col min="12801" max="12801" width="14.140625" customWidth="1"/>
    <col min="12802" max="12802" width="12.140625" bestFit="1" customWidth="1"/>
    <col min="12803" max="12803" width="13.85546875" customWidth="1"/>
    <col min="12804" max="12805" width="12.140625" bestFit="1" customWidth="1"/>
    <col min="12806" max="12809" width="10.85546875" bestFit="1" customWidth="1"/>
    <col min="12810" max="12811" width="10.42578125" bestFit="1" customWidth="1"/>
    <col min="12812" max="12812" width="9.7109375" bestFit="1" customWidth="1"/>
    <col min="12813" max="12813" width="12.5703125" customWidth="1"/>
    <col min="12814" max="12814" width="12.85546875" bestFit="1" customWidth="1"/>
    <col min="12815" max="12815" width="14.140625" bestFit="1" customWidth="1"/>
    <col min="12816" max="12816" width="10.85546875" bestFit="1" customWidth="1"/>
    <col min="12817" max="12817" width="12.140625" bestFit="1" customWidth="1"/>
    <col min="12818" max="12818" width="10.85546875" bestFit="1" customWidth="1"/>
    <col min="12819" max="12819" width="12.140625" bestFit="1" customWidth="1"/>
    <col min="12820" max="12828" width="10.85546875" bestFit="1" customWidth="1"/>
    <col min="12830" max="12831" width="10.85546875" bestFit="1" customWidth="1"/>
    <col min="12832" max="12832" width="12.140625" bestFit="1" customWidth="1"/>
    <col min="12833" max="12834" width="10.85546875" bestFit="1" customWidth="1"/>
    <col min="12835" max="12835" width="10.7109375" customWidth="1"/>
    <col min="12836" max="12837" width="10.85546875" bestFit="1" customWidth="1"/>
    <col min="12838" max="12838" width="9.85546875" bestFit="1" customWidth="1"/>
    <col min="12839" max="12839" width="12.140625" bestFit="1" customWidth="1"/>
    <col min="12840" max="12840" width="8.85546875" bestFit="1" customWidth="1"/>
    <col min="12841" max="12841" width="12.85546875" bestFit="1" customWidth="1"/>
    <col min="12842" max="12842" width="12.42578125" bestFit="1" customWidth="1"/>
    <col min="12843" max="12843" width="10.5703125" bestFit="1" customWidth="1"/>
    <col min="12844" max="12845" width="8.85546875" bestFit="1" customWidth="1"/>
    <col min="12846" max="12846" width="9.5703125" bestFit="1" customWidth="1"/>
    <col min="12847" max="12847" width="10.5703125" bestFit="1" customWidth="1"/>
    <col min="12848" max="12848" width="9.5703125" bestFit="1" customWidth="1"/>
    <col min="12849" max="12850" width="8.85546875" bestFit="1" customWidth="1"/>
    <col min="12851" max="12851" width="12.140625" bestFit="1" customWidth="1"/>
    <col min="12853" max="12853" width="11" customWidth="1"/>
    <col min="12854" max="12854" width="9.85546875" bestFit="1" customWidth="1"/>
    <col min="13057" max="13057" width="14.140625" customWidth="1"/>
    <col min="13058" max="13058" width="12.140625" bestFit="1" customWidth="1"/>
    <col min="13059" max="13059" width="13.85546875" customWidth="1"/>
    <col min="13060" max="13061" width="12.140625" bestFit="1" customWidth="1"/>
    <col min="13062" max="13065" width="10.85546875" bestFit="1" customWidth="1"/>
    <col min="13066" max="13067" width="10.42578125" bestFit="1" customWidth="1"/>
    <col min="13068" max="13068" width="9.7109375" bestFit="1" customWidth="1"/>
    <col min="13069" max="13069" width="12.5703125" customWidth="1"/>
    <col min="13070" max="13070" width="12.85546875" bestFit="1" customWidth="1"/>
    <col min="13071" max="13071" width="14.140625" bestFit="1" customWidth="1"/>
    <col min="13072" max="13072" width="10.85546875" bestFit="1" customWidth="1"/>
    <col min="13073" max="13073" width="12.140625" bestFit="1" customWidth="1"/>
    <col min="13074" max="13074" width="10.85546875" bestFit="1" customWidth="1"/>
    <col min="13075" max="13075" width="12.140625" bestFit="1" customWidth="1"/>
    <col min="13076" max="13084" width="10.85546875" bestFit="1" customWidth="1"/>
    <col min="13086" max="13087" width="10.85546875" bestFit="1" customWidth="1"/>
    <col min="13088" max="13088" width="12.140625" bestFit="1" customWidth="1"/>
    <col min="13089" max="13090" width="10.85546875" bestFit="1" customWidth="1"/>
    <col min="13091" max="13091" width="10.7109375" customWidth="1"/>
    <col min="13092" max="13093" width="10.85546875" bestFit="1" customWidth="1"/>
    <col min="13094" max="13094" width="9.85546875" bestFit="1" customWidth="1"/>
    <col min="13095" max="13095" width="12.140625" bestFit="1" customWidth="1"/>
    <col min="13096" max="13096" width="8.85546875" bestFit="1" customWidth="1"/>
    <col min="13097" max="13097" width="12.85546875" bestFit="1" customWidth="1"/>
    <col min="13098" max="13098" width="12.42578125" bestFit="1" customWidth="1"/>
    <col min="13099" max="13099" width="10.5703125" bestFit="1" customWidth="1"/>
    <col min="13100" max="13101" width="8.85546875" bestFit="1" customWidth="1"/>
    <col min="13102" max="13102" width="9.5703125" bestFit="1" customWidth="1"/>
    <col min="13103" max="13103" width="10.5703125" bestFit="1" customWidth="1"/>
    <col min="13104" max="13104" width="9.5703125" bestFit="1" customWidth="1"/>
    <col min="13105" max="13106" width="8.85546875" bestFit="1" customWidth="1"/>
    <col min="13107" max="13107" width="12.140625" bestFit="1" customWidth="1"/>
    <col min="13109" max="13109" width="11" customWidth="1"/>
    <col min="13110" max="13110" width="9.85546875" bestFit="1" customWidth="1"/>
    <col min="13313" max="13313" width="14.140625" customWidth="1"/>
    <col min="13314" max="13314" width="12.140625" bestFit="1" customWidth="1"/>
    <col min="13315" max="13315" width="13.85546875" customWidth="1"/>
    <col min="13316" max="13317" width="12.140625" bestFit="1" customWidth="1"/>
    <col min="13318" max="13321" width="10.85546875" bestFit="1" customWidth="1"/>
    <col min="13322" max="13323" width="10.42578125" bestFit="1" customWidth="1"/>
    <col min="13324" max="13324" width="9.7109375" bestFit="1" customWidth="1"/>
    <col min="13325" max="13325" width="12.5703125" customWidth="1"/>
    <col min="13326" max="13326" width="12.85546875" bestFit="1" customWidth="1"/>
    <col min="13327" max="13327" width="14.140625" bestFit="1" customWidth="1"/>
    <col min="13328" max="13328" width="10.85546875" bestFit="1" customWidth="1"/>
    <col min="13329" max="13329" width="12.140625" bestFit="1" customWidth="1"/>
    <col min="13330" max="13330" width="10.85546875" bestFit="1" customWidth="1"/>
    <col min="13331" max="13331" width="12.140625" bestFit="1" customWidth="1"/>
    <col min="13332" max="13340" width="10.85546875" bestFit="1" customWidth="1"/>
    <col min="13342" max="13343" width="10.85546875" bestFit="1" customWidth="1"/>
    <col min="13344" max="13344" width="12.140625" bestFit="1" customWidth="1"/>
    <col min="13345" max="13346" width="10.85546875" bestFit="1" customWidth="1"/>
    <col min="13347" max="13347" width="10.7109375" customWidth="1"/>
    <col min="13348" max="13349" width="10.85546875" bestFit="1" customWidth="1"/>
    <col min="13350" max="13350" width="9.85546875" bestFit="1" customWidth="1"/>
    <col min="13351" max="13351" width="12.140625" bestFit="1" customWidth="1"/>
    <col min="13352" max="13352" width="8.85546875" bestFit="1" customWidth="1"/>
    <col min="13353" max="13353" width="12.85546875" bestFit="1" customWidth="1"/>
    <col min="13354" max="13354" width="12.42578125" bestFit="1" customWidth="1"/>
    <col min="13355" max="13355" width="10.5703125" bestFit="1" customWidth="1"/>
    <col min="13356" max="13357" width="8.85546875" bestFit="1" customWidth="1"/>
    <col min="13358" max="13358" width="9.5703125" bestFit="1" customWidth="1"/>
    <col min="13359" max="13359" width="10.5703125" bestFit="1" customWidth="1"/>
    <col min="13360" max="13360" width="9.5703125" bestFit="1" customWidth="1"/>
    <col min="13361" max="13362" width="8.85546875" bestFit="1" customWidth="1"/>
    <col min="13363" max="13363" width="12.140625" bestFit="1" customWidth="1"/>
    <col min="13365" max="13365" width="11" customWidth="1"/>
    <col min="13366" max="13366" width="9.85546875" bestFit="1" customWidth="1"/>
    <col min="13569" max="13569" width="14.140625" customWidth="1"/>
    <col min="13570" max="13570" width="12.140625" bestFit="1" customWidth="1"/>
    <col min="13571" max="13571" width="13.85546875" customWidth="1"/>
    <col min="13572" max="13573" width="12.140625" bestFit="1" customWidth="1"/>
    <col min="13574" max="13577" width="10.85546875" bestFit="1" customWidth="1"/>
    <col min="13578" max="13579" width="10.42578125" bestFit="1" customWidth="1"/>
    <col min="13580" max="13580" width="9.7109375" bestFit="1" customWidth="1"/>
    <col min="13581" max="13581" width="12.5703125" customWidth="1"/>
    <col min="13582" max="13582" width="12.85546875" bestFit="1" customWidth="1"/>
    <col min="13583" max="13583" width="14.140625" bestFit="1" customWidth="1"/>
    <col min="13584" max="13584" width="10.85546875" bestFit="1" customWidth="1"/>
    <col min="13585" max="13585" width="12.140625" bestFit="1" customWidth="1"/>
    <col min="13586" max="13586" width="10.85546875" bestFit="1" customWidth="1"/>
    <col min="13587" max="13587" width="12.140625" bestFit="1" customWidth="1"/>
    <col min="13588" max="13596" width="10.85546875" bestFit="1" customWidth="1"/>
    <col min="13598" max="13599" width="10.85546875" bestFit="1" customWidth="1"/>
    <col min="13600" max="13600" width="12.140625" bestFit="1" customWidth="1"/>
    <col min="13601" max="13602" width="10.85546875" bestFit="1" customWidth="1"/>
    <col min="13603" max="13603" width="10.7109375" customWidth="1"/>
    <col min="13604" max="13605" width="10.85546875" bestFit="1" customWidth="1"/>
    <col min="13606" max="13606" width="9.85546875" bestFit="1" customWidth="1"/>
    <col min="13607" max="13607" width="12.140625" bestFit="1" customWidth="1"/>
    <col min="13608" max="13608" width="8.85546875" bestFit="1" customWidth="1"/>
    <col min="13609" max="13609" width="12.85546875" bestFit="1" customWidth="1"/>
    <col min="13610" max="13610" width="12.42578125" bestFit="1" customWidth="1"/>
    <col min="13611" max="13611" width="10.5703125" bestFit="1" customWidth="1"/>
    <col min="13612" max="13613" width="8.85546875" bestFit="1" customWidth="1"/>
    <col min="13614" max="13614" width="9.5703125" bestFit="1" customWidth="1"/>
    <col min="13615" max="13615" width="10.5703125" bestFit="1" customWidth="1"/>
    <col min="13616" max="13616" width="9.5703125" bestFit="1" customWidth="1"/>
    <col min="13617" max="13618" width="8.85546875" bestFit="1" customWidth="1"/>
    <col min="13619" max="13619" width="12.140625" bestFit="1" customWidth="1"/>
    <col min="13621" max="13621" width="11" customWidth="1"/>
    <col min="13622" max="13622" width="9.85546875" bestFit="1" customWidth="1"/>
    <col min="13825" max="13825" width="14.140625" customWidth="1"/>
    <col min="13826" max="13826" width="12.140625" bestFit="1" customWidth="1"/>
    <col min="13827" max="13827" width="13.85546875" customWidth="1"/>
    <col min="13828" max="13829" width="12.140625" bestFit="1" customWidth="1"/>
    <col min="13830" max="13833" width="10.85546875" bestFit="1" customWidth="1"/>
    <col min="13834" max="13835" width="10.42578125" bestFit="1" customWidth="1"/>
    <col min="13836" max="13836" width="9.7109375" bestFit="1" customWidth="1"/>
    <col min="13837" max="13837" width="12.5703125" customWidth="1"/>
    <col min="13838" max="13838" width="12.85546875" bestFit="1" customWidth="1"/>
    <col min="13839" max="13839" width="14.140625" bestFit="1" customWidth="1"/>
    <col min="13840" max="13840" width="10.85546875" bestFit="1" customWidth="1"/>
    <col min="13841" max="13841" width="12.140625" bestFit="1" customWidth="1"/>
    <col min="13842" max="13842" width="10.85546875" bestFit="1" customWidth="1"/>
    <col min="13843" max="13843" width="12.140625" bestFit="1" customWidth="1"/>
    <col min="13844" max="13852" width="10.85546875" bestFit="1" customWidth="1"/>
    <col min="13854" max="13855" width="10.85546875" bestFit="1" customWidth="1"/>
    <col min="13856" max="13856" width="12.140625" bestFit="1" customWidth="1"/>
    <col min="13857" max="13858" width="10.85546875" bestFit="1" customWidth="1"/>
    <col min="13859" max="13859" width="10.7109375" customWidth="1"/>
    <col min="13860" max="13861" width="10.85546875" bestFit="1" customWidth="1"/>
    <col min="13862" max="13862" width="9.85546875" bestFit="1" customWidth="1"/>
    <col min="13863" max="13863" width="12.140625" bestFit="1" customWidth="1"/>
    <col min="13864" max="13864" width="8.85546875" bestFit="1" customWidth="1"/>
    <col min="13865" max="13865" width="12.85546875" bestFit="1" customWidth="1"/>
    <col min="13866" max="13866" width="12.42578125" bestFit="1" customWidth="1"/>
    <col min="13867" max="13867" width="10.5703125" bestFit="1" customWidth="1"/>
    <col min="13868" max="13869" width="8.85546875" bestFit="1" customWidth="1"/>
    <col min="13870" max="13870" width="9.5703125" bestFit="1" customWidth="1"/>
    <col min="13871" max="13871" width="10.5703125" bestFit="1" customWidth="1"/>
    <col min="13872" max="13872" width="9.5703125" bestFit="1" customWidth="1"/>
    <col min="13873" max="13874" width="8.85546875" bestFit="1" customWidth="1"/>
    <col min="13875" max="13875" width="12.140625" bestFit="1" customWidth="1"/>
    <col min="13877" max="13877" width="11" customWidth="1"/>
    <col min="13878" max="13878" width="9.85546875" bestFit="1" customWidth="1"/>
    <col min="14081" max="14081" width="14.140625" customWidth="1"/>
    <col min="14082" max="14082" width="12.140625" bestFit="1" customWidth="1"/>
    <col min="14083" max="14083" width="13.85546875" customWidth="1"/>
    <col min="14084" max="14085" width="12.140625" bestFit="1" customWidth="1"/>
    <col min="14086" max="14089" width="10.85546875" bestFit="1" customWidth="1"/>
    <col min="14090" max="14091" width="10.42578125" bestFit="1" customWidth="1"/>
    <col min="14092" max="14092" width="9.7109375" bestFit="1" customWidth="1"/>
    <col min="14093" max="14093" width="12.5703125" customWidth="1"/>
    <col min="14094" max="14094" width="12.85546875" bestFit="1" customWidth="1"/>
    <col min="14095" max="14095" width="14.140625" bestFit="1" customWidth="1"/>
    <col min="14096" max="14096" width="10.85546875" bestFit="1" customWidth="1"/>
    <col min="14097" max="14097" width="12.140625" bestFit="1" customWidth="1"/>
    <col min="14098" max="14098" width="10.85546875" bestFit="1" customWidth="1"/>
    <col min="14099" max="14099" width="12.140625" bestFit="1" customWidth="1"/>
    <col min="14100" max="14108" width="10.85546875" bestFit="1" customWidth="1"/>
    <col min="14110" max="14111" width="10.85546875" bestFit="1" customWidth="1"/>
    <col min="14112" max="14112" width="12.140625" bestFit="1" customWidth="1"/>
    <col min="14113" max="14114" width="10.85546875" bestFit="1" customWidth="1"/>
    <col min="14115" max="14115" width="10.7109375" customWidth="1"/>
    <col min="14116" max="14117" width="10.85546875" bestFit="1" customWidth="1"/>
    <col min="14118" max="14118" width="9.85546875" bestFit="1" customWidth="1"/>
    <col min="14119" max="14119" width="12.140625" bestFit="1" customWidth="1"/>
    <col min="14120" max="14120" width="8.85546875" bestFit="1" customWidth="1"/>
    <col min="14121" max="14121" width="12.85546875" bestFit="1" customWidth="1"/>
    <col min="14122" max="14122" width="12.42578125" bestFit="1" customWidth="1"/>
    <col min="14123" max="14123" width="10.5703125" bestFit="1" customWidth="1"/>
    <col min="14124" max="14125" width="8.85546875" bestFit="1" customWidth="1"/>
    <col min="14126" max="14126" width="9.5703125" bestFit="1" customWidth="1"/>
    <col min="14127" max="14127" width="10.5703125" bestFit="1" customWidth="1"/>
    <col min="14128" max="14128" width="9.5703125" bestFit="1" customWidth="1"/>
    <col min="14129" max="14130" width="8.85546875" bestFit="1" customWidth="1"/>
    <col min="14131" max="14131" width="12.140625" bestFit="1" customWidth="1"/>
    <col min="14133" max="14133" width="11" customWidth="1"/>
    <col min="14134" max="14134" width="9.85546875" bestFit="1" customWidth="1"/>
    <col min="14337" max="14337" width="14.140625" customWidth="1"/>
    <col min="14338" max="14338" width="12.140625" bestFit="1" customWidth="1"/>
    <col min="14339" max="14339" width="13.85546875" customWidth="1"/>
    <col min="14340" max="14341" width="12.140625" bestFit="1" customWidth="1"/>
    <col min="14342" max="14345" width="10.85546875" bestFit="1" customWidth="1"/>
    <col min="14346" max="14347" width="10.42578125" bestFit="1" customWidth="1"/>
    <col min="14348" max="14348" width="9.7109375" bestFit="1" customWidth="1"/>
    <col min="14349" max="14349" width="12.5703125" customWidth="1"/>
    <col min="14350" max="14350" width="12.85546875" bestFit="1" customWidth="1"/>
    <col min="14351" max="14351" width="14.140625" bestFit="1" customWidth="1"/>
    <col min="14352" max="14352" width="10.85546875" bestFit="1" customWidth="1"/>
    <col min="14353" max="14353" width="12.140625" bestFit="1" customWidth="1"/>
    <col min="14354" max="14354" width="10.85546875" bestFit="1" customWidth="1"/>
    <col min="14355" max="14355" width="12.140625" bestFit="1" customWidth="1"/>
    <col min="14356" max="14364" width="10.85546875" bestFit="1" customWidth="1"/>
    <col min="14366" max="14367" width="10.85546875" bestFit="1" customWidth="1"/>
    <col min="14368" max="14368" width="12.140625" bestFit="1" customWidth="1"/>
    <col min="14369" max="14370" width="10.85546875" bestFit="1" customWidth="1"/>
    <col min="14371" max="14371" width="10.7109375" customWidth="1"/>
    <col min="14372" max="14373" width="10.85546875" bestFit="1" customWidth="1"/>
    <col min="14374" max="14374" width="9.85546875" bestFit="1" customWidth="1"/>
    <col min="14375" max="14375" width="12.140625" bestFit="1" customWidth="1"/>
    <col min="14376" max="14376" width="8.85546875" bestFit="1" customWidth="1"/>
    <col min="14377" max="14377" width="12.85546875" bestFit="1" customWidth="1"/>
    <col min="14378" max="14378" width="12.42578125" bestFit="1" customWidth="1"/>
    <col min="14379" max="14379" width="10.5703125" bestFit="1" customWidth="1"/>
    <col min="14380" max="14381" width="8.85546875" bestFit="1" customWidth="1"/>
    <col min="14382" max="14382" width="9.5703125" bestFit="1" customWidth="1"/>
    <col min="14383" max="14383" width="10.5703125" bestFit="1" customWidth="1"/>
    <col min="14384" max="14384" width="9.5703125" bestFit="1" customWidth="1"/>
    <col min="14385" max="14386" width="8.85546875" bestFit="1" customWidth="1"/>
    <col min="14387" max="14387" width="12.140625" bestFit="1" customWidth="1"/>
    <col min="14389" max="14389" width="11" customWidth="1"/>
    <col min="14390" max="14390" width="9.85546875" bestFit="1" customWidth="1"/>
    <col min="14593" max="14593" width="14.140625" customWidth="1"/>
    <col min="14594" max="14594" width="12.140625" bestFit="1" customWidth="1"/>
    <col min="14595" max="14595" width="13.85546875" customWidth="1"/>
    <col min="14596" max="14597" width="12.140625" bestFit="1" customWidth="1"/>
    <col min="14598" max="14601" width="10.85546875" bestFit="1" customWidth="1"/>
    <col min="14602" max="14603" width="10.42578125" bestFit="1" customWidth="1"/>
    <col min="14604" max="14604" width="9.7109375" bestFit="1" customWidth="1"/>
    <col min="14605" max="14605" width="12.5703125" customWidth="1"/>
    <col min="14606" max="14606" width="12.85546875" bestFit="1" customWidth="1"/>
    <col min="14607" max="14607" width="14.140625" bestFit="1" customWidth="1"/>
    <col min="14608" max="14608" width="10.85546875" bestFit="1" customWidth="1"/>
    <col min="14609" max="14609" width="12.140625" bestFit="1" customWidth="1"/>
    <col min="14610" max="14610" width="10.85546875" bestFit="1" customWidth="1"/>
    <col min="14611" max="14611" width="12.140625" bestFit="1" customWidth="1"/>
    <col min="14612" max="14620" width="10.85546875" bestFit="1" customWidth="1"/>
    <col min="14622" max="14623" width="10.85546875" bestFit="1" customWidth="1"/>
    <col min="14624" max="14624" width="12.140625" bestFit="1" customWidth="1"/>
    <col min="14625" max="14626" width="10.85546875" bestFit="1" customWidth="1"/>
    <col min="14627" max="14627" width="10.7109375" customWidth="1"/>
    <col min="14628" max="14629" width="10.85546875" bestFit="1" customWidth="1"/>
    <col min="14630" max="14630" width="9.85546875" bestFit="1" customWidth="1"/>
    <col min="14631" max="14631" width="12.140625" bestFit="1" customWidth="1"/>
    <col min="14632" max="14632" width="8.85546875" bestFit="1" customWidth="1"/>
    <col min="14633" max="14633" width="12.85546875" bestFit="1" customWidth="1"/>
    <col min="14634" max="14634" width="12.42578125" bestFit="1" customWidth="1"/>
    <col min="14635" max="14635" width="10.5703125" bestFit="1" customWidth="1"/>
    <col min="14636" max="14637" width="8.85546875" bestFit="1" customWidth="1"/>
    <col min="14638" max="14638" width="9.5703125" bestFit="1" customWidth="1"/>
    <col min="14639" max="14639" width="10.5703125" bestFit="1" customWidth="1"/>
    <col min="14640" max="14640" width="9.5703125" bestFit="1" customWidth="1"/>
    <col min="14641" max="14642" width="8.85546875" bestFit="1" customWidth="1"/>
    <col min="14643" max="14643" width="12.140625" bestFit="1" customWidth="1"/>
    <col min="14645" max="14645" width="11" customWidth="1"/>
    <col min="14646" max="14646" width="9.85546875" bestFit="1" customWidth="1"/>
    <col min="14849" max="14849" width="14.140625" customWidth="1"/>
    <col min="14850" max="14850" width="12.140625" bestFit="1" customWidth="1"/>
    <col min="14851" max="14851" width="13.85546875" customWidth="1"/>
    <col min="14852" max="14853" width="12.140625" bestFit="1" customWidth="1"/>
    <col min="14854" max="14857" width="10.85546875" bestFit="1" customWidth="1"/>
    <col min="14858" max="14859" width="10.42578125" bestFit="1" customWidth="1"/>
    <col min="14860" max="14860" width="9.7109375" bestFit="1" customWidth="1"/>
    <col min="14861" max="14861" width="12.5703125" customWidth="1"/>
    <col min="14862" max="14862" width="12.85546875" bestFit="1" customWidth="1"/>
    <col min="14863" max="14863" width="14.140625" bestFit="1" customWidth="1"/>
    <col min="14864" max="14864" width="10.85546875" bestFit="1" customWidth="1"/>
    <col min="14865" max="14865" width="12.140625" bestFit="1" customWidth="1"/>
    <col min="14866" max="14866" width="10.85546875" bestFit="1" customWidth="1"/>
    <col min="14867" max="14867" width="12.140625" bestFit="1" customWidth="1"/>
    <col min="14868" max="14876" width="10.85546875" bestFit="1" customWidth="1"/>
    <col min="14878" max="14879" width="10.85546875" bestFit="1" customWidth="1"/>
    <col min="14880" max="14880" width="12.140625" bestFit="1" customWidth="1"/>
    <col min="14881" max="14882" width="10.85546875" bestFit="1" customWidth="1"/>
    <col min="14883" max="14883" width="10.7109375" customWidth="1"/>
    <col min="14884" max="14885" width="10.85546875" bestFit="1" customWidth="1"/>
    <col min="14886" max="14886" width="9.85546875" bestFit="1" customWidth="1"/>
    <col min="14887" max="14887" width="12.140625" bestFit="1" customWidth="1"/>
    <col min="14888" max="14888" width="8.85546875" bestFit="1" customWidth="1"/>
    <col min="14889" max="14889" width="12.85546875" bestFit="1" customWidth="1"/>
    <col min="14890" max="14890" width="12.42578125" bestFit="1" customWidth="1"/>
    <col min="14891" max="14891" width="10.5703125" bestFit="1" customWidth="1"/>
    <col min="14892" max="14893" width="8.85546875" bestFit="1" customWidth="1"/>
    <col min="14894" max="14894" width="9.5703125" bestFit="1" customWidth="1"/>
    <col min="14895" max="14895" width="10.5703125" bestFit="1" customWidth="1"/>
    <col min="14896" max="14896" width="9.5703125" bestFit="1" customWidth="1"/>
    <col min="14897" max="14898" width="8.85546875" bestFit="1" customWidth="1"/>
    <col min="14899" max="14899" width="12.140625" bestFit="1" customWidth="1"/>
    <col min="14901" max="14901" width="11" customWidth="1"/>
    <col min="14902" max="14902" width="9.85546875" bestFit="1" customWidth="1"/>
    <col min="15105" max="15105" width="14.140625" customWidth="1"/>
    <col min="15106" max="15106" width="12.140625" bestFit="1" customWidth="1"/>
    <col min="15107" max="15107" width="13.85546875" customWidth="1"/>
    <col min="15108" max="15109" width="12.140625" bestFit="1" customWidth="1"/>
    <col min="15110" max="15113" width="10.85546875" bestFit="1" customWidth="1"/>
    <col min="15114" max="15115" width="10.42578125" bestFit="1" customWidth="1"/>
    <col min="15116" max="15116" width="9.7109375" bestFit="1" customWidth="1"/>
    <col min="15117" max="15117" width="12.5703125" customWidth="1"/>
    <col min="15118" max="15118" width="12.85546875" bestFit="1" customWidth="1"/>
    <col min="15119" max="15119" width="14.140625" bestFit="1" customWidth="1"/>
    <col min="15120" max="15120" width="10.85546875" bestFit="1" customWidth="1"/>
    <col min="15121" max="15121" width="12.140625" bestFit="1" customWidth="1"/>
    <col min="15122" max="15122" width="10.85546875" bestFit="1" customWidth="1"/>
    <col min="15123" max="15123" width="12.140625" bestFit="1" customWidth="1"/>
    <col min="15124" max="15132" width="10.85546875" bestFit="1" customWidth="1"/>
    <col min="15134" max="15135" width="10.85546875" bestFit="1" customWidth="1"/>
    <col min="15136" max="15136" width="12.140625" bestFit="1" customWidth="1"/>
    <col min="15137" max="15138" width="10.85546875" bestFit="1" customWidth="1"/>
    <col min="15139" max="15139" width="10.7109375" customWidth="1"/>
    <col min="15140" max="15141" width="10.85546875" bestFit="1" customWidth="1"/>
    <col min="15142" max="15142" width="9.85546875" bestFit="1" customWidth="1"/>
    <col min="15143" max="15143" width="12.140625" bestFit="1" customWidth="1"/>
    <col min="15144" max="15144" width="8.85546875" bestFit="1" customWidth="1"/>
    <col min="15145" max="15145" width="12.85546875" bestFit="1" customWidth="1"/>
    <col min="15146" max="15146" width="12.42578125" bestFit="1" customWidth="1"/>
    <col min="15147" max="15147" width="10.5703125" bestFit="1" customWidth="1"/>
    <col min="15148" max="15149" width="8.85546875" bestFit="1" customWidth="1"/>
    <col min="15150" max="15150" width="9.5703125" bestFit="1" customWidth="1"/>
    <col min="15151" max="15151" width="10.5703125" bestFit="1" customWidth="1"/>
    <col min="15152" max="15152" width="9.5703125" bestFit="1" customWidth="1"/>
    <col min="15153" max="15154" width="8.85546875" bestFit="1" customWidth="1"/>
    <col min="15155" max="15155" width="12.140625" bestFit="1" customWidth="1"/>
    <col min="15157" max="15157" width="11" customWidth="1"/>
    <col min="15158" max="15158" width="9.85546875" bestFit="1" customWidth="1"/>
    <col min="15361" max="15361" width="14.140625" customWidth="1"/>
    <col min="15362" max="15362" width="12.140625" bestFit="1" customWidth="1"/>
    <col min="15363" max="15363" width="13.85546875" customWidth="1"/>
    <col min="15364" max="15365" width="12.140625" bestFit="1" customWidth="1"/>
    <col min="15366" max="15369" width="10.85546875" bestFit="1" customWidth="1"/>
    <col min="15370" max="15371" width="10.42578125" bestFit="1" customWidth="1"/>
    <col min="15372" max="15372" width="9.7109375" bestFit="1" customWidth="1"/>
    <col min="15373" max="15373" width="12.5703125" customWidth="1"/>
    <col min="15374" max="15374" width="12.85546875" bestFit="1" customWidth="1"/>
    <col min="15375" max="15375" width="14.140625" bestFit="1" customWidth="1"/>
    <col min="15376" max="15376" width="10.85546875" bestFit="1" customWidth="1"/>
    <col min="15377" max="15377" width="12.140625" bestFit="1" customWidth="1"/>
    <col min="15378" max="15378" width="10.85546875" bestFit="1" customWidth="1"/>
    <col min="15379" max="15379" width="12.140625" bestFit="1" customWidth="1"/>
    <col min="15380" max="15388" width="10.85546875" bestFit="1" customWidth="1"/>
    <col min="15390" max="15391" width="10.85546875" bestFit="1" customWidth="1"/>
    <col min="15392" max="15392" width="12.140625" bestFit="1" customWidth="1"/>
    <col min="15393" max="15394" width="10.85546875" bestFit="1" customWidth="1"/>
    <col min="15395" max="15395" width="10.7109375" customWidth="1"/>
    <col min="15396" max="15397" width="10.85546875" bestFit="1" customWidth="1"/>
    <col min="15398" max="15398" width="9.85546875" bestFit="1" customWidth="1"/>
    <col min="15399" max="15399" width="12.140625" bestFit="1" customWidth="1"/>
    <col min="15400" max="15400" width="8.85546875" bestFit="1" customWidth="1"/>
    <col min="15401" max="15401" width="12.85546875" bestFit="1" customWidth="1"/>
    <col min="15402" max="15402" width="12.42578125" bestFit="1" customWidth="1"/>
    <col min="15403" max="15403" width="10.5703125" bestFit="1" customWidth="1"/>
    <col min="15404" max="15405" width="8.85546875" bestFit="1" customWidth="1"/>
    <col min="15406" max="15406" width="9.5703125" bestFit="1" customWidth="1"/>
    <col min="15407" max="15407" width="10.5703125" bestFit="1" customWidth="1"/>
    <col min="15408" max="15408" width="9.5703125" bestFit="1" customWidth="1"/>
    <col min="15409" max="15410" width="8.85546875" bestFit="1" customWidth="1"/>
    <col min="15411" max="15411" width="12.140625" bestFit="1" customWidth="1"/>
    <col min="15413" max="15413" width="11" customWidth="1"/>
    <col min="15414" max="15414" width="9.85546875" bestFit="1" customWidth="1"/>
    <col min="15617" max="15617" width="14.140625" customWidth="1"/>
    <col min="15618" max="15618" width="12.140625" bestFit="1" customWidth="1"/>
    <col min="15619" max="15619" width="13.85546875" customWidth="1"/>
    <col min="15620" max="15621" width="12.140625" bestFit="1" customWidth="1"/>
    <col min="15622" max="15625" width="10.85546875" bestFit="1" customWidth="1"/>
    <col min="15626" max="15627" width="10.42578125" bestFit="1" customWidth="1"/>
    <col min="15628" max="15628" width="9.7109375" bestFit="1" customWidth="1"/>
    <col min="15629" max="15629" width="12.5703125" customWidth="1"/>
    <col min="15630" max="15630" width="12.85546875" bestFit="1" customWidth="1"/>
    <col min="15631" max="15631" width="14.140625" bestFit="1" customWidth="1"/>
    <col min="15632" max="15632" width="10.85546875" bestFit="1" customWidth="1"/>
    <col min="15633" max="15633" width="12.140625" bestFit="1" customWidth="1"/>
    <col min="15634" max="15634" width="10.85546875" bestFit="1" customWidth="1"/>
    <col min="15635" max="15635" width="12.140625" bestFit="1" customWidth="1"/>
    <col min="15636" max="15644" width="10.85546875" bestFit="1" customWidth="1"/>
    <col min="15646" max="15647" width="10.85546875" bestFit="1" customWidth="1"/>
    <col min="15648" max="15648" width="12.140625" bestFit="1" customWidth="1"/>
    <col min="15649" max="15650" width="10.85546875" bestFit="1" customWidth="1"/>
    <col min="15651" max="15651" width="10.7109375" customWidth="1"/>
    <col min="15652" max="15653" width="10.85546875" bestFit="1" customWidth="1"/>
    <col min="15654" max="15654" width="9.85546875" bestFit="1" customWidth="1"/>
    <col min="15655" max="15655" width="12.140625" bestFit="1" customWidth="1"/>
    <col min="15656" max="15656" width="8.85546875" bestFit="1" customWidth="1"/>
    <col min="15657" max="15657" width="12.85546875" bestFit="1" customWidth="1"/>
    <col min="15658" max="15658" width="12.42578125" bestFit="1" customWidth="1"/>
    <col min="15659" max="15659" width="10.5703125" bestFit="1" customWidth="1"/>
    <col min="15660" max="15661" width="8.85546875" bestFit="1" customWidth="1"/>
    <col min="15662" max="15662" width="9.5703125" bestFit="1" customWidth="1"/>
    <col min="15663" max="15663" width="10.5703125" bestFit="1" customWidth="1"/>
    <col min="15664" max="15664" width="9.5703125" bestFit="1" customWidth="1"/>
    <col min="15665" max="15666" width="8.85546875" bestFit="1" customWidth="1"/>
    <col min="15667" max="15667" width="12.140625" bestFit="1" customWidth="1"/>
    <col min="15669" max="15669" width="11" customWidth="1"/>
    <col min="15670" max="15670" width="9.85546875" bestFit="1" customWidth="1"/>
    <col min="15873" max="15873" width="14.140625" customWidth="1"/>
    <col min="15874" max="15874" width="12.140625" bestFit="1" customWidth="1"/>
    <col min="15875" max="15875" width="13.85546875" customWidth="1"/>
    <col min="15876" max="15877" width="12.140625" bestFit="1" customWidth="1"/>
    <col min="15878" max="15881" width="10.85546875" bestFit="1" customWidth="1"/>
    <col min="15882" max="15883" width="10.42578125" bestFit="1" customWidth="1"/>
    <col min="15884" max="15884" width="9.7109375" bestFit="1" customWidth="1"/>
    <col min="15885" max="15885" width="12.5703125" customWidth="1"/>
    <col min="15886" max="15886" width="12.85546875" bestFit="1" customWidth="1"/>
    <col min="15887" max="15887" width="14.140625" bestFit="1" customWidth="1"/>
    <col min="15888" max="15888" width="10.85546875" bestFit="1" customWidth="1"/>
    <col min="15889" max="15889" width="12.140625" bestFit="1" customWidth="1"/>
    <col min="15890" max="15890" width="10.85546875" bestFit="1" customWidth="1"/>
    <col min="15891" max="15891" width="12.140625" bestFit="1" customWidth="1"/>
    <col min="15892" max="15900" width="10.85546875" bestFit="1" customWidth="1"/>
    <col min="15902" max="15903" width="10.85546875" bestFit="1" customWidth="1"/>
    <col min="15904" max="15904" width="12.140625" bestFit="1" customWidth="1"/>
    <col min="15905" max="15906" width="10.85546875" bestFit="1" customWidth="1"/>
    <col min="15907" max="15907" width="10.7109375" customWidth="1"/>
    <col min="15908" max="15909" width="10.85546875" bestFit="1" customWidth="1"/>
    <col min="15910" max="15910" width="9.85546875" bestFit="1" customWidth="1"/>
    <col min="15911" max="15911" width="12.140625" bestFit="1" customWidth="1"/>
    <col min="15912" max="15912" width="8.85546875" bestFit="1" customWidth="1"/>
    <col min="15913" max="15913" width="12.85546875" bestFit="1" customWidth="1"/>
    <col min="15914" max="15914" width="12.42578125" bestFit="1" customWidth="1"/>
    <col min="15915" max="15915" width="10.5703125" bestFit="1" customWidth="1"/>
    <col min="15916" max="15917" width="8.85546875" bestFit="1" customWidth="1"/>
    <col min="15918" max="15918" width="9.5703125" bestFit="1" customWidth="1"/>
    <col min="15919" max="15919" width="10.5703125" bestFit="1" customWidth="1"/>
    <col min="15920" max="15920" width="9.5703125" bestFit="1" customWidth="1"/>
    <col min="15921" max="15922" width="8.85546875" bestFit="1" customWidth="1"/>
    <col min="15923" max="15923" width="12.140625" bestFit="1" customWidth="1"/>
    <col min="15925" max="15925" width="11" customWidth="1"/>
    <col min="15926" max="15926" width="9.85546875" bestFit="1" customWidth="1"/>
    <col min="16129" max="16129" width="14.140625" customWidth="1"/>
    <col min="16130" max="16130" width="12.140625" bestFit="1" customWidth="1"/>
    <col min="16131" max="16131" width="13.85546875" customWidth="1"/>
    <col min="16132" max="16133" width="12.140625" bestFit="1" customWidth="1"/>
    <col min="16134" max="16137" width="10.85546875" bestFit="1" customWidth="1"/>
    <col min="16138" max="16139" width="10.42578125" bestFit="1" customWidth="1"/>
    <col min="16140" max="16140" width="9.7109375" bestFit="1" customWidth="1"/>
    <col min="16141" max="16141" width="12.5703125" customWidth="1"/>
    <col min="16142" max="16142" width="12.85546875" bestFit="1" customWidth="1"/>
    <col min="16143" max="16143" width="14.140625" bestFit="1" customWidth="1"/>
    <col min="16144" max="16144" width="10.85546875" bestFit="1" customWidth="1"/>
    <col min="16145" max="16145" width="12.140625" bestFit="1" customWidth="1"/>
    <col min="16146" max="16146" width="10.85546875" bestFit="1" customWidth="1"/>
    <col min="16147" max="16147" width="12.140625" bestFit="1" customWidth="1"/>
    <col min="16148" max="16156" width="10.85546875" bestFit="1" customWidth="1"/>
    <col min="16158" max="16159" width="10.85546875" bestFit="1" customWidth="1"/>
    <col min="16160" max="16160" width="12.140625" bestFit="1" customWidth="1"/>
    <col min="16161" max="16162" width="10.85546875" bestFit="1" customWidth="1"/>
    <col min="16163" max="16163" width="10.7109375" customWidth="1"/>
    <col min="16164" max="16165" width="10.85546875" bestFit="1" customWidth="1"/>
    <col min="16166" max="16166" width="9.85546875" bestFit="1" customWidth="1"/>
    <col min="16167" max="16167" width="12.140625" bestFit="1" customWidth="1"/>
    <col min="16168" max="16168" width="8.85546875" bestFit="1" customWidth="1"/>
    <col min="16169" max="16169" width="12.85546875" bestFit="1" customWidth="1"/>
    <col min="16170" max="16170" width="12.42578125" bestFit="1" customWidth="1"/>
    <col min="16171" max="16171" width="10.5703125" bestFit="1" customWidth="1"/>
    <col min="16172" max="16173" width="8.85546875" bestFit="1" customWidth="1"/>
    <col min="16174" max="16174" width="9.5703125" bestFit="1" customWidth="1"/>
    <col min="16175" max="16175" width="10.5703125" bestFit="1" customWidth="1"/>
    <col min="16176" max="16176" width="9.5703125" bestFit="1" customWidth="1"/>
    <col min="16177" max="16178" width="8.85546875" bestFit="1" customWidth="1"/>
    <col min="16179" max="16179" width="12.140625" bestFit="1" customWidth="1"/>
    <col min="16181" max="16181" width="11" customWidth="1"/>
    <col min="16182" max="16182" width="9.85546875" bestFit="1" customWidth="1"/>
  </cols>
  <sheetData>
    <row r="1" spans="1:57" ht="12.7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s="2" t="s">
        <v>36</v>
      </c>
      <c r="AN1" t="s">
        <v>37</v>
      </c>
      <c r="AO1" s="1" t="s">
        <v>38</v>
      </c>
      <c r="AP1" t="s">
        <v>39</v>
      </c>
      <c r="AQ1" s="1" t="s">
        <v>40</v>
      </c>
      <c r="AT1" s="1" t="s">
        <v>41</v>
      </c>
      <c r="AU1" s="1" t="s">
        <v>42</v>
      </c>
      <c r="AV1" s="1" t="s">
        <v>43</v>
      </c>
      <c r="AW1" s="1"/>
      <c r="AX1" s="1"/>
      <c r="AY1" t="s">
        <v>0</v>
      </c>
      <c r="BA1" s="1" t="s">
        <v>44</v>
      </c>
      <c r="BB1" s="1" t="s">
        <v>45</v>
      </c>
      <c r="BC1" s="1" t="s">
        <v>1</v>
      </c>
      <c r="BD1" s="1" t="s">
        <v>10</v>
      </c>
      <c r="BE1" s="1" t="s">
        <v>11</v>
      </c>
    </row>
    <row r="2" spans="1:57" ht="24" x14ac:dyDescent="0.2">
      <c r="A2" s="3" t="s">
        <v>46</v>
      </c>
      <c r="B2" s="4" t="s">
        <v>47</v>
      </c>
      <c r="C2" s="4" t="s">
        <v>48</v>
      </c>
      <c r="D2" s="4" t="s">
        <v>49</v>
      </c>
      <c r="E2" s="4" t="s">
        <v>50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56</v>
      </c>
      <c r="L2" t="s">
        <v>48</v>
      </c>
      <c r="M2" t="s">
        <v>48</v>
      </c>
      <c r="N2" s="4" t="s">
        <v>48</v>
      </c>
      <c r="O2" s="3" t="s">
        <v>48</v>
      </c>
      <c r="P2" s="4" t="s">
        <v>57</v>
      </c>
      <c r="Q2" s="4" t="s">
        <v>58</v>
      </c>
      <c r="R2" s="4" t="s">
        <v>59</v>
      </c>
      <c r="S2" s="4" t="s">
        <v>60</v>
      </c>
      <c r="T2" s="4" t="s">
        <v>61</v>
      </c>
      <c r="U2" s="4" t="s">
        <v>62</v>
      </c>
      <c r="V2" s="4" t="s">
        <v>63</v>
      </c>
      <c r="W2" s="4" t="s">
        <v>64</v>
      </c>
      <c r="X2" s="4" t="s">
        <v>65</v>
      </c>
      <c r="Y2" s="4" t="s">
        <v>66</v>
      </c>
      <c r="Z2" s="4" t="s">
        <v>67</v>
      </c>
      <c r="AA2" s="4" t="s">
        <v>68</v>
      </c>
      <c r="AB2" s="4" t="s">
        <v>69</v>
      </c>
      <c r="AC2" s="4" t="s">
        <v>70</v>
      </c>
      <c r="AD2" s="3" t="s">
        <v>71</v>
      </c>
      <c r="AE2" s="3" t="s">
        <v>72</v>
      </c>
      <c r="AF2" s="5" t="s">
        <v>73</v>
      </c>
      <c r="AG2" s="4" t="s">
        <v>74</v>
      </c>
      <c r="AH2" s="3" t="s">
        <v>75</v>
      </c>
      <c r="AI2" s="3" t="s">
        <v>76</v>
      </c>
      <c r="AJ2" s="6" t="s">
        <v>48</v>
      </c>
      <c r="AK2" s="6" t="s">
        <v>48</v>
      </c>
      <c r="AL2" s="6" t="s">
        <v>48</v>
      </c>
      <c r="AM2" s="6" t="s">
        <v>48</v>
      </c>
      <c r="AN2" s="6" t="s">
        <v>48</v>
      </c>
      <c r="AO2" s="6" t="s">
        <v>48</v>
      </c>
      <c r="AP2" s="6" t="s">
        <v>77</v>
      </c>
      <c r="AQ2" s="6" t="s">
        <v>77</v>
      </c>
      <c r="AR2" s="6" t="s">
        <v>77</v>
      </c>
      <c r="AS2" s="6" t="s">
        <v>77</v>
      </c>
      <c r="AT2" s="7" t="s">
        <v>78</v>
      </c>
      <c r="AU2" s="6" t="s">
        <v>48</v>
      </c>
      <c r="AV2" s="6" t="s">
        <v>48</v>
      </c>
      <c r="AW2" s="6" t="s">
        <v>48</v>
      </c>
      <c r="AX2" s="6" t="s">
        <v>48</v>
      </c>
      <c r="AY2" s="4" t="s">
        <v>47</v>
      </c>
      <c r="AZ2" s="6" t="s">
        <v>70</v>
      </c>
      <c r="BA2" s="6" t="s">
        <v>70</v>
      </c>
      <c r="BB2" s="1" t="s">
        <v>70</v>
      </c>
      <c r="BC2" s="4" t="s">
        <v>79</v>
      </c>
      <c r="BD2" s="7" t="s">
        <v>76</v>
      </c>
      <c r="BE2" s="7" t="s">
        <v>80</v>
      </c>
    </row>
    <row r="3" spans="1:57" x14ac:dyDescent="0.2">
      <c r="A3" s="3" t="s">
        <v>81</v>
      </c>
      <c r="B3" s="4" t="s">
        <v>82</v>
      </c>
      <c r="C3" s="4" t="s">
        <v>83</v>
      </c>
      <c r="D3" s="4" t="s">
        <v>84</v>
      </c>
      <c r="E3" s="4" t="s">
        <v>85</v>
      </c>
      <c r="F3" s="4" t="s">
        <v>86</v>
      </c>
      <c r="G3" s="4" t="s">
        <v>87</v>
      </c>
      <c r="H3" s="4" t="s">
        <v>88</v>
      </c>
      <c r="I3" s="4" t="s">
        <v>89</v>
      </c>
      <c r="J3" s="4" t="s">
        <v>90</v>
      </c>
      <c r="K3" s="4" t="s">
        <v>91</v>
      </c>
      <c r="N3" s="4" t="s">
        <v>92</v>
      </c>
      <c r="O3" s="4" t="s">
        <v>93</v>
      </c>
      <c r="P3" s="4" t="s">
        <v>94</v>
      </c>
      <c r="Q3" s="4" t="s">
        <v>95</v>
      </c>
      <c r="R3" s="4" t="s">
        <v>96</v>
      </c>
      <c r="S3" s="4" t="s">
        <v>97</v>
      </c>
      <c r="T3" s="4" t="s">
        <v>98</v>
      </c>
      <c r="U3" s="4" t="s">
        <v>99</v>
      </c>
      <c r="V3" s="4" t="s">
        <v>100</v>
      </c>
      <c r="W3" s="4" t="s">
        <v>101</v>
      </c>
      <c r="X3" s="4" t="s">
        <v>102</v>
      </c>
      <c r="Y3" s="4" t="s">
        <v>103</v>
      </c>
      <c r="Z3" s="4" t="s">
        <v>104</v>
      </c>
      <c r="AA3" s="4" t="s">
        <v>105</v>
      </c>
      <c r="AB3" s="4" t="s">
        <v>106</v>
      </c>
      <c r="AD3" s="4" t="s">
        <v>107</v>
      </c>
      <c r="AE3" s="8" t="s">
        <v>108</v>
      </c>
      <c r="AF3" s="4" t="s">
        <v>109</v>
      </c>
      <c r="AG3" s="8" t="s">
        <v>110</v>
      </c>
      <c r="AH3" s="8" t="s">
        <v>111</v>
      </c>
      <c r="AI3" s="4" t="s">
        <v>112</v>
      </c>
      <c r="AJ3" s="4"/>
      <c r="AK3" s="4"/>
      <c r="AL3" s="4"/>
      <c r="AT3" s="4" t="s">
        <v>113</v>
      </c>
      <c r="AY3" s="4" t="s">
        <v>82</v>
      </c>
      <c r="BC3" s="4" t="s">
        <v>114</v>
      </c>
      <c r="BD3" s="4" t="s">
        <v>112</v>
      </c>
      <c r="BE3" s="4" t="s">
        <v>115</v>
      </c>
    </row>
    <row r="4" spans="1:57" ht="15" x14ac:dyDescent="0.25">
      <c r="A4" s="121">
        <v>34059</v>
      </c>
      <c r="B4" s="123">
        <v>2283749.0182638802</v>
      </c>
      <c r="C4" s="9">
        <f>AF4*4</f>
        <v>443664.42555366002</v>
      </c>
      <c r="D4" s="123">
        <v>1284575.67328714</v>
      </c>
      <c r="E4" s="123">
        <v>289924.384366107</v>
      </c>
      <c r="F4" s="123">
        <v>493908.83514757</v>
      </c>
      <c r="G4" s="123">
        <v>82033.324879234293</v>
      </c>
      <c r="H4" s="123">
        <v>257885.49553484199</v>
      </c>
      <c r="I4" s="123">
        <v>68383.917212090804</v>
      </c>
      <c r="J4" s="123">
        <v>26151.266885908801</v>
      </c>
      <c r="K4" s="123">
        <v>2785</v>
      </c>
      <c r="L4" s="9">
        <f>BD4</f>
        <v>-2637.25898941373</v>
      </c>
      <c r="M4" s="9">
        <f t="shared" ref="M4:M67" si="0">BE4</f>
        <v>-6896.2015328828102</v>
      </c>
      <c r="N4" s="9">
        <f t="shared" ref="N4:O67" si="1">AG4+L4</f>
        <v>2046126.3840420062</v>
      </c>
      <c r="O4" s="9">
        <f t="shared" si="1"/>
        <v>436230.42492454918</v>
      </c>
      <c r="P4" s="123">
        <v>592111.27427180903</v>
      </c>
      <c r="Q4" s="123">
        <v>90596</v>
      </c>
      <c r="R4" s="123">
        <v>364467.86665296397</v>
      </c>
      <c r="S4" s="123">
        <v>70687</v>
      </c>
      <c r="T4" s="123">
        <v>101074.80571801501</v>
      </c>
      <c r="U4" s="123">
        <v>65887.809263808405</v>
      </c>
      <c r="V4" s="123">
        <v>553578.019786563</v>
      </c>
      <c r="W4" s="123">
        <v>579108.15426653705</v>
      </c>
      <c r="X4" s="123">
        <v>67612.967673695399</v>
      </c>
      <c r="Y4" s="123">
        <v>15544.131907097901</v>
      </c>
      <c r="Z4" s="123">
        <v>28805.8724151518</v>
      </c>
      <c r="AA4" s="123">
        <v>7582.9020838923698</v>
      </c>
      <c r="AB4" s="123">
        <v>179535.510217995</v>
      </c>
      <c r="AC4" s="9"/>
      <c r="AD4" s="124">
        <v>2286386.2772533</v>
      </c>
      <c r="AE4" s="124">
        <v>463035.62645743199</v>
      </c>
      <c r="AF4" s="123">
        <v>110916.10638841501</v>
      </c>
      <c r="AG4" s="124">
        <v>2048763.64303142</v>
      </c>
      <c r="AH4" s="124">
        <v>443126.62645743199</v>
      </c>
      <c r="AI4" s="124">
        <v>-2637.25898941373</v>
      </c>
      <c r="AJ4" s="10">
        <f>N4+P4-R4</f>
        <v>2273769.7916608513</v>
      </c>
      <c r="AK4" s="10">
        <f>O4+Q4-S4</f>
        <v>456139.42492454918</v>
      </c>
      <c r="AL4" s="10">
        <f>X4+Z4+AB4</f>
        <v>275954.35030684219</v>
      </c>
      <c r="AM4" s="9">
        <f t="shared" ref="AM4:AM67" si="2">B4-AJ4</f>
        <v>9979.2266030288301</v>
      </c>
      <c r="AN4" s="9">
        <f t="shared" ref="AN4:AN67" si="3">H4-AL4</f>
        <v>-18068.854772000195</v>
      </c>
      <c r="AO4" s="9">
        <f t="shared" ref="AO4:AO67" si="4">AK4-C4</f>
        <v>12474.999370889156</v>
      </c>
      <c r="AP4" s="9">
        <f t="shared" ref="AP4:AP67" si="5">AI4-L4</f>
        <v>0</v>
      </c>
      <c r="AQ4" s="9">
        <f t="shared" ref="AQ4:AQ67" si="6">AL4+D4+F4+P4-R4+L4+J4</f>
        <v>2305596.274256892</v>
      </c>
      <c r="AR4" s="9">
        <f t="shared" ref="AR4:AR67" si="7">AJ4-AQ4</f>
        <v>-31826.482596040703</v>
      </c>
      <c r="AS4" s="9">
        <f t="shared" ref="AS4:AS67" si="8">B4-AQ4</f>
        <v>-21847.255993011873</v>
      </c>
      <c r="AT4" s="124">
        <v>45256.883221100499</v>
      </c>
      <c r="AU4" s="9">
        <f t="shared" ref="AU4:AU67" si="9">E4+G4+K4+Q4-S4+Y4+AA4+AT4+M4</f>
        <v>456139.42492454924</v>
      </c>
      <c r="AV4" s="9">
        <f>Y4+AA4+AT4</f>
        <v>68383.917212090775</v>
      </c>
      <c r="AW4" s="9">
        <f t="shared" ref="AW4:AW67" si="10">AU4-C4</f>
        <v>12474.999370889214</v>
      </c>
      <c r="AX4" s="9">
        <f t="shared" ref="AX4:AX67" si="11">AV4-I4</f>
        <v>0</v>
      </c>
      <c r="AY4" s="123">
        <v>2283749.0182638802</v>
      </c>
      <c r="AZ4" s="9"/>
      <c r="BA4" s="9">
        <v>7.9162418842315707E-9</v>
      </c>
      <c r="BB4" s="9">
        <v>0</v>
      </c>
      <c r="BC4" s="1">
        <v>456139.42492454901</v>
      </c>
      <c r="BD4" s="1">
        <v>-2637.25898941373</v>
      </c>
      <c r="BE4" s="1">
        <v>-6896.2015328828102</v>
      </c>
    </row>
    <row r="5" spans="1:57" ht="15" x14ac:dyDescent="0.25">
      <c r="A5" s="121">
        <v>34150</v>
      </c>
      <c r="B5" s="123">
        <v>2299341.63146791</v>
      </c>
      <c r="C5" s="9">
        <f>AF5*4</f>
        <v>471392.75409156003</v>
      </c>
      <c r="D5" s="123">
        <v>1319058.20099574</v>
      </c>
      <c r="E5" s="123">
        <v>305838.84991794301</v>
      </c>
      <c r="F5" s="123">
        <v>497422.25343007699</v>
      </c>
      <c r="G5" s="123">
        <v>85646.314612903006</v>
      </c>
      <c r="H5" s="123">
        <v>260518.54693317201</v>
      </c>
      <c r="I5" s="123">
        <v>69945.449467155806</v>
      </c>
      <c r="J5" s="123">
        <v>-9476.3691938721895</v>
      </c>
      <c r="K5" s="123">
        <v>833</v>
      </c>
      <c r="L5" s="9">
        <f t="shared" ref="L5:M68" si="12">BD5</f>
        <v>-12124.4720683992</v>
      </c>
      <c r="M5" s="9">
        <f t="shared" si="0"/>
        <v>-10023.622882817101</v>
      </c>
      <c r="N5" s="9">
        <f t="shared" si="1"/>
        <v>2034793.8522108509</v>
      </c>
      <c r="O5" s="9">
        <f t="shared" si="1"/>
        <v>452239.99111518491</v>
      </c>
      <c r="P5" s="123">
        <v>575099.61615802394</v>
      </c>
      <c r="Q5" s="123">
        <v>90872</v>
      </c>
      <c r="R5" s="123">
        <v>358082.04494088597</v>
      </c>
      <c r="S5" s="123">
        <v>71383</v>
      </c>
      <c r="T5" s="123">
        <v>101606.799852333</v>
      </c>
      <c r="U5" s="123">
        <v>65896.843404248895</v>
      </c>
      <c r="V5" s="123">
        <v>556178.3293942</v>
      </c>
      <c r="W5" s="123">
        <v>617607.70752767695</v>
      </c>
      <c r="X5" s="123">
        <v>71362.688444477506</v>
      </c>
      <c r="Y5" s="123">
        <v>16021.4451771524</v>
      </c>
      <c r="Z5" s="123">
        <v>27071.517716221198</v>
      </c>
      <c r="AA5" s="123">
        <v>7201.2945555979904</v>
      </c>
      <c r="AB5" s="123">
        <v>181581.67888805701</v>
      </c>
      <c r="AC5" s="9"/>
      <c r="AD5" s="124">
        <v>2311466.1035363101</v>
      </c>
      <c r="AE5" s="124">
        <v>481752.61399800202</v>
      </c>
      <c r="AF5" s="123">
        <v>117848.18852289001</v>
      </c>
      <c r="AG5" s="124">
        <v>2046918.3242792501</v>
      </c>
      <c r="AH5" s="124">
        <v>462263.61399800202</v>
      </c>
      <c r="AI5" s="124">
        <v>-12124.4720683992</v>
      </c>
      <c r="AJ5" s="10">
        <f t="shared" ref="AJ5:AK68" si="13">N5+P5-R5</f>
        <v>2251811.4234279888</v>
      </c>
      <c r="AK5" s="10">
        <f t="shared" si="13"/>
        <v>471728.99111518497</v>
      </c>
      <c r="AL5" s="10">
        <f t="shared" ref="AL5:AL68" si="14">X5+Z5+AB5</f>
        <v>280015.88504875568</v>
      </c>
      <c r="AM5" s="9">
        <f t="shared" si="2"/>
        <v>47530.208039921243</v>
      </c>
      <c r="AN5" s="9">
        <f t="shared" si="3"/>
        <v>-19497.338115583669</v>
      </c>
      <c r="AO5" s="9">
        <f t="shared" si="4"/>
        <v>336.23702362494078</v>
      </c>
      <c r="AP5" s="9">
        <f t="shared" si="5"/>
        <v>0</v>
      </c>
      <c r="AQ5" s="9">
        <f t="shared" si="6"/>
        <v>2291913.0694294395</v>
      </c>
      <c r="AR5" s="9">
        <f t="shared" si="7"/>
        <v>-40101.646001450717</v>
      </c>
      <c r="AS5" s="9">
        <f t="shared" si="8"/>
        <v>7428.5620384705253</v>
      </c>
      <c r="AT5" s="124">
        <v>46722.709734405398</v>
      </c>
      <c r="AU5" s="9">
        <f t="shared" si="9"/>
        <v>471728.99111518468</v>
      </c>
      <c r="AV5" s="9">
        <f t="shared" ref="AV5:AV68" si="15">Y5+AA5+AT5</f>
        <v>69945.449467155791</v>
      </c>
      <c r="AW5" s="9">
        <f t="shared" si="10"/>
        <v>336.23702362464974</v>
      </c>
      <c r="AX5" s="9">
        <f t="shared" si="11"/>
        <v>0</v>
      </c>
      <c r="AY5" s="123">
        <v>2299341.63146791</v>
      </c>
      <c r="AZ5" s="9"/>
      <c r="BA5" s="9">
        <v>4.1909515857696533E-9</v>
      </c>
      <c r="BB5" s="9">
        <v>0</v>
      </c>
      <c r="BC5" s="1">
        <v>471728.99111518502</v>
      </c>
      <c r="BD5" s="1">
        <v>-12124.4720683992</v>
      </c>
      <c r="BE5" s="1">
        <v>-10023.622882817101</v>
      </c>
    </row>
    <row r="6" spans="1:57" ht="15" x14ac:dyDescent="0.25">
      <c r="A6" s="121">
        <v>34242</v>
      </c>
      <c r="B6" s="123">
        <v>2328828.0756311798</v>
      </c>
      <c r="C6" s="9">
        <f>AF6*4</f>
        <v>498445.83965497202</v>
      </c>
      <c r="D6" s="123">
        <v>1312836.0258756999</v>
      </c>
      <c r="E6" s="123">
        <v>310324.22448213701</v>
      </c>
      <c r="F6" s="123">
        <v>500254.565488394</v>
      </c>
      <c r="G6" s="123">
        <v>89054.417065605405</v>
      </c>
      <c r="H6" s="123">
        <v>264911.76284750801</v>
      </c>
      <c r="I6" s="123">
        <v>71647.790228776503</v>
      </c>
      <c r="J6" s="123">
        <v>3719.05157641708</v>
      </c>
      <c r="K6" s="123">
        <v>2297</v>
      </c>
      <c r="L6" s="9">
        <f t="shared" si="12"/>
        <v>-15911.2230989248</v>
      </c>
      <c r="M6" s="9">
        <f t="shared" si="0"/>
        <v>1159.01435797208</v>
      </c>
      <c r="N6" s="9">
        <f t="shared" si="1"/>
        <v>2048121.1429184051</v>
      </c>
      <c r="O6" s="9">
        <f t="shared" si="1"/>
        <v>474482.44613449107</v>
      </c>
      <c r="P6" s="123">
        <v>574046.59708582796</v>
      </c>
      <c r="Q6" s="123">
        <v>94140</v>
      </c>
      <c r="R6" s="123">
        <v>377267.90953835502</v>
      </c>
      <c r="S6" s="123">
        <v>78487</v>
      </c>
      <c r="T6" s="123">
        <v>102724.80299601999</v>
      </c>
      <c r="U6" s="123">
        <v>66101.078436841199</v>
      </c>
      <c r="V6" s="123">
        <v>559243.73395255394</v>
      </c>
      <c r="W6" s="123">
        <v>604052.19491015701</v>
      </c>
      <c r="X6" s="123">
        <v>72620.814224458794</v>
      </c>
      <c r="Y6" s="123">
        <v>16055.0220060139</v>
      </c>
      <c r="Z6" s="123">
        <v>28475.115558514299</v>
      </c>
      <c r="AA6" s="123">
        <v>7659.4246134996301</v>
      </c>
      <c r="AB6" s="123">
        <v>183454.43918344399</v>
      </c>
      <c r="AC6" s="9"/>
      <c r="AD6" s="124">
        <v>2344739.2987301098</v>
      </c>
      <c r="AE6" s="124">
        <v>488976.43177651899</v>
      </c>
      <c r="AF6" s="123">
        <v>124611.45991374301</v>
      </c>
      <c r="AG6" s="124">
        <v>2064032.36601733</v>
      </c>
      <c r="AH6" s="124">
        <v>473323.43177651899</v>
      </c>
      <c r="AI6" s="124">
        <v>-15911.2230989248</v>
      </c>
      <c r="AJ6" s="10">
        <f t="shared" si="13"/>
        <v>2244899.8304658779</v>
      </c>
      <c r="AK6" s="10">
        <f t="shared" si="13"/>
        <v>490135.44613449113</v>
      </c>
      <c r="AL6" s="10">
        <f t="shared" si="14"/>
        <v>284550.3689664171</v>
      </c>
      <c r="AM6" s="9">
        <f t="shared" si="2"/>
        <v>83928.245165301953</v>
      </c>
      <c r="AN6" s="9">
        <f t="shared" si="3"/>
        <v>-19638.606118909083</v>
      </c>
      <c r="AO6" s="9">
        <f t="shared" si="4"/>
        <v>-8310.3935204808949</v>
      </c>
      <c r="AP6" s="9">
        <f t="shared" si="5"/>
        <v>0</v>
      </c>
      <c r="AQ6" s="9">
        <f t="shared" si="6"/>
        <v>2282227.4763554758</v>
      </c>
      <c r="AR6" s="9">
        <f t="shared" si="7"/>
        <v>-37327.645889597945</v>
      </c>
      <c r="AS6" s="9">
        <f t="shared" si="8"/>
        <v>46600.599275704008</v>
      </c>
      <c r="AT6" s="124">
        <v>47933.343609263</v>
      </c>
      <c r="AU6" s="9">
        <f t="shared" si="9"/>
        <v>490135.44613449101</v>
      </c>
      <c r="AV6" s="9">
        <f t="shared" si="15"/>
        <v>71647.790228776532</v>
      </c>
      <c r="AW6" s="9">
        <f t="shared" si="10"/>
        <v>-8310.3935204810114</v>
      </c>
      <c r="AX6" s="9">
        <f t="shared" si="11"/>
        <v>0</v>
      </c>
      <c r="AY6" s="123">
        <v>2328828.0756311798</v>
      </c>
      <c r="AZ6" s="9"/>
      <c r="BA6" s="9">
        <v>0</v>
      </c>
      <c r="BB6" s="9">
        <v>0</v>
      </c>
      <c r="BC6" s="1">
        <v>490135.44613449101</v>
      </c>
      <c r="BD6" s="1">
        <v>-15911.2230989248</v>
      </c>
      <c r="BE6" s="1">
        <v>1159.01435797208</v>
      </c>
    </row>
    <row r="7" spans="1:57" ht="15" x14ac:dyDescent="0.25">
      <c r="A7" s="122">
        <v>34334</v>
      </c>
      <c r="B7" s="123">
        <v>2348704.4411752801</v>
      </c>
      <c r="C7" s="9">
        <f>AF7*4</f>
        <v>510474.816036148</v>
      </c>
      <c r="D7" s="123">
        <v>1323413.32463583</v>
      </c>
      <c r="E7" s="123">
        <v>321720.85978056898</v>
      </c>
      <c r="F7" s="123">
        <v>502922.77057028399</v>
      </c>
      <c r="G7" s="123">
        <v>91901.520081457493</v>
      </c>
      <c r="H7" s="123">
        <v>271716.19186077901</v>
      </c>
      <c r="I7" s="123">
        <v>73773.342837740303</v>
      </c>
      <c r="J7" s="123">
        <v>-56488.191481936999</v>
      </c>
      <c r="K7" s="123">
        <v>-17207</v>
      </c>
      <c r="L7" s="9">
        <f t="shared" si="12"/>
        <v>-13407.1805359838</v>
      </c>
      <c r="M7" s="9">
        <f t="shared" si="0"/>
        <v>11364.2504623474</v>
      </c>
      <c r="N7" s="9">
        <f t="shared" si="1"/>
        <v>2001151.2537189263</v>
      </c>
      <c r="O7" s="9">
        <f t="shared" si="1"/>
        <v>481552.9731621134</v>
      </c>
      <c r="P7" s="123">
        <v>662493.44902810105</v>
      </c>
      <c r="Q7" s="123">
        <v>107540</v>
      </c>
      <c r="R7" s="123">
        <v>400301.22495557502</v>
      </c>
      <c r="S7" s="123">
        <v>83119</v>
      </c>
      <c r="T7" s="123">
        <v>103366.559040363</v>
      </c>
      <c r="U7" s="123">
        <v>66363.498050977098</v>
      </c>
      <c r="V7" s="123">
        <v>563470.31394493801</v>
      </c>
      <c r="W7" s="123">
        <v>610212.33740824903</v>
      </c>
      <c r="X7" s="123">
        <v>75747.198562520105</v>
      </c>
      <c r="Y7" s="123">
        <v>16552.1020528837</v>
      </c>
      <c r="Z7" s="123">
        <v>28787.695629645801</v>
      </c>
      <c r="AA7" s="123">
        <v>7834.3199095395303</v>
      </c>
      <c r="AB7" s="123">
        <v>187530.865636195</v>
      </c>
      <c r="AC7" s="9"/>
      <c r="AD7" s="124">
        <v>2362111.6217112602</v>
      </c>
      <c r="AE7" s="124">
        <v>494609.72269976599</v>
      </c>
      <c r="AF7" s="123">
        <v>127618.704009037</v>
      </c>
      <c r="AG7" s="124">
        <v>2014558.4342549101</v>
      </c>
      <c r="AH7" s="124">
        <v>470188.72269976599</v>
      </c>
      <c r="AI7" s="124">
        <v>-13407.1805359838</v>
      </c>
      <c r="AJ7" s="10">
        <f>N7+P7-R7</f>
        <v>2263343.4777914523</v>
      </c>
      <c r="AK7" s="10">
        <f t="shared" si="13"/>
        <v>505973.97316211346</v>
      </c>
      <c r="AL7" s="10">
        <f t="shared" si="14"/>
        <v>292065.75982836087</v>
      </c>
      <c r="AM7" s="9">
        <f t="shared" si="2"/>
        <v>85360.963383827824</v>
      </c>
      <c r="AN7" s="9">
        <f t="shared" si="3"/>
        <v>-20349.567967581854</v>
      </c>
      <c r="AO7" s="9">
        <f t="shared" si="4"/>
        <v>-4500.8428740345407</v>
      </c>
      <c r="AP7" s="9">
        <f t="shared" si="5"/>
        <v>0</v>
      </c>
      <c r="AQ7" s="9">
        <f t="shared" si="6"/>
        <v>2310698.70708908</v>
      </c>
      <c r="AR7" s="9">
        <f t="shared" si="7"/>
        <v>-47355.229297627695</v>
      </c>
      <c r="AS7" s="9">
        <f t="shared" si="8"/>
        <v>38005.734086200129</v>
      </c>
      <c r="AT7" s="124">
        <v>49386.920875317097</v>
      </c>
      <c r="AU7" s="9">
        <f t="shared" si="9"/>
        <v>505973.97316211427</v>
      </c>
      <c r="AV7" s="9">
        <f t="shared" si="15"/>
        <v>73773.342837740318</v>
      </c>
      <c r="AW7" s="9">
        <f t="shared" si="10"/>
        <v>-4500.8428740337258</v>
      </c>
      <c r="AX7" s="9">
        <f t="shared" si="11"/>
        <v>0</v>
      </c>
      <c r="AY7" s="123">
        <v>2348704.4411752801</v>
      </c>
      <c r="AZ7" s="9"/>
      <c r="BA7" s="9">
        <v>0</v>
      </c>
      <c r="BB7" s="9">
        <v>0</v>
      </c>
      <c r="BC7" s="1">
        <v>505973.97316211398</v>
      </c>
      <c r="BD7" s="1">
        <v>-13407.1805359838</v>
      </c>
      <c r="BE7" s="1">
        <v>11364.2504623474</v>
      </c>
    </row>
    <row r="8" spans="1:57" ht="15" x14ac:dyDescent="0.25">
      <c r="A8" s="122">
        <v>34424</v>
      </c>
      <c r="B8" s="123">
        <v>2347597.4147493299</v>
      </c>
      <c r="C8" s="9">
        <f t="shared" ref="C8:C71" si="16">AF8*4</f>
        <v>515301.26510693203</v>
      </c>
      <c r="D8" s="123">
        <v>1341416.22722139</v>
      </c>
      <c r="E8" s="123">
        <v>334510.10347005399</v>
      </c>
      <c r="F8" s="123">
        <v>505201.22003130201</v>
      </c>
      <c r="G8" s="123">
        <v>95418.412623004901</v>
      </c>
      <c r="H8" s="123">
        <v>274431.80089517299</v>
      </c>
      <c r="I8" s="123">
        <v>77053.581177837797</v>
      </c>
      <c r="J8" s="123">
        <v>-18531.287686335902</v>
      </c>
      <c r="K8" s="123">
        <v>-2388</v>
      </c>
      <c r="L8" s="9">
        <f t="shared" si="12"/>
        <v>-11148.4885492674</v>
      </c>
      <c r="M8" s="9">
        <f t="shared" si="0"/>
        <v>6298.2742011439996</v>
      </c>
      <c r="N8" s="9">
        <f t="shared" si="1"/>
        <v>2070010.0983804227</v>
      </c>
      <c r="O8" s="9">
        <f t="shared" si="1"/>
        <v>510892.37147204002</v>
      </c>
      <c r="P8" s="123">
        <v>645871.94798080996</v>
      </c>
      <c r="Q8" s="123">
        <v>102226</v>
      </c>
      <c r="R8" s="123">
        <v>414392.76714952901</v>
      </c>
      <c r="S8" s="123">
        <v>86372</v>
      </c>
      <c r="T8" s="123">
        <v>104006.72965562</v>
      </c>
      <c r="U8" s="123">
        <v>67610.479570458701</v>
      </c>
      <c r="V8" s="123">
        <v>570022.86343448597</v>
      </c>
      <c r="W8" s="123">
        <v>620044.81716214598</v>
      </c>
      <c r="X8" s="123">
        <v>72885.543241503503</v>
      </c>
      <c r="Y8" s="123">
        <v>16644.812313453898</v>
      </c>
      <c r="Z8" s="123">
        <v>27346.8873002775</v>
      </c>
      <c r="AA8" s="123">
        <v>7753.3406809153403</v>
      </c>
      <c r="AB8" s="123">
        <v>192892.41810502001</v>
      </c>
      <c r="AC8" s="9"/>
      <c r="AD8" s="124">
        <v>2358745.9032986001</v>
      </c>
      <c r="AE8" s="124">
        <v>520448.09727089602</v>
      </c>
      <c r="AF8" s="123">
        <v>128825.31627673301</v>
      </c>
      <c r="AG8" s="124">
        <v>2081158.5869296901</v>
      </c>
      <c r="AH8" s="124">
        <v>504594.09727089602</v>
      </c>
      <c r="AI8" s="124">
        <v>-11148.4885492674</v>
      </c>
      <c r="AJ8" s="10">
        <f t="shared" si="13"/>
        <v>2301489.2792117037</v>
      </c>
      <c r="AK8" s="10">
        <f t="shared" si="13"/>
        <v>526746.37147203996</v>
      </c>
      <c r="AL8" s="10">
        <f t="shared" si="14"/>
        <v>293124.84864680102</v>
      </c>
      <c r="AM8" s="9">
        <f t="shared" si="2"/>
        <v>46108.135537626222</v>
      </c>
      <c r="AN8" s="9">
        <f t="shared" si="3"/>
        <v>-18693.047751628037</v>
      </c>
      <c r="AO8" s="9">
        <f t="shared" si="4"/>
        <v>11445.106365107931</v>
      </c>
      <c r="AP8" s="9">
        <f t="shared" si="5"/>
        <v>0</v>
      </c>
      <c r="AQ8" s="9">
        <f t="shared" si="6"/>
        <v>2341541.7004951709</v>
      </c>
      <c r="AR8" s="9">
        <f t="shared" si="7"/>
        <v>-40052.421283467207</v>
      </c>
      <c r="AS8" s="9">
        <f t="shared" si="8"/>
        <v>6055.7142541590147</v>
      </c>
      <c r="AT8" s="124">
        <v>52655.428183468597</v>
      </c>
      <c r="AU8" s="9">
        <f t="shared" si="9"/>
        <v>526746.37147204066</v>
      </c>
      <c r="AV8" s="9">
        <f t="shared" si="15"/>
        <v>77053.581177837827</v>
      </c>
      <c r="AW8" s="9">
        <f t="shared" si="10"/>
        <v>11445.10636510863</v>
      </c>
      <c r="AX8" s="9">
        <f t="shared" si="11"/>
        <v>0</v>
      </c>
      <c r="AY8" s="123">
        <v>2347597.4147493299</v>
      </c>
      <c r="AZ8" s="9"/>
      <c r="BA8" s="9">
        <v>0</v>
      </c>
      <c r="BB8" s="9">
        <v>-0.3144488139078021</v>
      </c>
      <c r="BC8" s="1">
        <v>526746.37147203996</v>
      </c>
      <c r="BD8" s="1">
        <v>-11148.4885492674</v>
      </c>
      <c r="BE8" s="1">
        <v>6298.2742011439996</v>
      </c>
    </row>
    <row r="9" spans="1:57" ht="15" x14ac:dyDescent="0.25">
      <c r="A9" s="122">
        <v>34515</v>
      </c>
      <c r="B9" s="123">
        <v>2370502.0303182001</v>
      </c>
      <c r="C9" s="9">
        <f t="shared" si="16"/>
        <v>535313.33996692405</v>
      </c>
      <c r="D9" s="123">
        <v>1354509.25345996</v>
      </c>
      <c r="E9" s="123">
        <v>345810.84778659098</v>
      </c>
      <c r="F9" s="123">
        <v>505205.75705724902</v>
      </c>
      <c r="G9" s="123">
        <v>98295.379746559498</v>
      </c>
      <c r="H9" s="123">
        <v>280432.965814884</v>
      </c>
      <c r="I9" s="123">
        <v>79872.555709095293</v>
      </c>
      <c r="J9" s="123">
        <v>13483.913809943901</v>
      </c>
      <c r="K9" s="123">
        <v>4644</v>
      </c>
      <c r="L9" s="9">
        <f t="shared" si="12"/>
        <v>-13832.557243466401</v>
      </c>
      <c r="M9" s="9">
        <f t="shared" si="0"/>
        <v>-4714.5159784399402</v>
      </c>
      <c r="N9" s="9">
        <f t="shared" si="1"/>
        <v>2123659.6453250935</v>
      </c>
      <c r="O9" s="9">
        <f t="shared" si="1"/>
        <v>523908.26726380608</v>
      </c>
      <c r="P9" s="123">
        <v>558761.62024555495</v>
      </c>
      <c r="Q9" s="123">
        <v>100529</v>
      </c>
      <c r="R9" s="123">
        <v>409038.79252900498</v>
      </c>
      <c r="S9" s="123">
        <v>88848</v>
      </c>
      <c r="T9" s="123">
        <v>104273.62191278599</v>
      </c>
      <c r="U9" s="123">
        <v>68641.263174962296</v>
      </c>
      <c r="V9" s="123">
        <v>575716.58191543398</v>
      </c>
      <c r="W9" s="123">
        <v>625956.15941825905</v>
      </c>
      <c r="X9" s="123">
        <v>71967.939678404204</v>
      </c>
      <c r="Y9" s="123">
        <v>16733.8901806465</v>
      </c>
      <c r="Z9" s="123">
        <v>27142.263686194001</v>
      </c>
      <c r="AA9" s="123">
        <v>7716.9491472032896</v>
      </c>
      <c r="AB9" s="123">
        <v>199561.755259989</v>
      </c>
      <c r="AC9" s="9"/>
      <c r="AD9" s="124">
        <v>2384334.5875616702</v>
      </c>
      <c r="AE9" s="124">
        <v>540303.78324224602</v>
      </c>
      <c r="AF9" s="123">
        <v>133828.33499173101</v>
      </c>
      <c r="AG9" s="124">
        <v>2137492.2025685599</v>
      </c>
      <c r="AH9" s="124">
        <v>528622.78324224602</v>
      </c>
      <c r="AI9" s="124">
        <v>-13832.557243466401</v>
      </c>
      <c r="AJ9" s="10">
        <f t="shared" si="13"/>
        <v>2273382.4730416434</v>
      </c>
      <c r="AK9" s="10">
        <f t="shared" si="13"/>
        <v>535589.26726380608</v>
      </c>
      <c r="AL9" s="10">
        <f t="shared" si="14"/>
        <v>298671.95862458722</v>
      </c>
      <c r="AM9" s="9">
        <f t="shared" si="2"/>
        <v>97119.557276556734</v>
      </c>
      <c r="AN9" s="9">
        <f t="shared" si="3"/>
        <v>-18238.992809703224</v>
      </c>
      <c r="AO9" s="9">
        <f t="shared" si="4"/>
        <v>275.92729688202962</v>
      </c>
      <c r="AP9" s="9">
        <f t="shared" si="5"/>
        <v>0</v>
      </c>
      <c r="AQ9" s="9">
        <f t="shared" si="6"/>
        <v>2307761.1534248237</v>
      </c>
      <c r="AR9" s="9">
        <f t="shared" si="7"/>
        <v>-34378.680383180268</v>
      </c>
      <c r="AS9" s="9">
        <f t="shared" si="8"/>
        <v>62740.876893376466</v>
      </c>
      <c r="AT9" s="124">
        <v>55421.716381245496</v>
      </c>
      <c r="AU9" s="9">
        <f t="shared" si="9"/>
        <v>535589.26726380584</v>
      </c>
      <c r="AV9" s="9">
        <f t="shared" si="15"/>
        <v>79872.555709095293</v>
      </c>
      <c r="AW9" s="9">
        <f t="shared" si="10"/>
        <v>275.92729688179679</v>
      </c>
      <c r="AX9" s="9">
        <f t="shared" si="11"/>
        <v>0</v>
      </c>
      <c r="AY9" s="123">
        <v>2370502.0303182001</v>
      </c>
      <c r="AZ9" s="9"/>
      <c r="BA9" s="9">
        <v>5.1222741603851318E-9</v>
      </c>
      <c r="BB9" s="9">
        <v>-0.31444881309289485</v>
      </c>
      <c r="BC9" s="1">
        <v>535589.26726380596</v>
      </c>
      <c r="BD9" s="1">
        <v>-13832.557243466401</v>
      </c>
      <c r="BE9" s="1">
        <v>-4714.5159784399402</v>
      </c>
    </row>
    <row r="10" spans="1:57" ht="15" x14ac:dyDescent="0.25">
      <c r="A10" s="122">
        <v>34607</v>
      </c>
      <c r="B10" s="123">
        <v>2397158.6867653299</v>
      </c>
      <c r="C10" s="9">
        <f t="shared" si="16"/>
        <v>553603.29093383194</v>
      </c>
      <c r="D10" s="123">
        <v>1368367.2257118099</v>
      </c>
      <c r="E10" s="123">
        <v>356031.10993562202</v>
      </c>
      <c r="F10" s="123">
        <v>502942.09091665101</v>
      </c>
      <c r="G10" s="123">
        <v>100865.282577531</v>
      </c>
      <c r="H10" s="123">
        <v>288152.44209025998</v>
      </c>
      <c r="I10" s="123">
        <v>83330.797513448895</v>
      </c>
      <c r="J10" s="123">
        <v>21877.806946329401</v>
      </c>
      <c r="K10" s="123">
        <v>5596</v>
      </c>
      <c r="L10" s="9">
        <f t="shared" si="12"/>
        <v>-13993.944742648901</v>
      </c>
      <c r="M10" s="9">
        <f t="shared" si="0"/>
        <v>-7010.4797940445096</v>
      </c>
      <c r="N10" s="9">
        <f t="shared" si="1"/>
        <v>2152749.8179653613</v>
      </c>
      <c r="O10" s="9">
        <f t="shared" si="1"/>
        <v>538812.7102325575</v>
      </c>
      <c r="P10" s="123">
        <v>595966.94410539104</v>
      </c>
      <c r="Q10" s="123">
        <v>108364</v>
      </c>
      <c r="R10" s="123">
        <v>450337.01858648902</v>
      </c>
      <c r="S10" s="123">
        <v>102070</v>
      </c>
      <c r="T10" s="123">
        <v>104861.223681587</v>
      </c>
      <c r="U10" s="123">
        <v>70157.315728769594</v>
      </c>
      <c r="V10" s="123">
        <v>581923.29069938301</v>
      </c>
      <c r="W10" s="123">
        <v>630507.32863296801</v>
      </c>
      <c r="X10" s="123">
        <v>64183.903748050499</v>
      </c>
      <c r="Y10" s="123">
        <v>15571.208228084601</v>
      </c>
      <c r="Z10" s="123">
        <v>27390.930443743</v>
      </c>
      <c r="AA10" s="123">
        <v>8015.9303823351001</v>
      </c>
      <c r="AB10" s="123">
        <v>211835.104569355</v>
      </c>
      <c r="AC10" s="9"/>
      <c r="AD10" s="124">
        <v>2411152.6315079802</v>
      </c>
      <c r="AE10" s="124">
        <v>552117.19002660201</v>
      </c>
      <c r="AF10" s="123">
        <v>138400.82273345799</v>
      </c>
      <c r="AG10" s="124">
        <v>2166743.7627080102</v>
      </c>
      <c r="AH10" s="124">
        <v>545823.19002660201</v>
      </c>
      <c r="AI10" s="124">
        <v>-13993.944742648901</v>
      </c>
      <c r="AJ10" s="10">
        <f t="shared" si="13"/>
        <v>2298379.7434842633</v>
      </c>
      <c r="AK10" s="10">
        <f t="shared" si="13"/>
        <v>545106.7102325575</v>
      </c>
      <c r="AL10" s="10">
        <f t="shared" si="14"/>
        <v>303409.93876114849</v>
      </c>
      <c r="AM10" s="9">
        <f t="shared" si="2"/>
        <v>98778.943281066604</v>
      </c>
      <c r="AN10" s="9">
        <f t="shared" si="3"/>
        <v>-15257.496670888504</v>
      </c>
      <c r="AO10" s="9">
        <f t="shared" si="4"/>
        <v>-8496.5807012744481</v>
      </c>
      <c r="AP10" s="9">
        <f t="shared" si="5"/>
        <v>0</v>
      </c>
      <c r="AQ10" s="9">
        <f t="shared" si="6"/>
        <v>2328233.0431121918</v>
      </c>
      <c r="AR10" s="9">
        <f t="shared" si="7"/>
        <v>-29853.299627928529</v>
      </c>
      <c r="AS10" s="9">
        <f t="shared" si="8"/>
        <v>68925.643653138075</v>
      </c>
      <c r="AT10" s="124">
        <v>59743.658903029202</v>
      </c>
      <c r="AU10" s="9">
        <f t="shared" si="9"/>
        <v>545106.71023255738</v>
      </c>
      <c r="AV10" s="9">
        <f t="shared" si="15"/>
        <v>83330.797513448895</v>
      </c>
      <c r="AW10" s="9">
        <f t="shared" si="10"/>
        <v>-8496.5807012745645</v>
      </c>
      <c r="AX10" s="9">
        <f t="shared" si="11"/>
        <v>0</v>
      </c>
      <c r="AY10" s="123">
        <v>2397158.6867653299</v>
      </c>
      <c r="AZ10" s="9"/>
      <c r="BA10" s="9">
        <v>0</v>
      </c>
      <c r="BB10" s="9">
        <v>-0.31444881414063275</v>
      </c>
      <c r="BC10" s="1">
        <v>545106.71023255703</v>
      </c>
      <c r="BD10" s="1">
        <v>-13993.944742648901</v>
      </c>
      <c r="BE10" s="1">
        <v>-7010.4797940445096</v>
      </c>
    </row>
    <row r="11" spans="1:57" ht="15" x14ac:dyDescent="0.25">
      <c r="A11" s="122">
        <v>34699</v>
      </c>
      <c r="B11" s="123">
        <v>2441704.9760346198</v>
      </c>
      <c r="C11" s="9">
        <f t="shared" si="16"/>
        <v>576152.63233850396</v>
      </c>
      <c r="D11" s="123">
        <v>1385566.7041492399</v>
      </c>
      <c r="E11" s="123">
        <v>369235.64454832801</v>
      </c>
      <c r="F11" s="123">
        <v>497291.96873231302</v>
      </c>
      <c r="G11" s="123">
        <v>102005.66153596</v>
      </c>
      <c r="H11" s="123">
        <v>299024.92193295801</v>
      </c>
      <c r="I11" s="123">
        <v>86556.901513765304</v>
      </c>
      <c r="J11" s="123">
        <v>73766.415922120897</v>
      </c>
      <c r="K11" s="123">
        <v>24452</v>
      </c>
      <c r="L11" s="9">
        <f t="shared" si="12"/>
        <v>-9692.6088603362405</v>
      </c>
      <c r="M11" s="9">
        <f t="shared" si="0"/>
        <v>-18753.028220260501</v>
      </c>
      <c r="N11" s="9">
        <f t="shared" si="1"/>
        <v>2240011.8012347436</v>
      </c>
      <c r="O11" s="9">
        <f t="shared" si="1"/>
        <v>563497.17937779252</v>
      </c>
      <c r="P11" s="123">
        <v>662902.50643691595</v>
      </c>
      <c r="Q11" s="123">
        <v>115129</v>
      </c>
      <c r="R11" s="123">
        <v>467762.11658736202</v>
      </c>
      <c r="S11" s="123">
        <v>105698</v>
      </c>
      <c r="T11" s="123">
        <v>105582.941315066</v>
      </c>
      <c r="U11" s="123">
        <v>71923.295729016696</v>
      </c>
      <c r="V11" s="123">
        <v>590801.07795688999</v>
      </c>
      <c r="W11" s="123">
        <v>634953.91065802297</v>
      </c>
      <c r="X11" s="123">
        <v>66497.361051117201</v>
      </c>
      <c r="Y11" s="123">
        <v>15900.186685832899</v>
      </c>
      <c r="Z11" s="123">
        <v>27953.175776800599</v>
      </c>
      <c r="AA11" s="123">
        <v>8171.2662162127099</v>
      </c>
      <c r="AB11" s="123">
        <v>220852.73024269199</v>
      </c>
      <c r="AC11" s="9"/>
      <c r="AD11" s="124">
        <v>2451397.5848949598</v>
      </c>
      <c r="AE11" s="124">
        <v>591681.20759805304</v>
      </c>
      <c r="AF11" s="123">
        <v>144038.15808462599</v>
      </c>
      <c r="AG11" s="124">
        <v>2249704.4100950798</v>
      </c>
      <c r="AH11" s="124">
        <v>582250.20759805304</v>
      </c>
      <c r="AI11" s="124">
        <v>-9692.6088603362405</v>
      </c>
      <c r="AJ11" s="10">
        <f t="shared" si="13"/>
        <v>2435152.1910842974</v>
      </c>
      <c r="AK11" s="10">
        <f t="shared" si="13"/>
        <v>572928.17937779252</v>
      </c>
      <c r="AL11" s="10">
        <f t="shared" si="14"/>
        <v>315303.26707060979</v>
      </c>
      <c r="AM11" s="9">
        <f t="shared" si="2"/>
        <v>6552.7849503224716</v>
      </c>
      <c r="AN11" s="9">
        <f t="shared" si="3"/>
        <v>-16278.345137651777</v>
      </c>
      <c r="AO11" s="9">
        <f t="shared" si="4"/>
        <v>-3224.4529607114382</v>
      </c>
      <c r="AP11" s="9">
        <f t="shared" si="5"/>
        <v>0</v>
      </c>
      <c r="AQ11" s="9">
        <f t="shared" si="6"/>
        <v>2457376.1368635013</v>
      </c>
      <c r="AR11" s="9">
        <f t="shared" si="7"/>
        <v>-22223.945779203903</v>
      </c>
      <c r="AS11" s="9">
        <f t="shared" si="8"/>
        <v>-15671.160828881431</v>
      </c>
      <c r="AT11" s="124">
        <v>62485.448611719701</v>
      </c>
      <c r="AU11" s="9">
        <f t="shared" si="9"/>
        <v>572928.17937779287</v>
      </c>
      <c r="AV11" s="9">
        <f t="shared" si="15"/>
        <v>86556.901513765304</v>
      </c>
      <c r="AW11" s="9">
        <f t="shared" si="10"/>
        <v>-3224.452960711089</v>
      </c>
      <c r="AX11" s="9">
        <f t="shared" si="11"/>
        <v>0</v>
      </c>
      <c r="AY11" s="123">
        <v>2441704.9760346198</v>
      </c>
      <c r="AZ11" s="9"/>
      <c r="BA11" s="9">
        <v>0</v>
      </c>
      <c r="BB11" s="9">
        <v>-0.31444881355855614</v>
      </c>
      <c r="BC11" s="1">
        <v>572928.17937779299</v>
      </c>
      <c r="BD11" s="1">
        <v>-9692.6088603362405</v>
      </c>
      <c r="BE11" s="1">
        <v>-18753.028220260501</v>
      </c>
    </row>
    <row r="12" spans="1:57" ht="15" x14ac:dyDescent="0.25">
      <c r="A12" s="122">
        <v>34789</v>
      </c>
      <c r="B12" s="123">
        <v>2447807.9381613298</v>
      </c>
      <c r="C12" s="9">
        <f t="shared" si="16"/>
        <v>583814.79987226403</v>
      </c>
      <c r="D12" s="123">
        <v>1415146.9533462401</v>
      </c>
      <c r="E12" s="123">
        <v>384652.72235309501</v>
      </c>
      <c r="F12" s="123">
        <v>484800.66616363701</v>
      </c>
      <c r="G12" s="123">
        <v>101730.381833543</v>
      </c>
      <c r="H12" s="123">
        <v>305911.15406085597</v>
      </c>
      <c r="I12" s="123">
        <v>92787.291737261898</v>
      </c>
      <c r="J12" s="123">
        <v>13892.8213357152</v>
      </c>
      <c r="K12" s="123">
        <v>4614</v>
      </c>
      <c r="L12" s="9">
        <f t="shared" si="12"/>
        <v>-12443.5930421506</v>
      </c>
      <c r="M12" s="9">
        <f t="shared" si="0"/>
        <v>6269.3666394295897</v>
      </c>
      <c r="N12" s="9">
        <f t="shared" si="1"/>
        <v>2190999.2330414494</v>
      </c>
      <c r="O12" s="9">
        <f t="shared" si="1"/>
        <v>590053.76256332954</v>
      </c>
      <c r="P12" s="123">
        <v>699031.86080887797</v>
      </c>
      <c r="Q12" s="123">
        <v>120106</v>
      </c>
      <c r="R12" s="123">
        <v>499468.08652375999</v>
      </c>
      <c r="S12" s="123">
        <v>115907</v>
      </c>
      <c r="T12" s="123">
        <v>110162.410127068</v>
      </c>
      <c r="U12" s="123">
        <v>72427.503622854696</v>
      </c>
      <c r="V12" s="123">
        <v>596754.63828418904</v>
      </c>
      <c r="W12" s="123">
        <v>656609.03054380103</v>
      </c>
      <c r="X12" s="123">
        <v>68773.464267535994</v>
      </c>
      <c r="Y12" s="123">
        <v>17122.625407391999</v>
      </c>
      <c r="Z12" s="123">
        <v>29441.010892077498</v>
      </c>
      <c r="AA12" s="123">
        <v>8998.1415273709408</v>
      </c>
      <c r="AB12" s="123">
        <v>224923.154180196</v>
      </c>
      <c r="AC12" s="9"/>
      <c r="AD12" s="124">
        <v>2460251.53120348</v>
      </c>
      <c r="AE12" s="124">
        <v>587983.39592389995</v>
      </c>
      <c r="AF12" s="123">
        <v>145953.69996806601</v>
      </c>
      <c r="AG12" s="124">
        <v>2203442.8260836001</v>
      </c>
      <c r="AH12" s="124">
        <v>583784.39592389995</v>
      </c>
      <c r="AI12" s="124">
        <v>-12443.5930421506</v>
      </c>
      <c r="AJ12" s="10">
        <f t="shared" si="13"/>
        <v>2390563.0073265675</v>
      </c>
      <c r="AK12" s="10">
        <f t="shared" si="13"/>
        <v>594252.76256332954</v>
      </c>
      <c r="AL12" s="10">
        <f t="shared" si="14"/>
        <v>323137.62933980947</v>
      </c>
      <c r="AM12" s="9">
        <f t="shared" si="2"/>
        <v>57244.930834762286</v>
      </c>
      <c r="AN12" s="9">
        <f t="shared" si="3"/>
        <v>-17226.475278953498</v>
      </c>
      <c r="AO12" s="9">
        <f t="shared" si="4"/>
        <v>10437.962691065506</v>
      </c>
      <c r="AP12" s="9">
        <f t="shared" si="5"/>
        <v>0</v>
      </c>
      <c r="AQ12" s="9">
        <f t="shared" si="6"/>
        <v>2424098.251428369</v>
      </c>
      <c r="AR12" s="9">
        <f t="shared" si="7"/>
        <v>-33535.244101801421</v>
      </c>
      <c r="AS12" s="9">
        <f t="shared" si="8"/>
        <v>23709.686732960865</v>
      </c>
      <c r="AT12" s="124">
        <v>66666.524802499</v>
      </c>
      <c r="AU12" s="9">
        <f t="shared" si="9"/>
        <v>594252.76256332954</v>
      </c>
      <c r="AV12" s="9">
        <f t="shared" si="15"/>
        <v>92787.291737261941</v>
      </c>
      <c r="AW12" s="9">
        <f t="shared" si="10"/>
        <v>10437.962691065506</v>
      </c>
      <c r="AX12" s="9">
        <f t="shared" si="11"/>
        <v>0</v>
      </c>
      <c r="AY12" s="123">
        <v>2447807.9381613298</v>
      </c>
      <c r="AZ12" s="9"/>
      <c r="BA12" s="9">
        <v>6.9849193096160889E-9</v>
      </c>
      <c r="BB12" s="9">
        <v>-0.58421789936255664</v>
      </c>
      <c r="BC12" s="1">
        <v>594252.76256333</v>
      </c>
      <c r="BD12" s="1">
        <v>-12443.5930421506</v>
      </c>
      <c r="BE12" s="1">
        <v>6269.3666394295897</v>
      </c>
    </row>
    <row r="13" spans="1:57" ht="15" x14ac:dyDescent="0.25">
      <c r="A13" s="122">
        <v>34880</v>
      </c>
      <c r="B13" s="123">
        <v>2454844.9955911199</v>
      </c>
      <c r="C13" s="9">
        <f t="shared" si="16"/>
        <v>607863.90877945197</v>
      </c>
      <c r="D13" s="123">
        <v>1433385.0866389701</v>
      </c>
      <c r="E13" s="123">
        <v>399392.68529804901</v>
      </c>
      <c r="F13" s="123">
        <v>474173.44070356397</v>
      </c>
      <c r="G13" s="123">
        <v>102209.903259955</v>
      </c>
      <c r="H13" s="123">
        <v>317932.24278437899</v>
      </c>
      <c r="I13" s="123">
        <v>98205.950989781893</v>
      </c>
      <c r="J13" s="123">
        <v>42390.916383336102</v>
      </c>
      <c r="K13" s="123">
        <v>13758</v>
      </c>
      <c r="L13" s="9">
        <f t="shared" si="12"/>
        <v>-16330.483316145401</v>
      </c>
      <c r="M13" s="9">
        <f t="shared" si="0"/>
        <v>879.82685049809504</v>
      </c>
      <c r="N13" s="9">
        <f t="shared" si="1"/>
        <v>2240128.5387316444</v>
      </c>
      <c r="O13" s="9">
        <f t="shared" si="1"/>
        <v>614446.3663982841</v>
      </c>
      <c r="P13" s="123">
        <v>606987.19370326598</v>
      </c>
      <c r="Q13" s="123">
        <v>115098</v>
      </c>
      <c r="R13" s="123">
        <v>497522.047251485</v>
      </c>
      <c r="S13" s="123">
        <v>119658</v>
      </c>
      <c r="T13" s="123">
        <v>114669.91532469</v>
      </c>
      <c r="U13" s="123">
        <v>73497.844797558297</v>
      </c>
      <c r="V13" s="123">
        <v>602057.67426382098</v>
      </c>
      <c r="W13" s="123">
        <v>663750.03070950799</v>
      </c>
      <c r="X13" s="123">
        <v>77601.381371293697</v>
      </c>
      <c r="Y13" s="123">
        <v>19455.2494528237</v>
      </c>
      <c r="Z13" s="123">
        <v>31154.920762178001</v>
      </c>
      <c r="AA13" s="123">
        <v>9436.2979222098402</v>
      </c>
      <c r="AB13" s="123">
        <v>228657.12506269399</v>
      </c>
      <c r="AC13" s="9"/>
      <c r="AD13" s="124">
        <v>2471175.4789072601</v>
      </c>
      <c r="AE13" s="124">
        <v>609006.539547786</v>
      </c>
      <c r="AF13" s="123">
        <v>151965.97719486299</v>
      </c>
      <c r="AG13" s="124">
        <v>2256459.0220477898</v>
      </c>
      <c r="AH13" s="124">
        <v>613566.539547786</v>
      </c>
      <c r="AI13" s="124">
        <v>-16330.483316145401</v>
      </c>
      <c r="AJ13" s="10">
        <f t="shared" si="13"/>
        <v>2349593.6851834254</v>
      </c>
      <c r="AK13" s="10">
        <f t="shared" si="13"/>
        <v>609886.3663982841</v>
      </c>
      <c r="AL13" s="10">
        <f t="shared" si="14"/>
        <v>337413.42719616566</v>
      </c>
      <c r="AM13" s="9">
        <f t="shared" si="2"/>
        <v>105251.31040769443</v>
      </c>
      <c r="AN13" s="9">
        <f t="shared" si="3"/>
        <v>-19481.184411786671</v>
      </c>
      <c r="AO13" s="9">
        <f t="shared" si="4"/>
        <v>2022.4576188321225</v>
      </c>
      <c r="AP13" s="9">
        <f t="shared" si="5"/>
        <v>0</v>
      </c>
      <c r="AQ13" s="9">
        <f t="shared" si="6"/>
        <v>2380497.5340576717</v>
      </c>
      <c r="AR13" s="9">
        <f t="shared" si="7"/>
        <v>-30903.848874246236</v>
      </c>
      <c r="AS13" s="9">
        <f t="shared" si="8"/>
        <v>74347.461533448193</v>
      </c>
      <c r="AT13" s="124">
        <v>69314.4036147484</v>
      </c>
      <c r="AU13" s="9">
        <f t="shared" si="9"/>
        <v>609886.36639828398</v>
      </c>
      <c r="AV13" s="9">
        <f t="shared" si="15"/>
        <v>98205.950989781937</v>
      </c>
      <c r="AW13" s="9">
        <f t="shared" si="10"/>
        <v>2022.4576188320061</v>
      </c>
      <c r="AX13" s="9">
        <f t="shared" si="11"/>
        <v>0</v>
      </c>
      <c r="AY13" s="123">
        <v>2454844.9955911199</v>
      </c>
      <c r="AZ13" s="9"/>
      <c r="BA13" s="9">
        <v>-4.1909515857696533E-9</v>
      </c>
      <c r="BB13" s="9">
        <v>0</v>
      </c>
      <c r="BC13" s="1">
        <v>609886.36639828398</v>
      </c>
      <c r="BD13" s="1">
        <v>-16330.483316145401</v>
      </c>
      <c r="BE13" s="1">
        <v>879.82685049809504</v>
      </c>
    </row>
    <row r="14" spans="1:57" ht="15" x14ac:dyDescent="0.25">
      <c r="A14" s="122">
        <v>34972</v>
      </c>
      <c r="B14" s="123">
        <v>2471131.9830457098</v>
      </c>
      <c r="C14" s="9">
        <f t="shared" si="16"/>
        <v>643224.66918790003</v>
      </c>
      <c r="D14" s="123">
        <v>1453490.9381559701</v>
      </c>
      <c r="E14" s="123">
        <v>408268.98094587401</v>
      </c>
      <c r="F14" s="123">
        <v>465911.55123703799</v>
      </c>
      <c r="G14" s="123">
        <v>102942.67226316901</v>
      </c>
      <c r="H14" s="123">
        <v>319479.94726321701</v>
      </c>
      <c r="I14" s="123">
        <v>99586.347037230895</v>
      </c>
      <c r="J14" s="123">
        <v>39546.124148828902</v>
      </c>
      <c r="K14" s="123">
        <v>14610</v>
      </c>
      <c r="L14" s="9">
        <f t="shared" si="12"/>
        <v>-10710.436105195</v>
      </c>
      <c r="M14" s="9">
        <f t="shared" si="0"/>
        <v>-8.4031355852493999</v>
      </c>
      <c r="N14" s="9">
        <f t="shared" si="1"/>
        <v>2254982.9629375651</v>
      </c>
      <c r="O14" s="9">
        <f t="shared" si="1"/>
        <v>625399.5971106888</v>
      </c>
      <c r="P14" s="123">
        <v>718778.66846147098</v>
      </c>
      <c r="Q14" s="123">
        <v>131305</v>
      </c>
      <c r="R14" s="123">
        <v>516045.25775346102</v>
      </c>
      <c r="S14" s="123">
        <v>123769</v>
      </c>
      <c r="T14" s="123">
        <v>116075.82376756999</v>
      </c>
      <c r="U14" s="123">
        <v>75036.025387826798</v>
      </c>
      <c r="V14" s="123">
        <v>608658.68859697797</v>
      </c>
      <c r="W14" s="123">
        <v>674383.59065248596</v>
      </c>
      <c r="X14" s="123">
        <v>72940.625409980494</v>
      </c>
      <c r="Y14" s="123">
        <v>19045.0736314059</v>
      </c>
      <c r="Z14" s="123">
        <v>32843.907411250402</v>
      </c>
      <c r="AA14" s="123">
        <v>10087.6898653718</v>
      </c>
      <c r="AB14" s="123">
        <v>230703.28243125501</v>
      </c>
      <c r="AC14" s="9"/>
      <c r="AD14" s="124">
        <v>2481842.4191509099</v>
      </c>
      <c r="AE14" s="124">
        <v>632944.00024627405</v>
      </c>
      <c r="AF14" s="123">
        <v>160806.16729697501</v>
      </c>
      <c r="AG14" s="124">
        <v>2265693.39904276</v>
      </c>
      <c r="AH14" s="124">
        <v>625408.00024627405</v>
      </c>
      <c r="AI14" s="124">
        <v>-10710.436105195</v>
      </c>
      <c r="AJ14" s="10">
        <f t="shared" si="13"/>
        <v>2457716.3736455748</v>
      </c>
      <c r="AK14" s="10">
        <f t="shared" si="13"/>
        <v>632935.5971106888</v>
      </c>
      <c r="AL14" s="10">
        <f t="shared" si="14"/>
        <v>336487.81525248592</v>
      </c>
      <c r="AM14" s="9">
        <f t="shared" si="2"/>
        <v>13415.609400134999</v>
      </c>
      <c r="AN14" s="9">
        <f t="shared" si="3"/>
        <v>-17007.867989268911</v>
      </c>
      <c r="AO14" s="9">
        <f t="shared" si="4"/>
        <v>-10289.072077211225</v>
      </c>
      <c r="AP14" s="9">
        <f t="shared" si="5"/>
        <v>0</v>
      </c>
      <c r="AQ14" s="9">
        <f t="shared" si="6"/>
        <v>2487459.4033971378</v>
      </c>
      <c r="AR14" s="9">
        <f t="shared" si="7"/>
        <v>-29743.029751562979</v>
      </c>
      <c r="AS14" s="9">
        <f t="shared" si="8"/>
        <v>-16327.42035142798</v>
      </c>
      <c r="AT14" s="124">
        <v>70453.583540453197</v>
      </c>
      <c r="AU14" s="9">
        <f t="shared" si="9"/>
        <v>632935.59711068869</v>
      </c>
      <c r="AV14" s="9">
        <f t="shared" si="15"/>
        <v>99586.347037230895</v>
      </c>
      <c r="AW14" s="9">
        <f t="shared" si="10"/>
        <v>-10289.072077211342</v>
      </c>
      <c r="AX14" s="9">
        <f t="shared" si="11"/>
        <v>0</v>
      </c>
      <c r="AY14" s="123">
        <v>2471131.9830457098</v>
      </c>
      <c r="AZ14" s="9"/>
      <c r="BA14" s="9">
        <v>-7.4505805969238281E-9</v>
      </c>
      <c r="BB14" s="9">
        <v>0</v>
      </c>
      <c r="BC14" s="1">
        <v>632935.59711068799</v>
      </c>
      <c r="BD14" s="1">
        <v>-10710.436105195</v>
      </c>
      <c r="BE14" s="1">
        <v>-8.4031355852493999</v>
      </c>
    </row>
    <row r="15" spans="1:57" ht="15" x14ac:dyDescent="0.25">
      <c r="A15" s="122">
        <v>35064</v>
      </c>
      <c r="B15" s="123">
        <v>2479444.0474132202</v>
      </c>
      <c r="C15" s="9">
        <f t="shared" si="16"/>
        <v>656699.941509948</v>
      </c>
      <c r="D15" s="123">
        <v>1470828.5143754501</v>
      </c>
      <c r="E15" s="123">
        <v>419761.66782744002</v>
      </c>
      <c r="F15" s="123">
        <v>464937.88099586102</v>
      </c>
      <c r="G15" s="123">
        <v>104902.58771877299</v>
      </c>
      <c r="H15" s="123">
        <v>320817.54693543399</v>
      </c>
      <c r="I15" s="123">
        <v>100662.527590806</v>
      </c>
      <c r="J15" s="123">
        <v>48065.449041585998</v>
      </c>
      <c r="K15" s="123">
        <v>16790</v>
      </c>
      <c r="L15" s="9">
        <f t="shared" si="12"/>
        <v>-12193.4893386276</v>
      </c>
      <c r="M15" s="9">
        <f t="shared" si="0"/>
        <v>4694.8101402422199</v>
      </c>
      <c r="N15" s="9">
        <f t="shared" si="1"/>
        <v>2280465.6175669124</v>
      </c>
      <c r="O15" s="9">
        <f t="shared" si="1"/>
        <v>646811.59327726217</v>
      </c>
      <c r="P15" s="123">
        <v>708148.57593009004</v>
      </c>
      <c r="Q15" s="123">
        <v>132755</v>
      </c>
      <c r="R15" s="123">
        <v>520912.38446709298</v>
      </c>
      <c r="S15" s="123">
        <v>125038</v>
      </c>
      <c r="T15" s="123">
        <v>118938.524587354</v>
      </c>
      <c r="U15" s="123">
        <v>75481.259643651196</v>
      </c>
      <c r="V15" s="123">
        <v>613148.41940496198</v>
      </c>
      <c r="W15" s="123">
        <v>685187.56417029595</v>
      </c>
      <c r="X15" s="123">
        <v>71580.255364776007</v>
      </c>
      <c r="Y15" s="123">
        <v>19413.958215946499</v>
      </c>
      <c r="Z15" s="123">
        <v>33326.7901891773</v>
      </c>
      <c r="AA15" s="123">
        <v>10253.977462492199</v>
      </c>
      <c r="AB15" s="123">
        <v>230922.64454799099</v>
      </c>
      <c r="AC15" s="9"/>
      <c r="AD15" s="124">
        <v>2491637.5367518398</v>
      </c>
      <c r="AE15" s="124">
        <v>649833.78313701996</v>
      </c>
      <c r="AF15" s="123">
        <v>164174.985377487</v>
      </c>
      <c r="AG15" s="124">
        <v>2292659.10690554</v>
      </c>
      <c r="AH15" s="124">
        <v>642116.78313701996</v>
      </c>
      <c r="AI15" s="124">
        <v>-12193.4893386276</v>
      </c>
      <c r="AJ15" s="10">
        <f t="shared" si="13"/>
        <v>2467701.8090299098</v>
      </c>
      <c r="AK15" s="10">
        <f t="shared" si="13"/>
        <v>654528.59327726217</v>
      </c>
      <c r="AL15" s="10">
        <f t="shared" si="14"/>
        <v>335829.69010194426</v>
      </c>
      <c r="AM15" s="9">
        <f t="shared" si="2"/>
        <v>11742.238383310381</v>
      </c>
      <c r="AN15" s="9">
        <f t="shared" si="3"/>
        <v>-15012.143166510272</v>
      </c>
      <c r="AO15" s="9">
        <f t="shared" si="4"/>
        <v>-2171.3482326858211</v>
      </c>
      <c r="AP15" s="9">
        <f t="shared" si="5"/>
        <v>0</v>
      </c>
      <c r="AQ15" s="9">
        <f t="shared" si="6"/>
        <v>2494704.236639211</v>
      </c>
      <c r="AR15" s="9">
        <f t="shared" si="7"/>
        <v>-27002.427609301172</v>
      </c>
      <c r="AS15" s="9">
        <f t="shared" si="8"/>
        <v>-15260.189225990791</v>
      </c>
      <c r="AT15" s="124">
        <v>70994.591912367498</v>
      </c>
      <c r="AU15" s="9">
        <f t="shared" si="9"/>
        <v>654528.59327726136</v>
      </c>
      <c r="AV15" s="9">
        <f t="shared" si="15"/>
        <v>100662.52759080619</v>
      </c>
      <c r="AW15" s="9">
        <f t="shared" si="10"/>
        <v>-2171.348232686636</v>
      </c>
      <c r="AX15" s="9">
        <f t="shared" si="11"/>
        <v>1.8917489796876907E-10</v>
      </c>
      <c r="AY15" s="123">
        <v>2479444.0474132202</v>
      </c>
      <c r="AZ15" s="9"/>
      <c r="BA15" s="9">
        <v>0</v>
      </c>
      <c r="BB15" s="9">
        <v>0</v>
      </c>
      <c r="BC15" s="1">
        <v>654528.59327726206</v>
      </c>
      <c r="BD15" s="1">
        <v>-12193.4893386276</v>
      </c>
      <c r="BE15" s="1">
        <v>4694.8101402422199</v>
      </c>
    </row>
    <row r="16" spans="1:57" ht="15" x14ac:dyDescent="0.25">
      <c r="A16" s="122">
        <v>35155</v>
      </c>
      <c r="B16" s="123">
        <v>2525375.70633537</v>
      </c>
      <c r="C16" s="9">
        <f t="shared" si="16"/>
        <v>658908.83177131205</v>
      </c>
      <c r="D16" s="123">
        <v>1485788.7090821899</v>
      </c>
      <c r="E16" s="123">
        <v>428112.93929256703</v>
      </c>
      <c r="F16" s="123">
        <v>476573.81209459202</v>
      </c>
      <c r="G16" s="123">
        <v>112042.20141387801</v>
      </c>
      <c r="H16" s="123">
        <v>332590.30311974202</v>
      </c>
      <c r="I16" s="123">
        <v>105453.503886511</v>
      </c>
      <c r="J16" s="123">
        <v>14058.3912541257</v>
      </c>
      <c r="K16" s="123">
        <v>6828</v>
      </c>
      <c r="L16" s="9">
        <f t="shared" si="12"/>
        <v>-1225.5826515932599</v>
      </c>
      <c r="M16" s="9">
        <f t="shared" si="0"/>
        <v>9335.0759754969004</v>
      </c>
      <c r="N16" s="9">
        <f t="shared" si="1"/>
        <v>2291201.5029005068</v>
      </c>
      <c r="O16" s="9">
        <f t="shared" si="1"/>
        <v>661771.72056845296</v>
      </c>
      <c r="P16" s="123">
        <v>694457.97796707996</v>
      </c>
      <c r="Q16" s="123">
        <v>135597</v>
      </c>
      <c r="R16" s="123">
        <v>530465.42228456901</v>
      </c>
      <c r="S16" s="123">
        <v>128657</v>
      </c>
      <c r="T16" s="123">
        <v>119324.885647599</v>
      </c>
      <c r="U16" s="123">
        <v>76577.542298930202</v>
      </c>
      <c r="V16" s="123">
        <v>617380.10530321195</v>
      </c>
      <c r="W16" s="123">
        <v>694943.69829902903</v>
      </c>
      <c r="X16" s="123">
        <v>74580.889308986705</v>
      </c>
      <c r="Y16" s="123">
        <v>19064.922111273601</v>
      </c>
      <c r="Z16" s="123">
        <v>33896.388743860298</v>
      </c>
      <c r="AA16" s="123">
        <v>10769.899293697599</v>
      </c>
      <c r="AB16" s="123">
        <v>238798.38265491099</v>
      </c>
      <c r="AC16" s="9"/>
      <c r="AD16" s="124">
        <v>2526601.28898696</v>
      </c>
      <c r="AE16" s="124">
        <v>659376.64459295606</v>
      </c>
      <c r="AF16" s="123">
        <v>164727.20794282801</v>
      </c>
      <c r="AG16" s="124">
        <v>2292427.0855521001</v>
      </c>
      <c r="AH16" s="124">
        <v>652436.64459295606</v>
      </c>
      <c r="AI16" s="124">
        <v>-1225.5826515932599</v>
      </c>
      <c r="AJ16" s="10">
        <f t="shared" si="13"/>
        <v>2455194.0585830179</v>
      </c>
      <c r="AK16" s="10">
        <f t="shared" si="13"/>
        <v>668711.72056845296</v>
      </c>
      <c r="AL16" s="10">
        <f t="shared" si="14"/>
        <v>347275.66070775798</v>
      </c>
      <c r="AM16" s="9">
        <f t="shared" si="2"/>
        <v>70181.647752352059</v>
      </c>
      <c r="AN16" s="9">
        <f t="shared" si="3"/>
        <v>-14685.357588015962</v>
      </c>
      <c r="AO16" s="9">
        <f t="shared" si="4"/>
        <v>9802.8887971409131</v>
      </c>
      <c r="AP16" s="9">
        <f t="shared" si="5"/>
        <v>0</v>
      </c>
      <c r="AQ16" s="9">
        <f t="shared" si="6"/>
        <v>2486463.5461695832</v>
      </c>
      <c r="AR16" s="9">
        <f t="shared" si="7"/>
        <v>-31269.487586565316</v>
      </c>
      <c r="AS16" s="9">
        <f t="shared" si="8"/>
        <v>38912.160165786743</v>
      </c>
      <c r="AT16" s="124">
        <v>75618.682481539494</v>
      </c>
      <c r="AU16" s="9">
        <f t="shared" si="9"/>
        <v>668711.72056845261</v>
      </c>
      <c r="AV16" s="9">
        <f t="shared" si="15"/>
        <v>105453.50388651069</v>
      </c>
      <c r="AW16" s="9">
        <f t="shared" si="10"/>
        <v>9802.8887971405638</v>
      </c>
      <c r="AX16" s="9">
        <f t="shared" si="11"/>
        <v>-3.0559021979570389E-10</v>
      </c>
      <c r="AY16" s="123">
        <v>2525375.70633537</v>
      </c>
      <c r="AZ16" s="9"/>
      <c r="BA16" s="9">
        <v>4.6566128730773926E-9</v>
      </c>
      <c r="BB16" s="9">
        <v>0</v>
      </c>
      <c r="BC16" s="1">
        <v>668711.72056845296</v>
      </c>
      <c r="BD16" s="1">
        <v>-1225.5826515932599</v>
      </c>
      <c r="BE16" s="1">
        <v>9335.0759754969004</v>
      </c>
    </row>
    <row r="17" spans="1:57" ht="15" x14ac:dyDescent="0.25">
      <c r="A17" s="122">
        <v>35246</v>
      </c>
      <c r="B17" s="123">
        <v>2555461.9949711701</v>
      </c>
      <c r="C17" s="9">
        <f t="shared" si="16"/>
        <v>696759.41380805196</v>
      </c>
      <c r="D17" s="123">
        <v>1501611.40783265</v>
      </c>
      <c r="E17" s="123">
        <v>444382.56746890402</v>
      </c>
      <c r="F17" s="123">
        <v>486270.142830759</v>
      </c>
      <c r="G17" s="123">
        <v>121114.730327842</v>
      </c>
      <c r="H17" s="123">
        <v>343133.10327626602</v>
      </c>
      <c r="I17" s="123">
        <v>109818.624090125</v>
      </c>
      <c r="J17" s="123">
        <v>35436.9798100962</v>
      </c>
      <c r="K17" s="123">
        <v>13380</v>
      </c>
      <c r="L17" s="9">
        <f t="shared" si="12"/>
        <v>-18463.286607993799</v>
      </c>
      <c r="M17" s="9">
        <f t="shared" si="0"/>
        <v>1313.3766706676699</v>
      </c>
      <c r="N17" s="9">
        <f t="shared" si="1"/>
        <v>2335481.9949726863</v>
      </c>
      <c r="O17" s="9">
        <f t="shared" si="1"/>
        <v>690009.29855753866</v>
      </c>
      <c r="P17" s="123">
        <v>693608.81258706504</v>
      </c>
      <c r="Q17" s="123">
        <v>144626</v>
      </c>
      <c r="R17" s="123">
        <v>548380.07290292904</v>
      </c>
      <c r="S17" s="123">
        <v>139362</v>
      </c>
      <c r="T17" s="123">
        <v>122351.457193864</v>
      </c>
      <c r="U17" s="123">
        <v>78244.232485222004</v>
      </c>
      <c r="V17" s="123">
        <v>622280.156513219</v>
      </c>
      <c r="W17" s="123">
        <v>700022.641033864</v>
      </c>
      <c r="X17" s="123">
        <v>76682.725768050499</v>
      </c>
      <c r="Y17" s="123">
        <v>19941.393379258901</v>
      </c>
      <c r="Z17" s="123">
        <v>34626.172892919501</v>
      </c>
      <c r="AA17" s="123">
        <v>10908.3792701981</v>
      </c>
      <c r="AB17" s="123">
        <v>245287.234346015</v>
      </c>
      <c r="AC17" s="9"/>
      <c r="AD17" s="124">
        <v>2573925.2815791601</v>
      </c>
      <c r="AE17" s="124">
        <v>693959.92188687099</v>
      </c>
      <c r="AF17" s="123">
        <v>174189.85345201299</v>
      </c>
      <c r="AG17" s="124">
        <v>2353945.28158068</v>
      </c>
      <c r="AH17" s="124">
        <v>688695.92188687099</v>
      </c>
      <c r="AI17" s="124">
        <v>-18463.286607993799</v>
      </c>
      <c r="AJ17" s="10">
        <f t="shared" si="13"/>
        <v>2480710.7346568224</v>
      </c>
      <c r="AK17" s="10">
        <f t="shared" si="13"/>
        <v>695273.29855753866</v>
      </c>
      <c r="AL17" s="10">
        <f t="shared" si="14"/>
        <v>356596.13300698501</v>
      </c>
      <c r="AM17" s="9">
        <f t="shared" si="2"/>
        <v>74751.260314347688</v>
      </c>
      <c r="AN17" s="9">
        <f t="shared" si="3"/>
        <v>-13463.02973071899</v>
      </c>
      <c r="AO17" s="9">
        <f t="shared" si="4"/>
        <v>-1486.1152505133068</v>
      </c>
      <c r="AP17" s="9">
        <f t="shared" si="5"/>
        <v>0</v>
      </c>
      <c r="AQ17" s="9">
        <f t="shared" si="6"/>
        <v>2506680.1165566328</v>
      </c>
      <c r="AR17" s="9">
        <f t="shared" si="7"/>
        <v>-25969.381899810396</v>
      </c>
      <c r="AS17" s="9">
        <f t="shared" si="8"/>
        <v>48781.878414537292</v>
      </c>
      <c r="AT17" s="124">
        <v>78968.851440668193</v>
      </c>
      <c r="AU17" s="9">
        <f t="shared" si="9"/>
        <v>695273.29855753889</v>
      </c>
      <c r="AV17" s="9">
        <f t="shared" si="15"/>
        <v>109818.6240901252</v>
      </c>
      <c r="AW17" s="9">
        <f t="shared" si="10"/>
        <v>-1486.115250513074</v>
      </c>
      <c r="AX17" s="9">
        <f t="shared" si="11"/>
        <v>2.0372681319713593E-10</v>
      </c>
      <c r="AY17" s="123">
        <v>2555461.9949711701</v>
      </c>
      <c r="AZ17" s="9"/>
      <c r="BA17" s="9">
        <v>-6.0535967350006104E-9</v>
      </c>
      <c r="BB17" s="9">
        <v>0</v>
      </c>
      <c r="BC17" s="1">
        <v>695273.298557539</v>
      </c>
      <c r="BD17" s="1">
        <v>-18463.286607993799</v>
      </c>
      <c r="BE17" s="1">
        <v>1313.3766706676699</v>
      </c>
    </row>
    <row r="18" spans="1:57" ht="15" x14ac:dyDescent="0.25">
      <c r="A18" s="122">
        <v>35338</v>
      </c>
      <c r="B18" s="123">
        <v>2585909.9197177002</v>
      </c>
      <c r="C18" s="9">
        <f t="shared" si="16"/>
        <v>720986.75803091202</v>
      </c>
      <c r="D18" s="123">
        <v>1516080.5275258699</v>
      </c>
      <c r="E18" s="123">
        <v>459051.95183330198</v>
      </c>
      <c r="F18" s="123">
        <v>494635.25595938403</v>
      </c>
      <c r="G18" s="123">
        <v>125219.26983274599</v>
      </c>
      <c r="H18" s="123">
        <v>349396.75341379002</v>
      </c>
      <c r="I18" s="123">
        <v>112979.234998794</v>
      </c>
      <c r="J18" s="123">
        <v>165.569918410474</v>
      </c>
      <c r="K18" s="123">
        <v>-936</v>
      </c>
      <c r="L18" s="9">
        <f t="shared" si="12"/>
        <v>-17224.5796134714</v>
      </c>
      <c r="M18" s="9">
        <f t="shared" si="0"/>
        <v>994.84452103334502</v>
      </c>
      <c r="N18" s="9">
        <f t="shared" si="1"/>
        <v>2325108.6684225784</v>
      </c>
      <c r="O18" s="9">
        <f t="shared" si="1"/>
        <v>697309.30118587532</v>
      </c>
      <c r="P18" s="123">
        <v>790001.90845106996</v>
      </c>
      <c r="Q18" s="123">
        <v>167821</v>
      </c>
      <c r="R18" s="123">
        <v>578192.74542363198</v>
      </c>
      <c r="S18" s="123">
        <v>152776</v>
      </c>
      <c r="T18" s="123">
        <v>121857.46403791101</v>
      </c>
      <c r="U18" s="123">
        <v>79633.910238918397</v>
      </c>
      <c r="V18" s="123">
        <v>629402.04691795399</v>
      </c>
      <c r="W18" s="123">
        <v>705885.99102965696</v>
      </c>
      <c r="X18" s="123">
        <v>80950.489945841095</v>
      </c>
      <c r="Y18" s="123">
        <v>20836.190065579402</v>
      </c>
      <c r="Z18" s="123">
        <v>34583.543166674302</v>
      </c>
      <c r="AA18" s="123">
        <v>11069.3645610945</v>
      </c>
      <c r="AB18" s="123">
        <v>248681.869746674</v>
      </c>
      <c r="AC18" s="9"/>
      <c r="AD18" s="124">
        <v>2603134.4993311702</v>
      </c>
      <c r="AE18" s="124">
        <v>711359.45666484197</v>
      </c>
      <c r="AF18" s="123">
        <v>180246.68950772801</v>
      </c>
      <c r="AG18" s="124">
        <v>2342333.2480360498</v>
      </c>
      <c r="AH18" s="124">
        <v>696314.45666484197</v>
      </c>
      <c r="AI18" s="124">
        <v>-17224.5796134714</v>
      </c>
      <c r="AJ18" s="10">
        <f t="shared" si="13"/>
        <v>2536917.8314500162</v>
      </c>
      <c r="AK18" s="10">
        <f t="shared" si="13"/>
        <v>712354.30118587532</v>
      </c>
      <c r="AL18" s="10">
        <f t="shared" si="14"/>
        <v>364215.90285918943</v>
      </c>
      <c r="AM18" s="9">
        <f t="shared" si="2"/>
        <v>48992.088267683983</v>
      </c>
      <c r="AN18" s="9">
        <f t="shared" si="3"/>
        <v>-14819.149445399409</v>
      </c>
      <c r="AO18" s="9">
        <f t="shared" si="4"/>
        <v>-8632.4568450367078</v>
      </c>
      <c r="AP18" s="9">
        <f t="shared" si="5"/>
        <v>0</v>
      </c>
      <c r="AQ18" s="9">
        <f t="shared" si="6"/>
        <v>2569681.8396768202</v>
      </c>
      <c r="AR18" s="9">
        <f t="shared" si="7"/>
        <v>-32764.00822680397</v>
      </c>
      <c r="AS18" s="9">
        <f t="shared" si="8"/>
        <v>16228.080040880013</v>
      </c>
      <c r="AT18" s="124">
        <v>81073.680372120303</v>
      </c>
      <c r="AU18" s="9">
        <f t="shared" si="9"/>
        <v>712354.30118587555</v>
      </c>
      <c r="AV18" s="9">
        <f t="shared" si="15"/>
        <v>112979.23499879421</v>
      </c>
      <c r="AW18" s="9">
        <f t="shared" si="10"/>
        <v>-8632.456845036475</v>
      </c>
      <c r="AX18" s="9">
        <f t="shared" si="11"/>
        <v>2.1827872842550278E-10</v>
      </c>
      <c r="AY18" s="123">
        <v>2585909.9197177002</v>
      </c>
      <c r="AZ18" s="9"/>
      <c r="BA18" s="9">
        <v>8.8475644588470459E-9</v>
      </c>
      <c r="BB18" s="9">
        <v>-9.3132257461547852E-10</v>
      </c>
      <c r="BC18" s="1">
        <v>712354.30118587497</v>
      </c>
      <c r="BD18" s="1">
        <v>-17224.5796134714</v>
      </c>
      <c r="BE18" s="1">
        <v>994.84452103334502</v>
      </c>
    </row>
    <row r="19" spans="1:57" ht="15" x14ac:dyDescent="0.25">
      <c r="A19" s="122">
        <v>35430</v>
      </c>
      <c r="B19" s="123">
        <v>2610170.1886482202</v>
      </c>
      <c r="C19" s="9">
        <f t="shared" si="16"/>
        <v>730560.64909399999</v>
      </c>
      <c r="D19" s="123">
        <v>1527519.9379108599</v>
      </c>
      <c r="E19" s="123">
        <v>480221.93933137099</v>
      </c>
      <c r="F19" s="123">
        <v>504255.56091004302</v>
      </c>
      <c r="G19" s="123">
        <v>130773.403230084</v>
      </c>
      <c r="H19" s="123">
        <v>352897.31744681002</v>
      </c>
      <c r="I19" s="123">
        <v>115427.32404694099</v>
      </c>
      <c r="J19" s="123">
        <v>-5172.8056327635904</v>
      </c>
      <c r="K19" s="123">
        <v>2160</v>
      </c>
      <c r="L19" s="9">
        <f t="shared" si="12"/>
        <v>-17653.096096186</v>
      </c>
      <c r="M19" s="9">
        <f t="shared" si="0"/>
        <v>-8361.3342159823496</v>
      </c>
      <c r="N19" s="9">
        <f t="shared" si="1"/>
        <v>2343117.1991089638</v>
      </c>
      <c r="O19" s="9">
        <f t="shared" si="1"/>
        <v>720221.33239241363</v>
      </c>
      <c r="P19" s="123">
        <v>751754.36571465002</v>
      </c>
      <c r="Q19" s="123">
        <v>163220</v>
      </c>
      <c r="R19" s="123">
        <v>554078.89812416898</v>
      </c>
      <c r="S19" s="123">
        <v>152565</v>
      </c>
      <c r="T19" s="123">
        <v>126049.66651199901</v>
      </c>
      <c r="U19" s="123">
        <v>80329.563496812698</v>
      </c>
      <c r="V19" s="123">
        <v>631209.625681401</v>
      </c>
      <c r="W19" s="123">
        <v>710468.98290891096</v>
      </c>
      <c r="X19" s="123">
        <v>81180.820787945893</v>
      </c>
      <c r="Y19" s="123">
        <v>21152.9360318994</v>
      </c>
      <c r="Z19" s="123">
        <v>33917.2475537625</v>
      </c>
      <c r="AA19" s="123">
        <v>11067.297085619201</v>
      </c>
      <c r="AB19" s="123">
        <v>252845.712761717</v>
      </c>
      <c r="AC19" s="9"/>
      <c r="AD19" s="124">
        <v>2627823.2847444001</v>
      </c>
      <c r="AE19" s="124">
        <v>739237.66660839599</v>
      </c>
      <c r="AF19" s="123">
        <v>182640.1622735</v>
      </c>
      <c r="AG19" s="124">
        <v>2360770.2952051498</v>
      </c>
      <c r="AH19" s="124">
        <v>728582.66660839599</v>
      </c>
      <c r="AI19" s="124">
        <v>-17653.096096186</v>
      </c>
      <c r="AJ19" s="10">
        <f t="shared" si="13"/>
        <v>2540792.6666994449</v>
      </c>
      <c r="AK19" s="10">
        <f t="shared" si="13"/>
        <v>730876.33239241363</v>
      </c>
      <c r="AL19" s="10">
        <f t="shared" si="14"/>
        <v>367943.78110342543</v>
      </c>
      <c r="AM19" s="9">
        <f t="shared" si="2"/>
        <v>69377.521948775277</v>
      </c>
      <c r="AN19" s="9">
        <f t="shared" si="3"/>
        <v>-15046.463656615408</v>
      </c>
      <c r="AO19" s="9">
        <f t="shared" si="4"/>
        <v>315.68329841364175</v>
      </c>
      <c r="AP19" s="9">
        <f t="shared" si="5"/>
        <v>0</v>
      </c>
      <c r="AQ19" s="9">
        <f t="shared" si="6"/>
        <v>2574568.84578586</v>
      </c>
      <c r="AR19" s="9">
        <f t="shared" si="7"/>
        <v>-33776.179086415097</v>
      </c>
      <c r="AS19" s="9">
        <f t="shared" si="8"/>
        <v>35601.342862360179</v>
      </c>
      <c r="AT19" s="124">
        <v>83207.090929422498</v>
      </c>
      <c r="AU19" s="9">
        <f t="shared" si="9"/>
        <v>730876.33239241375</v>
      </c>
      <c r="AV19" s="9">
        <f t="shared" si="15"/>
        <v>115427.3240469411</v>
      </c>
      <c r="AW19" s="9">
        <f t="shared" si="10"/>
        <v>315.68329841375817</v>
      </c>
      <c r="AX19" s="9">
        <f t="shared" si="11"/>
        <v>0</v>
      </c>
      <c r="AY19" s="123">
        <v>2610170.1886482202</v>
      </c>
      <c r="AZ19" s="9"/>
      <c r="BA19" s="9">
        <v>-6.9849193096160889E-9</v>
      </c>
      <c r="BB19" s="9">
        <v>0</v>
      </c>
      <c r="BC19" s="1">
        <v>730876.33239241398</v>
      </c>
      <c r="BD19" s="1">
        <v>-17653.096096186</v>
      </c>
      <c r="BE19" s="1">
        <v>-8361.3342159823496</v>
      </c>
    </row>
    <row r="20" spans="1:57" ht="15" x14ac:dyDescent="0.25">
      <c r="A20" s="122">
        <v>35520</v>
      </c>
      <c r="B20" s="123">
        <v>2622287.0366179598</v>
      </c>
      <c r="C20" s="9">
        <f t="shared" si="16"/>
        <v>735194.44332674798</v>
      </c>
      <c r="D20" s="123">
        <v>1543190.8651095401</v>
      </c>
      <c r="E20" s="123">
        <v>491016.50754978298</v>
      </c>
      <c r="F20" s="123">
        <v>501583.38300004503</v>
      </c>
      <c r="G20" s="123">
        <v>133553.47998114899</v>
      </c>
      <c r="H20" s="123">
        <v>360493.170990724</v>
      </c>
      <c r="I20" s="123">
        <v>122351.14934077401</v>
      </c>
      <c r="J20" s="123">
        <v>5471.3332129279297</v>
      </c>
      <c r="K20" s="123">
        <v>2003</v>
      </c>
      <c r="L20" s="9">
        <f t="shared" si="12"/>
        <v>-13085.526052920601</v>
      </c>
      <c r="M20" s="9">
        <f t="shared" si="0"/>
        <v>-3626.1471803510799</v>
      </c>
      <c r="N20" s="9">
        <f t="shared" si="1"/>
        <v>2380729.2909255694</v>
      </c>
      <c r="O20" s="9">
        <f t="shared" si="1"/>
        <v>745297.98969135387</v>
      </c>
      <c r="P20" s="123">
        <v>719025.72293610196</v>
      </c>
      <c r="Q20" s="123">
        <v>156556</v>
      </c>
      <c r="R20" s="123">
        <v>556335.97911473596</v>
      </c>
      <c r="S20" s="123">
        <v>151521</v>
      </c>
      <c r="T20" s="123">
        <v>125384.052980088</v>
      </c>
      <c r="U20" s="123">
        <v>80815.218897104307</v>
      </c>
      <c r="V20" s="123">
        <v>637818.85730673803</v>
      </c>
      <c r="W20" s="123">
        <v>720997.42241093295</v>
      </c>
      <c r="X20" s="123">
        <v>84133.650798456598</v>
      </c>
      <c r="Y20" s="123">
        <v>22597.5160036546</v>
      </c>
      <c r="Z20" s="123">
        <v>35940.5594126535</v>
      </c>
      <c r="AA20" s="123">
        <v>12098.024174636799</v>
      </c>
      <c r="AB20" s="123">
        <v>256857.597253874</v>
      </c>
      <c r="AC20" s="9"/>
      <c r="AD20" s="124">
        <v>2635372.5626708898</v>
      </c>
      <c r="AE20" s="124">
        <v>753959.13687170495</v>
      </c>
      <c r="AF20" s="123">
        <v>183798.61083168699</v>
      </c>
      <c r="AG20" s="124">
        <v>2393814.81697849</v>
      </c>
      <c r="AH20" s="124">
        <v>748924.13687170495</v>
      </c>
      <c r="AI20" s="124">
        <v>-13085.526052920601</v>
      </c>
      <c r="AJ20" s="10">
        <f t="shared" si="13"/>
        <v>2543419.0347469351</v>
      </c>
      <c r="AK20" s="10">
        <f t="shared" si="13"/>
        <v>750332.98969135387</v>
      </c>
      <c r="AL20" s="10">
        <f t="shared" si="14"/>
        <v>376931.80746498413</v>
      </c>
      <c r="AM20" s="9">
        <f t="shared" si="2"/>
        <v>78868.001871024724</v>
      </c>
      <c r="AN20" s="9">
        <f t="shared" si="3"/>
        <v>-16438.636474260129</v>
      </c>
      <c r="AO20" s="9">
        <f t="shared" si="4"/>
        <v>15138.546364605892</v>
      </c>
      <c r="AP20" s="9">
        <f t="shared" si="5"/>
        <v>0</v>
      </c>
      <c r="AQ20" s="9">
        <f t="shared" si="6"/>
        <v>2576781.6065559424</v>
      </c>
      <c r="AR20" s="9">
        <f t="shared" si="7"/>
        <v>-33362.571809007321</v>
      </c>
      <c r="AS20" s="9">
        <f t="shared" si="8"/>
        <v>45505.430062017404</v>
      </c>
      <c r="AT20" s="124">
        <v>87655.609162482593</v>
      </c>
      <c r="AU20" s="9">
        <f t="shared" si="9"/>
        <v>750332.9896913548</v>
      </c>
      <c r="AV20" s="9">
        <f t="shared" si="15"/>
        <v>122351.14934077399</v>
      </c>
      <c r="AW20" s="9">
        <f t="shared" si="10"/>
        <v>15138.546364606824</v>
      </c>
      <c r="AX20" s="9">
        <f t="shared" si="11"/>
        <v>0</v>
      </c>
      <c r="AY20" s="123">
        <v>2622287.0366179598</v>
      </c>
      <c r="AZ20" s="9"/>
      <c r="BA20" s="9">
        <v>0</v>
      </c>
      <c r="BB20" s="9">
        <v>9.3132257461547852E-10</v>
      </c>
      <c r="BC20" s="1">
        <v>750332.98969135399</v>
      </c>
      <c r="BD20" s="1">
        <v>-13085.526052920601</v>
      </c>
      <c r="BE20" s="1">
        <v>-3626.1471803510799</v>
      </c>
    </row>
    <row r="21" spans="1:57" ht="15" x14ac:dyDescent="0.25">
      <c r="A21" s="122">
        <v>35611</v>
      </c>
      <c r="B21" s="123">
        <v>2638739.5511831702</v>
      </c>
      <c r="C21" s="9">
        <f t="shared" si="16"/>
        <v>773497.05075117201</v>
      </c>
      <c r="D21" s="123">
        <v>1551912.27489198</v>
      </c>
      <c r="E21" s="123">
        <v>502975.88037628197</v>
      </c>
      <c r="F21" s="123">
        <v>501786.173470904</v>
      </c>
      <c r="G21" s="123">
        <v>134419.11390351699</v>
      </c>
      <c r="H21" s="123">
        <v>363775.815623854</v>
      </c>
      <c r="I21" s="123">
        <v>125043.308242931</v>
      </c>
      <c r="J21" s="123">
        <v>57.698607930922599</v>
      </c>
      <c r="K21" s="123">
        <v>3719</v>
      </c>
      <c r="L21" s="9">
        <f t="shared" si="12"/>
        <v>-12753.412853653101</v>
      </c>
      <c r="M21" s="9">
        <f t="shared" si="0"/>
        <v>-2446.6399495403698</v>
      </c>
      <c r="N21" s="9">
        <f t="shared" si="1"/>
        <v>2386971.6060888469</v>
      </c>
      <c r="O21" s="9">
        <f t="shared" si="1"/>
        <v>763710.66257318959</v>
      </c>
      <c r="P21" s="123">
        <v>738929.133425073</v>
      </c>
      <c r="Q21" s="123">
        <v>160232</v>
      </c>
      <c r="R21" s="123">
        <v>562920.59705546196</v>
      </c>
      <c r="S21" s="123">
        <v>153279</v>
      </c>
      <c r="T21" s="123">
        <v>124213.700038788</v>
      </c>
      <c r="U21" s="123">
        <v>81043.157097478907</v>
      </c>
      <c r="V21" s="123">
        <v>642459.26283290598</v>
      </c>
      <c r="W21" s="123">
        <v>726779.20179862797</v>
      </c>
      <c r="X21" s="123">
        <v>84229.410630735903</v>
      </c>
      <c r="Y21" s="123">
        <v>23129.540178282201</v>
      </c>
      <c r="Z21" s="123">
        <v>37609.8338325433</v>
      </c>
      <c r="AA21" s="123">
        <v>12546.326721859999</v>
      </c>
      <c r="AB21" s="123">
        <v>258450.04814552999</v>
      </c>
      <c r="AC21" s="9"/>
      <c r="AD21" s="124">
        <v>2651492.9640368298</v>
      </c>
      <c r="AE21" s="124">
        <v>773110.30252272997</v>
      </c>
      <c r="AF21" s="123">
        <v>193374.262687793</v>
      </c>
      <c r="AG21" s="124">
        <v>2399725.0189425</v>
      </c>
      <c r="AH21" s="124">
        <v>766157.30252272997</v>
      </c>
      <c r="AI21" s="124">
        <v>-12753.412853653101</v>
      </c>
      <c r="AJ21" s="10">
        <f t="shared" si="13"/>
        <v>2562980.1424584575</v>
      </c>
      <c r="AK21" s="10">
        <f t="shared" si="13"/>
        <v>770663.66257318959</v>
      </c>
      <c r="AL21" s="10">
        <f t="shared" si="14"/>
        <v>380289.29260880919</v>
      </c>
      <c r="AM21" s="9">
        <f t="shared" si="2"/>
        <v>75759.408724712674</v>
      </c>
      <c r="AN21" s="9">
        <f t="shared" si="3"/>
        <v>-16513.476984955196</v>
      </c>
      <c r="AO21" s="9">
        <f t="shared" si="4"/>
        <v>-2833.3881779824151</v>
      </c>
      <c r="AP21" s="9">
        <f t="shared" si="5"/>
        <v>0</v>
      </c>
      <c r="AQ21" s="9">
        <f t="shared" si="6"/>
        <v>2597300.5630955822</v>
      </c>
      <c r="AR21" s="9">
        <f t="shared" si="7"/>
        <v>-34320.420637124684</v>
      </c>
      <c r="AS21" s="9">
        <f t="shared" si="8"/>
        <v>41438.98808758799</v>
      </c>
      <c r="AT21" s="124">
        <v>89367.441342788705</v>
      </c>
      <c r="AU21" s="9">
        <f t="shared" si="9"/>
        <v>770663.66257318947</v>
      </c>
      <c r="AV21" s="9">
        <f t="shared" si="15"/>
        <v>125043.30824293091</v>
      </c>
      <c r="AW21" s="9">
        <f t="shared" si="10"/>
        <v>-2833.3881779825315</v>
      </c>
      <c r="AX21" s="9">
        <f t="shared" si="11"/>
        <v>0</v>
      </c>
      <c r="AY21" s="123">
        <v>2638739.5511831702</v>
      </c>
      <c r="AZ21" s="9"/>
      <c r="BA21" s="9">
        <v>0</v>
      </c>
      <c r="BB21" s="9">
        <v>0</v>
      </c>
      <c r="BC21" s="1">
        <v>770663.66257318901</v>
      </c>
      <c r="BD21" s="1">
        <v>-12753.412853653101</v>
      </c>
      <c r="BE21" s="1">
        <v>-2446.6399495403698</v>
      </c>
    </row>
    <row r="22" spans="1:57" ht="15" x14ac:dyDescent="0.25">
      <c r="A22" s="122">
        <v>35703</v>
      </c>
      <c r="B22" s="123">
        <v>2641363.0859034401</v>
      </c>
      <c r="C22" s="9">
        <f t="shared" si="16"/>
        <v>797598.79859553999</v>
      </c>
      <c r="D22" s="123">
        <v>1564673.3422479299</v>
      </c>
      <c r="E22" s="123">
        <v>512418.95338053798</v>
      </c>
      <c r="F22" s="123">
        <v>500609.40071716398</v>
      </c>
      <c r="G22" s="123">
        <v>137185.02198110899</v>
      </c>
      <c r="H22" s="123">
        <v>365342.90635813703</v>
      </c>
      <c r="I22" s="123">
        <v>126978.149560914</v>
      </c>
      <c r="J22" s="123">
        <v>-5817.5248605134602</v>
      </c>
      <c r="K22" s="123">
        <v>-3797</v>
      </c>
      <c r="L22" s="9">
        <f t="shared" si="12"/>
        <v>-15668.9629382533</v>
      </c>
      <c r="M22" s="9">
        <f t="shared" si="0"/>
        <v>3851.6910829178501</v>
      </c>
      <c r="N22" s="9">
        <f t="shared" si="1"/>
        <v>2389987.9204578269</v>
      </c>
      <c r="O22" s="9">
        <f t="shared" si="1"/>
        <v>776636.8160054778</v>
      </c>
      <c r="P22" s="123">
        <v>812405.56422428205</v>
      </c>
      <c r="Q22" s="123">
        <v>177766</v>
      </c>
      <c r="R22" s="123">
        <v>602858.35368424002</v>
      </c>
      <c r="S22" s="123">
        <v>166605</v>
      </c>
      <c r="T22" s="123">
        <v>123717.107318579</v>
      </c>
      <c r="U22" s="123">
        <v>80953.803641557504</v>
      </c>
      <c r="V22" s="123">
        <v>646171.14331868303</v>
      </c>
      <c r="W22" s="123">
        <v>738657.47116982797</v>
      </c>
      <c r="X22" s="123">
        <v>82077.200158189298</v>
      </c>
      <c r="Y22" s="123">
        <v>23135.241882748702</v>
      </c>
      <c r="Z22" s="123">
        <v>39538.823226505301</v>
      </c>
      <c r="AA22" s="123">
        <v>13587.3962044369</v>
      </c>
      <c r="AB22" s="123">
        <v>258902.92154377699</v>
      </c>
      <c r="AC22" s="9"/>
      <c r="AD22" s="124">
        <v>2657032.0488417</v>
      </c>
      <c r="AE22" s="124">
        <v>783946.12492255995</v>
      </c>
      <c r="AF22" s="123">
        <v>199399.699648885</v>
      </c>
      <c r="AG22" s="124">
        <v>2405656.8833960802</v>
      </c>
      <c r="AH22" s="124">
        <v>772785.12492255995</v>
      </c>
      <c r="AI22" s="124">
        <v>-15668.9629382533</v>
      </c>
      <c r="AJ22" s="10">
        <f t="shared" si="13"/>
        <v>2599535.1309978692</v>
      </c>
      <c r="AK22" s="10">
        <f t="shared" si="13"/>
        <v>787797.8160054778</v>
      </c>
      <c r="AL22" s="10">
        <f t="shared" si="14"/>
        <v>380518.94492847158</v>
      </c>
      <c r="AM22" s="9">
        <f t="shared" si="2"/>
        <v>41827.95490557095</v>
      </c>
      <c r="AN22" s="9">
        <f t="shared" si="3"/>
        <v>-15176.038570334553</v>
      </c>
      <c r="AO22" s="9">
        <f t="shared" si="4"/>
        <v>-9800.9825900621945</v>
      </c>
      <c r="AP22" s="9">
        <f t="shared" si="5"/>
        <v>0</v>
      </c>
      <c r="AQ22" s="9">
        <f t="shared" si="6"/>
        <v>2633862.4106348404</v>
      </c>
      <c r="AR22" s="9">
        <f t="shared" si="7"/>
        <v>-34327.279636971187</v>
      </c>
      <c r="AS22" s="9">
        <f t="shared" si="8"/>
        <v>7500.6752685997635</v>
      </c>
      <c r="AT22" s="124">
        <v>90255.511473727995</v>
      </c>
      <c r="AU22" s="9">
        <f t="shared" si="9"/>
        <v>787797.81600547838</v>
      </c>
      <c r="AV22" s="9">
        <f t="shared" si="15"/>
        <v>126978.14956091359</v>
      </c>
      <c r="AW22" s="9">
        <f t="shared" si="10"/>
        <v>-9800.9825900616124</v>
      </c>
      <c r="AX22" s="9">
        <f t="shared" si="11"/>
        <v>-4.0745362639427185E-10</v>
      </c>
      <c r="AY22" s="123">
        <v>2641363.0859034401</v>
      </c>
      <c r="AZ22" s="9"/>
      <c r="BA22" s="9">
        <v>-7.4505805969238281E-9</v>
      </c>
      <c r="BB22" s="9">
        <v>1.0477378964424133E-9</v>
      </c>
      <c r="BC22" s="1">
        <v>787797.81600547803</v>
      </c>
      <c r="BD22" s="1">
        <v>-15668.9629382533</v>
      </c>
      <c r="BE22" s="1">
        <v>3851.6910829178501</v>
      </c>
    </row>
    <row r="23" spans="1:57" ht="15" x14ac:dyDescent="0.25">
      <c r="A23" s="122">
        <v>35795</v>
      </c>
      <c r="B23" s="123">
        <v>2641727.9990193602</v>
      </c>
      <c r="C23" s="9">
        <f t="shared" si="16"/>
        <v>808287.57538558799</v>
      </c>
      <c r="D23" s="123">
        <v>1567681.6961960299</v>
      </c>
      <c r="E23" s="123">
        <v>527443.15923294995</v>
      </c>
      <c r="F23" s="123">
        <v>499664.04490918899</v>
      </c>
      <c r="G23" s="123">
        <v>139640.50800989199</v>
      </c>
      <c r="H23" s="123">
        <v>367529.57129231701</v>
      </c>
      <c r="I23" s="123">
        <v>128635.839012424</v>
      </c>
      <c r="J23" s="123">
        <v>7538.4485579314196</v>
      </c>
      <c r="K23" s="123">
        <v>2559</v>
      </c>
      <c r="L23" s="9">
        <f t="shared" si="12"/>
        <v>-19315.513896841101</v>
      </c>
      <c r="M23" s="9">
        <f t="shared" si="0"/>
        <v>-1110.1064662394299</v>
      </c>
      <c r="N23" s="9">
        <f t="shared" si="1"/>
        <v>2406176.3296103589</v>
      </c>
      <c r="O23" s="9">
        <f t="shared" si="1"/>
        <v>797168.39978902554</v>
      </c>
      <c r="P23" s="123">
        <v>814618.25430034695</v>
      </c>
      <c r="Q23" s="123">
        <v>180082</v>
      </c>
      <c r="R23" s="123">
        <v>608074.38806447794</v>
      </c>
      <c r="S23" s="123">
        <v>171467</v>
      </c>
      <c r="T23" s="123">
        <v>118075.604838456</v>
      </c>
      <c r="U23" s="123">
        <v>81475.008160601297</v>
      </c>
      <c r="V23" s="123">
        <v>647489.94138807501</v>
      </c>
      <c r="W23" s="123">
        <v>746688.97025694</v>
      </c>
      <c r="X23" s="123">
        <v>83741.532453083404</v>
      </c>
      <c r="Y23" s="123">
        <v>24088.535951345399</v>
      </c>
      <c r="Z23" s="123">
        <v>39870.456212950499</v>
      </c>
      <c r="AA23" s="123">
        <v>13833.466075959601</v>
      </c>
      <c r="AB23" s="123">
        <v>258997.10355280701</v>
      </c>
      <c r="AC23" s="9"/>
      <c r="AD23" s="124">
        <v>2661043.5129161999</v>
      </c>
      <c r="AE23" s="124">
        <v>806893.50625526498</v>
      </c>
      <c r="AF23" s="123">
        <v>202071.893846397</v>
      </c>
      <c r="AG23" s="124">
        <v>2425491.8435072</v>
      </c>
      <c r="AH23" s="124">
        <v>798278.50625526498</v>
      </c>
      <c r="AI23" s="124">
        <v>-19315.513896841101</v>
      </c>
      <c r="AJ23" s="10">
        <f t="shared" si="13"/>
        <v>2612720.1958462279</v>
      </c>
      <c r="AK23" s="10">
        <f t="shared" si="13"/>
        <v>805783.39978902554</v>
      </c>
      <c r="AL23" s="10">
        <f t="shared" si="14"/>
        <v>382609.0922188409</v>
      </c>
      <c r="AM23" s="9">
        <f t="shared" si="2"/>
        <v>29007.803173132241</v>
      </c>
      <c r="AN23" s="9">
        <f t="shared" si="3"/>
        <v>-15079.520926523895</v>
      </c>
      <c r="AO23" s="9">
        <f t="shared" si="4"/>
        <v>-2504.175596562447</v>
      </c>
      <c r="AP23" s="9">
        <f t="shared" si="5"/>
        <v>0</v>
      </c>
      <c r="AQ23" s="9">
        <f t="shared" si="6"/>
        <v>2644721.6342210192</v>
      </c>
      <c r="AR23" s="9">
        <f t="shared" si="7"/>
        <v>-32001.438374791294</v>
      </c>
      <c r="AS23" s="9">
        <f t="shared" si="8"/>
        <v>-2993.6352016590536</v>
      </c>
      <c r="AT23" s="124">
        <v>90713.836985118702</v>
      </c>
      <c r="AU23" s="9">
        <f t="shared" si="9"/>
        <v>805783.39978902612</v>
      </c>
      <c r="AV23" s="9">
        <f t="shared" si="15"/>
        <v>128635.8390124237</v>
      </c>
      <c r="AW23" s="9">
        <f t="shared" si="10"/>
        <v>-2504.1755965618649</v>
      </c>
      <c r="AX23" s="9">
        <f t="shared" si="11"/>
        <v>-2.9103830456733704E-10</v>
      </c>
      <c r="AY23" s="123">
        <v>2641727.9990193602</v>
      </c>
      <c r="AZ23" s="9"/>
      <c r="BA23" s="9">
        <v>6.5192580223083496E-9</v>
      </c>
      <c r="BB23" s="9">
        <v>9.3132257461547852E-10</v>
      </c>
      <c r="BC23" s="1">
        <v>805783.39978902601</v>
      </c>
      <c r="BD23" s="1">
        <v>-19315.513896841101</v>
      </c>
      <c r="BE23" s="1">
        <v>-1110.1064662394299</v>
      </c>
    </row>
    <row r="24" spans="1:57" ht="15" x14ac:dyDescent="0.25">
      <c r="A24" s="122">
        <v>35885</v>
      </c>
      <c r="B24" s="123">
        <v>2648667.9201889499</v>
      </c>
      <c r="C24" s="9">
        <f t="shared" si="16"/>
        <v>803421.99947713199</v>
      </c>
      <c r="D24" s="123">
        <v>1581872.2870749601</v>
      </c>
      <c r="E24" s="123">
        <v>535414.82007596095</v>
      </c>
      <c r="F24" s="123">
        <v>493238.83359519899</v>
      </c>
      <c r="G24" s="123">
        <v>140850.53759294099</v>
      </c>
      <c r="H24" s="123">
        <v>375680.73878849798</v>
      </c>
      <c r="I24" s="123">
        <v>133631.015072321</v>
      </c>
      <c r="J24" s="123">
        <v>-18468.5718081501</v>
      </c>
      <c r="K24" s="123">
        <v>-4656</v>
      </c>
      <c r="L24" s="9">
        <f t="shared" si="12"/>
        <v>-15738.788401158499</v>
      </c>
      <c r="M24" s="9">
        <f t="shared" si="0"/>
        <v>-5784.4718771253201</v>
      </c>
      <c r="N24" s="9">
        <f t="shared" si="1"/>
        <v>2395646.8773965817</v>
      </c>
      <c r="O24" s="9">
        <f t="shared" si="1"/>
        <v>799455.90086409869</v>
      </c>
      <c r="P24" s="123">
        <v>822490.24687724398</v>
      </c>
      <c r="Q24" s="123">
        <v>186080</v>
      </c>
      <c r="R24" s="123">
        <v>590773.70675092202</v>
      </c>
      <c r="S24" s="123">
        <v>168851</v>
      </c>
      <c r="T24" s="123">
        <v>117816.915063957</v>
      </c>
      <c r="U24" s="123">
        <v>87293.665863589194</v>
      </c>
      <c r="V24" s="123">
        <v>650670.86998087598</v>
      </c>
      <c r="W24" s="123">
        <v>748871.17357091804</v>
      </c>
      <c r="X24" s="123">
        <v>85691.905470826794</v>
      </c>
      <c r="Y24" s="123">
        <v>24526.322055725901</v>
      </c>
      <c r="Z24" s="123">
        <v>45169.703846481301</v>
      </c>
      <c r="AA24" s="123">
        <v>16174.763871171401</v>
      </c>
      <c r="AB24" s="123">
        <v>259406.27611909399</v>
      </c>
      <c r="AC24" s="9"/>
      <c r="AD24" s="124">
        <v>2664406.7085901001</v>
      </c>
      <c r="AE24" s="124">
        <v>822469.37274122401</v>
      </c>
      <c r="AF24" s="123">
        <v>200855.499869283</v>
      </c>
      <c r="AG24" s="124">
        <v>2411385.6657977402</v>
      </c>
      <c r="AH24" s="124">
        <v>805240.37274122401</v>
      </c>
      <c r="AI24" s="124">
        <v>-15738.788401158499</v>
      </c>
      <c r="AJ24" s="10">
        <f t="shared" si="13"/>
        <v>2627363.4175229035</v>
      </c>
      <c r="AK24" s="10">
        <f t="shared" si="13"/>
        <v>816684.90086409869</v>
      </c>
      <c r="AL24" s="10">
        <f t="shared" si="14"/>
        <v>390267.88543640205</v>
      </c>
      <c r="AM24" s="9">
        <f t="shared" si="2"/>
        <v>21304.502666046377</v>
      </c>
      <c r="AN24" s="9">
        <f t="shared" si="3"/>
        <v>-14587.146647904068</v>
      </c>
      <c r="AO24" s="9">
        <f t="shared" si="4"/>
        <v>13262.901386966696</v>
      </c>
      <c r="AP24" s="9">
        <f t="shared" si="5"/>
        <v>0</v>
      </c>
      <c r="AQ24" s="9">
        <f t="shared" si="6"/>
        <v>2662888.1860235743</v>
      </c>
      <c r="AR24" s="9">
        <f t="shared" si="7"/>
        <v>-35524.768500670791</v>
      </c>
      <c r="AS24" s="9">
        <f t="shared" si="8"/>
        <v>-14220.265834624413</v>
      </c>
      <c r="AT24" s="124">
        <v>92929.929145423695</v>
      </c>
      <c r="AU24" s="9">
        <f t="shared" si="9"/>
        <v>816684.90086409752</v>
      </c>
      <c r="AV24" s="9">
        <f t="shared" si="15"/>
        <v>133631.015072321</v>
      </c>
      <c r="AW24" s="9">
        <f t="shared" si="10"/>
        <v>13262.901386965532</v>
      </c>
      <c r="AX24" s="9">
        <f t="shared" si="11"/>
        <v>0</v>
      </c>
      <c r="AY24" s="123">
        <v>2648667.9201889499</v>
      </c>
      <c r="AZ24" s="9"/>
      <c r="BA24" s="9">
        <v>0</v>
      </c>
      <c r="BB24" s="9">
        <v>0</v>
      </c>
      <c r="BC24" s="1">
        <v>816684.90086409799</v>
      </c>
      <c r="BD24" s="1">
        <v>-15738.788401158499</v>
      </c>
      <c r="BE24" s="1">
        <v>-5784.4718771253201</v>
      </c>
    </row>
    <row r="25" spans="1:57" ht="15" x14ac:dyDescent="0.25">
      <c r="A25" s="122">
        <v>35976</v>
      </c>
      <c r="B25" s="123">
        <v>2652413.80687204</v>
      </c>
      <c r="C25" s="9">
        <f t="shared" si="16"/>
        <v>846133.19338346401</v>
      </c>
      <c r="D25" s="123">
        <v>1584351.4155742901</v>
      </c>
      <c r="E25" s="123">
        <v>548719.12927249004</v>
      </c>
      <c r="F25" s="123">
        <v>492184.38275844097</v>
      </c>
      <c r="G25" s="123">
        <v>144049.291373574</v>
      </c>
      <c r="H25" s="123">
        <v>375406.37455527199</v>
      </c>
      <c r="I25" s="123">
        <v>136577.604780811</v>
      </c>
      <c r="J25" s="123">
        <v>-15327.760628606</v>
      </c>
      <c r="K25" s="123">
        <v>-1616</v>
      </c>
      <c r="L25" s="9">
        <f t="shared" si="12"/>
        <v>-15760.230675356001</v>
      </c>
      <c r="M25" s="9">
        <f t="shared" si="0"/>
        <v>3731.8147096654902</v>
      </c>
      <c r="N25" s="9">
        <f t="shared" si="1"/>
        <v>2400263.2080322541</v>
      </c>
      <c r="O25" s="9">
        <f t="shared" si="1"/>
        <v>831461.84013654047</v>
      </c>
      <c r="P25" s="123">
        <v>797605.24616211106</v>
      </c>
      <c r="Q25" s="123">
        <v>183032</v>
      </c>
      <c r="R25" s="123">
        <v>590566.796390492</v>
      </c>
      <c r="S25" s="123">
        <v>169038</v>
      </c>
      <c r="T25" s="123">
        <v>114364.211029497</v>
      </c>
      <c r="U25" s="123">
        <v>88954.283460421604</v>
      </c>
      <c r="V25" s="123">
        <v>645750.25142453494</v>
      </c>
      <c r="W25" s="123">
        <v>759426.17477360996</v>
      </c>
      <c r="X25" s="123">
        <v>82906.960372615402</v>
      </c>
      <c r="Y25" s="123">
        <v>24979.954799413001</v>
      </c>
      <c r="Z25" s="123">
        <v>51130.356666920998</v>
      </c>
      <c r="AA25" s="123">
        <v>18190.000031084899</v>
      </c>
      <c r="AB25" s="123">
        <v>253610.622657253</v>
      </c>
      <c r="AC25" s="9"/>
      <c r="AD25" s="124">
        <v>2668174.0375474002</v>
      </c>
      <c r="AE25" s="124">
        <v>841724.02542687498</v>
      </c>
      <c r="AF25" s="123">
        <v>211533.298345866</v>
      </c>
      <c r="AG25" s="124">
        <v>2416023.4387076101</v>
      </c>
      <c r="AH25" s="124">
        <v>827730.02542687498</v>
      </c>
      <c r="AI25" s="124">
        <v>-15760.230675356001</v>
      </c>
      <c r="AJ25" s="10">
        <f t="shared" si="13"/>
        <v>2607301.6578038731</v>
      </c>
      <c r="AK25" s="10">
        <f t="shared" si="13"/>
        <v>845455.84013654047</v>
      </c>
      <c r="AL25" s="10">
        <f t="shared" si="14"/>
        <v>387647.93969678937</v>
      </c>
      <c r="AM25" s="9">
        <f t="shared" si="2"/>
        <v>45112.149068166967</v>
      </c>
      <c r="AN25" s="9">
        <f t="shared" si="3"/>
        <v>-12241.565141517378</v>
      </c>
      <c r="AO25" s="9">
        <f t="shared" si="4"/>
        <v>-677.35324692353606</v>
      </c>
      <c r="AP25" s="9">
        <f t="shared" si="5"/>
        <v>0</v>
      </c>
      <c r="AQ25" s="9">
        <f t="shared" si="6"/>
        <v>2640134.1964971772</v>
      </c>
      <c r="AR25" s="9">
        <f t="shared" si="7"/>
        <v>-32832.538693304174</v>
      </c>
      <c r="AS25" s="9">
        <f t="shared" si="8"/>
        <v>12279.610374862794</v>
      </c>
      <c r="AT25" s="124">
        <v>93407.649950312698</v>
      </c>
      <c r="AU25" s="9">
        <f t="shared" si="9"/>
        <v>845455.84013654001</v>
      </c>
      <c r="AV25" s="9">
        <f t="shared" si="15"/>
        <v>136577.60478081059</v>
      </c>
      <c r="AW25" s="9">
        <f t="shared" si="10"/>
        <v>-677.35324692400172</v>
      </c>
      <c r="AX25" s="9">
        <f t="shared" si="11"/>
        <v>-4.0745362639427185E-10</v>
      </c>
      <c r="AY25" s="123">
        <v>2652413.80687204</v>
      </c>
      <c r="AZ25" s="9"/>
      <c r="BA25" s="9">
        <v>0</v>
      </c>
      <c r="BB25" s="9">
        <v>9.3132257461547852E-10</v>
      </c>
      <c r="BC25" s="1">
        <v>845455.84013654001</v>
      </c>
      <c r="BD25" s="1">
        <v>-15760.230675356001</v>
      </c>
      <c r="BE25" s="1">
        <v>3731.8147096654902</v>
      </c>
    </row>
    <row r="26" spans="1:57" ht="15" x14ac:dyDescent="0.25">
      <c r="A26" s="122">
        <v>36068</v>
      </c>
      <c r="B26" s="123">
        <v>2646604.1342814998</v>
      </c>
      <c r="C26" s="9">
        <f t="shared" si="16"/>
        <v>862806.62582024001</v>
      </c>
      <c r="D26" s="123">
        <v>1585276.2762948801</v>
      </c>
      <c r="E26" s="123">
        <v>563404.21854329505</v>
      </c>
      <c r="F26" s="123">
        <v>488538.63102352503</v>
      </c>
      <c r="G26" s="123">
        <v>146231.42579762099</v>
      </c>
      <c r="H26" s="123">
        <v>384850.62340835499</v>
      </c>
      <c r="I26" s="123">
        <v>142116.398636431</v>
      </c>
      <c r="J26" s="123">
        <v>9211.7081879281704</v>
      </c>
      <c r="K26" s="123">
        <v>1008</v>
      </c>
      <c r="L26" s="9">
        <f t="shared" si="12"/>
        <v>-15722.564754384601</v>
      </c>
      <c r="M26" s="9">
        <f t="shared" si="0"/>
        <v>-1518.89541515219</v>
      </c>
      <c r="N26" s="9">
        <f t="shared" si="1"/>
        <v>2436414.2604251052</v>
      </c>
      <c r="O26" s="9">
        <f t="shared" si="1"/>
        <v>851241.14756219485</v>
      </c>
      <c r="P26" s="123">
        <v>792854.51011716202</v>
      </c>
      <c r="Q26" s="123">
        <v>200832</v>
      </c>
      <c r="R26" s="123">
        <v>600645.90041847096</v>
      </c>
      <c r="S26" s="123">
        <v>199062</v>
      </c>
      <c r="T26" s="123">
        <v>109339.453948389</v>
      </c>
      <c r="U26" s="123">
        <v>90551.027130997099</v>
      </c>
      <c r="V26" s="123">
        <v>646546.74458943994</v>
      </c>
      <c r="W26" s="123">
        <v>763331.48130703694</v>
      </c>
      <c r="X26" s="123">
        <v>78602.187312641603</v>
      </c>
      <c r="Y26" s="123">
        <v>24912.631529430699</v>
      </c>
      <c r="Z26" s="123">
        <v>63046.256252984502</v>
      </c>
      <c r="AA26" s="123">
        <v>22666.123063373499</v>
      </c>
      <c r="AB26" s="123">
        <v>251927.15643583701</v>
      </c>
      <c r="AC26" s="9"/>
      <c r="AD26" s="124">
        <v>2662326.6990358802</v>
      </c>
      <c r="AE26" s="124">
        <v>854530.04297734704</v>
      </c>
      <c r="AF26" s="123">
        <v>215701.65645506</v>
      </c>
      <c r="AG26" s="124">
        <v>2452136.8251794898</v>
      </c>
      <c r="AH26" s="124">
        <v>852760.04297734704</v>
      </c>
      <c r="AI26" s="124">
        <v>-15722.564754384601</v>
      </c>
      <c r="AJ26" s="10">
        <f t="shared" si="13"/>
        <v>2628622.8701237962</v>
      </c>
      <c r="AK26" s="10">
        <f t="shared" si="13"/>
        <v>853011.14756219485</v>
      </c>
      <c r="AL26" s="10">
        <f t="shared" si="14"/>
        <v>393575.60000146308</v>
      </c>
      <c r="AM26" s="9">
        <f t="shared" si="2"/>
        <v>17981.264157703612</v>
      </c>
      <c r="AN26" s="9">
        <f t="shared" si="3"/>
        <v>-8724.976593108091</v>
      </c>
      <c r="AO26" s="9">
        <f t="shared" si="4"/>
        <v>-9795.4782580451574</v>
      </c>
      <c r="AP26" s="9">
        <f t="shared" si="5"/>
        <v>0</v>
      </c>
      <c r="AQ26" s="9">
        <f t="shared" si="6"/>
        <v>2653088.2604521029</v>
      </c>
      <c r="AR26" s="9">
        <f t="shared" si="7"/>
        <v>-24465.390328306705</v>
      </c>
      <c r="AS26" s="9">
        <f t="shared" si="8"/>
        <v>-6484.1261706030928</v>
      </c>
      <c r="AT26" s="124">
        <v>94537.644043627297</v>
      </c>
      <c r="AU26" s="9">
        <f t="shared" si="9"/>
        <v>853011.14756219543</v>
      </c>
      <c r="AV26" s="9">
        <f t="shared" si="15"/>
        <v>142116.39863643149</v>
      </c>
      <c r="AW26" s="9">
        <f t="shared" si="10"/>
        <v>-9795.4782580445753</v>
      </c>
      <c r="AX26" s="9">
        <f t="shared" si="11"/>
        <v>4.9476511776447296E-10</v>
      </c>
      <c r="AY26" s="123">
        <v>2646604.1342814998</v>
      </c>
      <c r="AZ26" s="9"/>
      <c r="BA26" s="9">
        <v>-4.6566128730773926E-9</v>
      </c>
      <c r="BB26" s="9">
        <v>1.0477378964424133E-9</v>
      </c>
      <c r="BC26" s="1">
        <v>853011.14756219496</v>
      </c>
      <c r="BD26" s="1">
        <v>-15722.564754384601</v>
      </c>
      <c r="BE26" s="1">
        <v>-1518.89541515219</v>
      </c>
    </row>
    <row r="27" spans="1:57" ht="15" x14ac:dyDescent="0.25">
      <c r="A27" s="122">
        <v>36160</v>
      </c>
      <c r="B27" s="123">
        <v>2649152.3997450802</v>
      </c>
      <c r="C27" s="9">
        <f t="shared" si="16"/>
        <v>870571.72432173998</v>
      </c>
      <c r="D27" s="123">
        <v>1584471.95515869</v>
      </c>
      <c r="E27" s="123">
        <v>570830.50063262496</v>
      </c>
      <c r="F27" s="123">
        <v>485190.79245240998</v>
      </c>
      <c r="G27" s="123">
        <v>147351.26674831501</v>
      </c>
      <c r="H27" s="123">
        <v>390640.67032554402</v>
      </c>
      <c r="I27" s="123">
        <v>146331.62900365001</v>
      </c>
      <c r="J27" s="123">
        <v>11308.9271544608</v>
      </c>
      <c r="K27" s="123">
        <v>2352</v>
      </c>
      <c r="L27" s="9">
        <f t="shared" si="12"/>
        <v>-15747.0072783343</v>
      </c>
      <c r="M27" s="9">
        <f t="shared" si="0"/>
        <v>-14.7419448491419</v>
      </c>
      <c r="N27" s="9">
        <f t="shared" si="1"/>
        <v>2441064.1419753656</v>
      </c>
      <c r="O27" s="9">
        <f t="shared" si="1"/>
        <v>866850.65443974081</v>
      </c>
      <c r="P27" s="123">
        <v>772173.48554410704</v>
      </c>
      <c r="Q27" s="123">
        <v>191868</v>
      </c>
      <c r="R27" s="123">
        <v>595124.233741128</v>
      </c>
      <c r="S27" s="123">
        <v>190937</v>
      </c>
      <c r="T27" s="123">
        <v>106272.93479622999</v>
      </c>
      <c r="U27" s="123">
        <v>90855.209391693803</v>
      </c>
      <c r="V27" s="123">
        <v>644857.30685533502</v>
      </c>
      <c r="W27" s="123">
        <v>768122.34404439502</v>
      </c>
      <c r="X27" s="123">
        <v>77585.228860117</v>
      </c>
      <c r="Y27" s="123">
        <v>25503.441855208799</v>
      </c>
      <c r="Z27" s="123">
        <v>71308.039987299606</v>
      </c>
      <c r="AA27" s="123">
        <v>25925.105215041502</v>
      </c>
      <c r="AB27" s="123">
        <v>248362.87930617301</v>
      </c>
      <c r="AC27" s="9"/>
      <c r="AD27" s="124">
        <v>2664899.4070234201</v>
      </c>
      <c r="AE27" s="124">
        <v>867796.39638458996</v>
      </c>
      <c r="AF27" s="123">
        <v>217642.931080435</v>
      </c>
      <c r="AG27" s="124">
        <v>2456811.1492536999</v>
      </c>
      <c r="AH27" s="124">
        <v>866865.39638458996</v>
      </c>
      <c r="AI27" s="124">
        <v>-15747.0072783343</v>
      </c>
      <c r="AJ27" s="10">
        <f t="shared" si="13"/>
        <v>2618113.3937783446</v>
      </c>
      <c r="AK27" s="10">
        <f t="shared" si="13"/>
        <v>867781.65443974081</v>
      </c>
      <c r="AL27" s="10">
        <f t="shared" si="14"/>
        <v>397256.14815358963</v>
      </c>
      <c r="AM27" s="9">
        <f t="shared" si="2"/>
        <v>31039.005966735538</v>
      </c>
      <c r="AN27" s="9">
        <f t="shared" si="3"/>
        <v>-6615.4778280456085</v>
      </c>
      <c r="AO27" s="9">
        <f t="shared" si="4"/>
        <v>-2790.0698819991667</v>
      </c>
      <c r="AP27" s="9">
        <f t="shared" si="5"/>
        <v>0</v>
      </c>
      <c r="AQ27" s="9">
        <f t="shared" si="6"/>
        <v>2639530.067443795</v>
      </c>
      <c r="AR27" s="9">
        <f t="shared" si="7"/>
        <v>-21416.67366545042</v>
      </c>
      <c r="AS27" s="9">
        <f t="shared" si="8"/>
        <v>9622.3323012851179</v>
      </c>
      <c r="AT27" s="124">
        <v>94903.081933399604</v>
      </c>
      <c r="AU27" s="9">
        <f t="shared" si="9"/>
        <v>867781.65443974093</v>
      </c>
      <c r="AV27" s="9">
        <f t="shared" si="15"/>
        <v>146331.6290036499</v>
      </c>
      <c r="AW27" s="9">
        <f t="shared" si="10"/>
        <v>-2790.0698819990503</v>
      </c>
      <c r="AX27" s="9">
        <f t="shared" si="11"/>
        <v>0</v>
      </c>
      <c r="AY27" s="123">
        <v>2649152.3997450802</v>
      </c>
      <c r="AZ27" s="9"/>
      <c r="BA27" s="9">
        <v>0</v>
      </c>
      <c r="BB27" s="9">
        <v>0</v>
      </c>
      <c r="BC27" s="1">
        <v>867781.65443974105</v>
      </c>
      <c r="BD27" s="1">
        <v>-15747.0072783343</v>
      </c>
      <c r="BE27" s="1">
        <v>-14.7419448491419</v>
      </c>
    </row>
    <row r="28" spans="1:57" ht="15" x14ac:dyDescent="0.25">
      <c r="A28" s="122">
        <v>36250</v>
      </c>
      <c r="B28" s="123">
        <v>2674612.5810089698</v>
      </c>
      <c r="C28" s="9">
        <f t="shared" si="16"/>
        <v>869505.37303248805</v>
      </c>
      <c r="D28" s="123">
        <v>1587128.08153766</v>
      </c>
      <c r="E28" s="123">
        <v>585614.66931129398</v>
      </c>
      <c r="F28" s="123">
        <v>486589.596580429</v>
      </c>
      <c r="G28" s="123">
        <v>149848.946113346</v>
      </c>
      <c r="H28" s="123">
        <v>363048.60278295499</v>
      </c>
      <c r="I28" s="123">
        <v>137631.70369564599</v>
      </c>
      <c r="J28" s="123">
        <v>-31645.177814983599</v>
      </c>
      <c r="K28" s="123">
        <v>-13292</v>
      </c>
      <c r="L28" s="9">
        <f t="shared" si="12"/>
        <v>-14792.5365143176</v>
      </c>
      <c r="M28" s="9">
        <f t="shared" si="0"/>
        <v>-9665.0066363066398</v>
      </c>
      <c r="N28" s="9">
        <f t="shared" si="1"/>
        <v>2365554.0896914122</v>
      </c>
      <c r="O28" s="9">
        <f t="shared" si="1"/>
        <v>850138.31248397939</v>
      </c>
      <c r="P28" s="123">
        <v>832102.42097216798</v>
      </c>
      <c r="Q28" s="123">
        <v>211419</v>
      </c>
      <c r="R28" s="123">
        <v>539589.763472919</v>
      </c>
      <c r="S28" s="123">
        <v>174668</v>
      </c>
      <c r="T28" s="123">
        <v>105187.524293376</v>
      </c>
      <c r="U28" s="123">
        <v>88933.0005404517</v>
      </c>
      <c r="V28" s="123">
        <v>640120.50553572294</v>
      </c>
      <c r="W28" s="123">
        <v>782509.55312942504</v>
      </c>
      <c r="X28" s="123">
        <v>76037.792596059298</v>
      </c>
      <c r="Y28" s="123">
        <v>24340.8188870331</v>
      </c>
      <c r="Z28" s="123">
        <v>52468.370529975698</v>
      </c>
      <c r="AA28" s="123">
        <v>20029.199052816599</v>
      </c>
      <c r="AB28" s="123">
        <v>243412.79891306799</v>
      </c>
      <c r="AC28" s="9"/>
      <c r="AD28" s="124">
        <v>2689405.1175232902</v>
      </c>
      <c r="AE28" s="124">
        <v>896554.31912028603</v>
      </c>
      <c r="AF28" s="123">
        <v>217376.34325812201</v>
      </c>
      <c r="AG28" s="124">
        <v>2380346.6262057298</v>
      </c>
      <c r="AH28" s="124">
        <v>859803.31912028603</v>
      </c>
      <c r="AI28" s="124">
        <v>-14792.5365143176</v>
      </c>
      <c r="AJ28" s="10">
        <f t="shared" si="13"/>
        <v>2658066.7471906613</v>
      </c>
      <c r="AK28" s="10">
        <f t="shared" si="13"/>
        <v>886889.31248397939</v>
      </c>
      <c r="AL28" s="10">
        <f t="shared" si="14"/>
        <v>371918.96203910297</v>
      </c>
      <c r="AM28" s="9">
        <f t="shared" si="2"/>
        <v>16545.833818308543</v>
      </c>
      <c r="AN28" s="9">
        <f t="shared" si="3"/>
        <v>-8870.3592561479891</v>
      </c>
      <c r="AO28" s="9">
        <f t="shared" si="4"/>
        <v>17383.939451491344</v>
      </c>
      <c r="AP28" s="9">
        <f t="shared" si="5"/>
        <v>0</v>
      </c>
      <c r="AQ28" s="9">
        <f t="shared" si="6"/>
        <v>2691711.5833271397</v>
      </c>
      <c r="AR28" s="9">
        <f t="shared" si="7"/>
        <v>-33644.836136478465</v>
      </c>
      <c r="AS28" s="9">
        <f t="shared" si="8"/>
        <v>-17099.002318169922</v>
      </c>
      <c r="AT28" s="124">
        <v>93261.685755796207</v>
      </c>
      <c r="AU28" s="9">
        <f t="shared" si="9"/>
        <v>886889.31248397939</v>
      </c>
      <c r="AV28" s="9">
        <f t="shared" si="15"/>
        <v>137631.70369564591</v>
      </c>
      <c r="AW28" s="9">
        <f t="shared" si="10"/>
        <v>17383.939451491344</v>
      </c>
      <c r="AX28" s="9">
        <f t="shared" si="11"/>
        <v>0</v>
      </c>
      <c r="AY28" s="123">
        <v>2674612.5810089698</v>
      </c>
      <c r="AZ28" s="9"/>
      <c r="BA28" s="9">
        <v>0</v>
      </c>
      <c r="BB28" s="9">
        <v>1.0477378964424133E-9</v>
      </c>
      <c r="BC28" s="1">
        <v>886889.31248397904</v>
      </c>
      <c r="BD28" s="1">
        <v>-14792.5365143176</v>
      </c>
      <c r="BE28" s="1">
        <v>-9665.0066363066398</v>
      </c>
    </row>
    <row r="29" spans="1:57" ht="15" x14ac:dyDescent="0.25">
      <c r="A29" s="120">
        <v>36341</v>
      </c>
      <c r="B29" s="123">
        <v>2695899.5605332502</v>
      </c>
      <c r="C29" s="9">
        <f t="shared" si="16"/>
        <v>902766.94831476803</v>
      </c>
      <c r="D29" s="123">
        <v>1604026.5324186899</v>
      </c>
      <c r="E29" s="123">
        <v>603143.72831571999</v>
      </c>
      <c r="F29" s="123">
        <v>489498.64291727799</v>
      </c>
      <c r="G29" s="123">
        <v>153321.47120089899</v>
      </c>
      <c r="H29" s="123">
        <v>348591.74880244699</v>
      </c>
      <c r="I29" s="123">
        <v>135181.18869720801</v>
      </c>
      <c r="J29" s="123">
        <v>52514.513440085597</v>
      </c>
      <c r="K29" s="123">
        <v>17156</v>
      </c>
      <c r="L29" s="9">
        <f t="shared" si="12"/>
        <v>-14909.4204265098</v>
      </c>
      <c r="M29" s="9">
        <f t="shared" si="0"/>
        <v>-21881.7826489615</v>
      </c>
      <c r="N29" s="9">
        <f t="shared" si="1"/>
        <v>2466191.5747218602</v>
      </c>
      <c r="O29" s="9">
        <f t="shared" si="1"/>
        <v>886920.60556486552</v>
      </c>
      <c r="P29" s="124">
        <v>752047.32102063298</v>
      </c>
      <c r="Q29" s="124">
        <v>191206</v>
      </c>
      <c r="R29" s="124">
        <v>537394.89082601003</v>
      </c>
      <c r="S29" s="124">
        <v>176036</v>
      </c>
      <c r="T29" s="124">
        <v>108350.709450305</v>
      </c>
      <c r="U29" s="124">
        <v>89960.945131641507</v>
      </c>
      <c r="V29" s="124">
        <v>637032.47534816805</v>
      </c>
      <c r="W29" s="124">
        <v>800138.968189509</v>
      </c>
      <c r="X29" s="124">
        <v>71429.967970468497</v>
      </c>
      <c r="Y29" s="124">
        <v>24006.542520393301</v>
      </c>
      <c r="Z29" s="124">
        <v>44528.930276629399</v>
      </c>
      <c r="AA29" s="124">
        <v>16558.3985812424</v>
      </c>
      <c r="AB29" s="124">
        <v>241393.04466406599</v>
      </c>
      <c r="AC29" s="9"/>
      <c r="AD29" s="124">
        <v>2710808.98095976</v>
      </c>
      <c r="AE29" s="124">
        <v>923972.38821382704</v>
      </c>
      <c r="AF29" s="124">
        <v>225691.73707869201</v>
      </c>
      <c r="AG29" s="124">
        <v>2481100.99514837</v>
      </c>
      <c r="AH29" s="124">
        <v>908802.38821382704</v>
      </c>
      <c r="AI29" s="124">
        <v>-14909.4204265098</v>
      </c>
      <c r="AJ29" s="10">
        <f t="shared" si="13"/>
        <v>2680844.0049164831</v>
      </c>
      <c r="AK29" s="10">
        <f t="shared" si="13"/>
        <v>902090.60556486552</v>
      </c>
      <c r="AL29" s="10">
        <f t="shared" si="14"/>
        <v>357351.9429111639</v>
      </c>
      <c r="AM29" s="9">
        <f t="shared" si="2"/>
        <v>15055.555616767146</v>
      </c>
      <c r="AN29" s="9">
        <f t="shared" si="3"/>
        <v>-8760.1941087169107</v>
      </c>
      <c r="AO29" s="9">
        <f t="shared" si="4"/>
        <v>-676.34274990251288</v>
      </c>
      <c r="AP29" s="9">
        <f t="shared" si="5"/>
        <v>0</v>
      </c>
      <c r="AQ29" s="9">
        <f t="shared" si="6"/>
        <v>2703134.6414553304</v>
      </c>
      <c r="AR29" s="9">
        <f>AJ29-AQ29</f>
        <v>-22290.63653884735</v>
      </c>
      <c r="AS29" s="9">
        <f t="shared" si="8"/>
        <v>-7235.0809220802039</v>
      </c>
      <c r="AT29" s="124">
        <v>94616.247595572597</v>
      </c>
      <c r="AU29" s="9">
        <f t="shared" si="9"/>
        <v>902090.60556486575</v>
      </c>
      <c r="AV29" s="9">
        <f t="shared" si="15"/>
        <v>135181.1886972083</v>
      </c>
      <c r="AW29" s="9">
        <f t="shared" si="10"/>
        <v>-676.34274990228005</v>
      </c>
      <c r="AX29" s="9">
        <f t="shared" si="11"/>
        <v>2.9103830456733704E-10</v>
      </c>
      <c r="AY29" s="124">
        <v>2695899.5605332502</v>
      </c>
      <c r="AZ29" s="9"/>
      <c r="BA29" s="9">
        <f t="shared" ref="BA29:BA45" si="17">B29-AY29</f>
        <v>0</v>
      </c>
      <c r="BB29" s="9">
        <v>0</v>
      </c>
      <c r="BC29" s="1">
        <v>902090.60556486598</v>
      </c>
      <c r="BD29" s="1">
        <v>-14909.4204265098</v>
      </c>
      <c r="BE29" s="1">
        <v>-21881.7826489615</v>
      </c>
    </row>
    <row r="30" spans="1:57" ht="15" x14ac:dyDescent="0.25">
      <c r="A30" s="120">
        <v>36433</v>
      </c>
      <c r="B30" s="123">
        <v>2725336.0139507502</v>
      </c>
      <c r="C30" s="9">
        <f t="shared" si="16"/>
        <v>955837.88310285204</v>
      </c>
      <c r="D30" s="123">
        <v>1620258.5199132999</v>
      </c>
      <c r="E30" s="123">
        <v>621677.62990977801</v>
      </c>
      <c r="F30" s="123">
        <v>493335.28984605701</v>
      </c>
      <c r="G30" s="123">
        <v>157348.537594227</v>
      </c>
      <c r="H30" s="123">
        <v>346823.84617719997</v>
      </c>
      <c r="I30" s="123">
        <v>136985.15098199301</v>
      </c>
      <c r="J30" s="123">
        <v>16224.597686662701</v>
      </c>
      <c r="K30" s="123">
        <v>12268</v>
      </c>
      <c r="L30" s="9">
        <f t="shared" si="12"/>
        <v>-15077.1985749784</v>
      </c>
      <c r="M30" s="9">
        <f t="shared" si="0"/>
        <v>-1292.88914484833</v>
      </c>
      <c r="N30" s="9">
        <f t="shared" si="1"/>
        <v>2441397.1996617415</v>
      </c>
      <c r="O30" s="9">
        <f t="shared" si="1"/>
        <v>926986.4293411487</v>
      </c>
      <c r="P30" s="124">
        <v>813640.83659743599</v>
      </c>
      <c r="Q30" s="124">
        <v>205369</v>
      </c>
      <c r="R30" s="124">
        <v>541556.08807464701</v>
      </c>
      <c r="S30" s="124">
        <v>187535</v>
      </c>
      <c r="T30" s="124">
        <v>113664.20717557</v>
      </c>
      <c r="U30" s="124">
        <v>91837.593815084503</v>
      </c>
      <c r="V30" s="124">
        <v>635959.03607089701</v>
      </c>
      <c r="W30" s="124">
        <v>809801.10239137395</v>
      </c>
      <c r="X30" s="124">
        <v>72545.717401003596</v>
      </c>
      <c r="Y30" s="124">
        <v>25267.4049563632</v>
      </c>
      <c r="Z30" s="124">
        <v>37722.735035248297</v>
      </c>
      <c r="AA30" s="124">
        <v>14574.0750630494</v>
      </c>
      <c r="AB30" s="124">
        <v>244835.55277109801</v>
      </c>
      <c r="AC30" s="9"/>
      <c r="AD30" s="124">
        <v>2740413.21252573</v>
      </c>
      <c r="AE30" s="124">
        <v>946113.31848599704</v>
      </c>
      <c r="AF30" s="124">
        <v>238959.47077571301</v>
      </c>
      <c r="AG30" s="124">
        <v>2456474.3982367199</v>
      </c>
      <c r="AH30" s="124">
        <v>928279.31848599704</v>
      </c>
      <c r="AI30" s="124">
        <v>-15077.1985749784</v>
      </c>
      <c r="AJ30" s="10">
        <f t="shared" si="13"/>
        <v>2713481.9481845307</v>
      </c>
      <c r="AK30" s="10">
        <f t="shared" si="13"/>
        <v>944820.42934114859</v>
      </c>
      <c r="AL30" s="10">
        <f t="shared" si="14"/>
        <v>355104.0052073499</v>
      </c>
      <c r="AM30" s="9">
        <f t="shared" si="2"/>
        <v>11854.065766219515</v>
      </c>
      <c r="AN30" s="9">
        <f t="shared" si="3"/>
        <v>-8280.1590301499236</v>
      </c>
      <c r="AO30" s="9">
        <f t="shared" si="4"/>
        <v>-11017.453761703451</v>
      </c>
      <c r="AP30" s="9">
        <f t="shared" si="5"/>
        <v>0</v>
      </c>
      <c r="AQ30" s="9">
        <f t="shared" si="6"/>
        <v>2741929.9626011807</v>
      </c>
      <c r="AR30" s="9">
        <f t="shared" si="7"/>
        <v>-28448.014416649938</v>
      </c>
      <c r="AS30" s="9">
        <f t="shared" si="8"/>
        <v>-16593.948650430422</v>
      </c>
      <c r="AT30" s="124">
        <v>97143.670962580305</v>
      </c>
      <c r="AU30" s="9">
        <f t="shared" si="9"/>
        <v>944820.42934114975</v>
      </c>
      <c r="AV30" s="9">
        <f t="shared" si="15"/>
        <v>136985.15098199289</v>
      </c>
      <c r="AW30" s="9">
        <f t="shared" si="10"/>
        <v>-11017.453761702287</v>
      </c>
      <c r="AX30" s="9">
        <f t="shared" si="11"/>
        <v>0</v>
      </c>
      <c r="AY30" s="124">
        <v>2725336.0139507502</v>
      </c>
      <c r="AZ30" s="9"/>
      <c r="BA30" s="9">
        <f t="shared" si="17"/>
        <v>0</v>
      </c>
      <c r="BB30" s="9">
        <v>0</v>
      </c>
      <c r="BC30" s="1">
        <v>944820.42934114905</v>
      </c>
      <c r="BD30" s="1">
        <v>-15077.1985749784</v>
      </c>
      <c r="BE30" s="1">
        <v>-1292.88914484833</v>
      </c>
    </row>
    <row r="31" spans="1:57" ht="15" x14ac:dyDescent="0.25">
      <c r="A31" s="120">
        <v>36525</v>
      </c>
      <c r="B31" s="123">
        <v>2755314.2238606899</v>
      </c>
      <c r="C31" s="9">
        <f t="shared" si="16"/>
        <v>974651.49540260399</v>
      </c>
      <c r="D31" s="123">
        <v>1634660.4730370799</v>
      </c>
      <c r="E31" s="123">
        <v>635128.89573270304</v>
      </c>
      <c r="F31" s="123">
        <v>498241.00568084401</v>
      </c>
      <c r="G31" s="123">
        <v>161934.95533288599</v>
      </c>
      <c r="H31" s="123">
        <v>352168.95350172598</v>
      </c>
      <c r="I31" s="123">
        <v>139739.02229287699</v>
      </c>
      <c r="J31" s="123">
        <v>18211.4367075884</v>
      </c>
      <c r="K31" s="123">
        <v>14000</v>
      </c>
      <c r="L31" s="9">
        <f t="shared" si="12"/>
        <v>-15235.0493058679</v>
      </c>
      <c r="M31" s="9">
        <f t="shared" si="0"/>
        <v>3485.47910425591</v>
      </c>
      <c r="N31" s="9">
        <f t="shared" si="1"/>
        <v>2468243.9225924122</v>
      </c>
      <c r="O31" s="9">
        <f t="shared" si="1"/>
        <v>954288.35246272187</v>
      </c>
      <c r="P31" s="124">
        <v>827498.837592436</v>
      </c>
      <c r="Q31" s="124">
        <v>216582</v>
      </c>
      <c r="R31" s="124">
        <v>559800.71338545706</v>
      </c>
      <c r="S31" s="124">
        <v>201909</v>
      </c>
      <c r="T31" s="124">
        <v>116283.10075133501</v>
      </c>
      <c r="U31" s="124">
        <v>93451.878614970396</v>
      </c>
      <c r="V31" s="124">
        <v>637023.39714967099</v>
      </c>
      <c r="W31" s="124">
        <v>818871.148369945</v>
      </c>
      <c r="X31" s="124">
        <v>74628.031810317305</v>
      </c>
      <c r="Y31" s="124">
        <v>26326.373796928801</v>
      </c>
      <c r="Z31" s="124">
        <v>34629.202053073903</v>
      </c>
      <c r="AA31" s="124">
        <v>13440.4311881874</v>
      </c>
      <c r="AB31" s="124">
        <v>251577.65289201401</v>
      </c>
      <c r="AC31" s="9"/>
      <c r="AD31" s="124">
        <v>2770549.2731665601</v>
      </c>
      <c r="AE31" s="124">
        <v>965475.87335846596</v>
      </c>
      <c r="AF31" s="124">
        <v>243662.873850651</v>
      </c>
      <c r="AG31" s="124">
        <v>2483478.9718982801</v>
      </c>
      <c r="AH31" s="124">
        <v>950802.87335846596</v>
      </c>
      <c r="AI31" s="124">
        <v>-15235.0493058679</v>
      </c>
      <c r="AJ31" s="10">
        <f t="shared" si="13"/>
        <v>2735942.046799391</v>
      </c>
      <c r="AK31" s="10">
        <f t="shared" si="13"/>
        <v>968961.35246272199</v>
      </c>
      <c r="AL31" s="10">
        <f t="shared" si="14"/>
        <v>360834.88675540523</v>
      </c>
      <c r="AM31" s="9">
        <f t="shared" si="2"/>
        <v>19372.177061298862</v>
      </c>
      <c r="AN31" s="9">
        <f t="shared" si="3"/>
        <v>-8665.9332536792499</v>
      </c>
      <c r="AO31" s="9">
        <f t="shared" si="4"/>
        <v>-5690.1429398820037</v>
      </c>
      <c r="AP31" s="9">
        <f t="shared" si="5"/>
        <v>0</v>
      </c>
      <c r="AQ31" s="9">
        <f t="shared" si="6"/>
        <v>2764410.8770820284</v>
      </c>
      <c r="AR31" s="9">
        <f t="shared" si="7"/>
        <v>-28468.830282637384</v>
      </c>
      <c r="AS31" s="9">
        <f t="shared" si="8"/>
        <v>-9096.6532213385217</v>
      </c>
      <c r="AT31" s="124">
        <v>99972.217307761006</v>
      </c>
      <c r="AU31" s="9">
        <f t="shared" si="9"/>
        <v>968961.3524627221</v>
      </c>
      <c r="AV31" s="9">
        <f t="shared" si="15"/>
        <v>139739.0222928772</v>
      </c>
      <c r="AW31" s="9">
        <f t="shared" si="10"/>
        <v>-5690.1429398818873</v>
      </c>
      <c r="AX31" s="9">
        <f t="shared" si="11"/>
        <v>0</v>
      </c>
      <c r="AY31" s="124">
        <v>2755314.2238606899</v>
      </c>
      <c r="AZ31" s="9"/>
      <c r="BA31" s="9">
        <f t="shared" si="17"/>
        <v>0</v>
      </c>
      <c r="BB31" s="9">
        <v>0</v>
      </c>
      <c r="BC31" s="1">
        <v>968961.35246272199</v>
      </c>
      <c r="BD31" s="1">
        <v>-15235.0493058679</v>
      </c>
      <c r="BE31" s="1">
        <v>3485.47910425591</v>
      </c>
    </row>
    <row r="32" spans="1:57" ht="15" x14ac:dyDescent="0.25">
      <c r="A32" s="120">
        <v>36616</v>
      </c>
      <c r="B32" s="123">
        <v>2787519.43843169</v>
      </c>
      <c r="C32" s="9">
        <f t="shared" si="16"/>
        <v>977199.91361631197</v>
      </c>
      <c r="D32" s="123">
        <v>1652747.50374037</v>
      </c>
      <c r="E32" s="123">
        <v>663406.32367132895</v>
      </c>
      <c r="F32" s="123">
        <v>501248.11398380098</v>
      </c>
      <c r="G32" s="123">
        <v>167086.03287135399</v>
      </c>
      <c r="H32" s="123">
        <v>357180.64813173201</v>
      </c>
      <c r="I32" s="123">
        <v>144449.97790196101</v>
      </c>
      <c r="J32" s="123">
        <v>23975.0259128621</v>
      </c>
      <c r="K32" s="123">
        <v>3343</v>
      </c>
      <c r="L32" s="9">
        <f t="shared" si="12"/>
        <v>-14193.352933685301</v>
      </c>
      <c r="M32" s="9">
        <f t="shared" si="0"/>
        <v>-11219.809412091299</v>
      </c>
      <c r="N32" s="9">
        <f t="shared" si="1"/>
        <v>2501896.4077315349</v>
      </c>
      <c r="O32" s="9">
        <f t="shared" si="1"/>
        <v>967065.52503255277</v>
      </c>
      <c r="P32" s="124">
        <v>879963.48782796401</v>
      </c>
      <c r="Q32" s="124">
        <v>240155</v>
      </c>
      <c r="R32" s="124">
        <v>578103.48997403495</v>
      </c>
      <c r="S32" s="124">
        <v>216859</v>
      </c>
      <c r="T32" s="124">
        <v>120402.379656606</v>
      </c>
      <c r="U32" s="124">
        <v>96016.104902230494</v>
      </c>
      <c r="V32" s="124">
        <v>634395.27943253203</v>
      </c>
      <c r="W32" s="124">
        <v>832968.97747088003</v>
      </c>
      <c r="X32" s="124">
        <v>73215.1958760384</v>
      </c>
      <c r="Y32" s="124">
        <v>26675.277295330099</v>
      </c>
      <c r="Z32" s="124">
        <v>34229.500550031597</v>
      </c>
      <c r="AA32" s="124">
        <v>13409.1008596386</v>
      </c>
      <c r="AB32" s="124">
        <v>257853.86579931801</v>
      </c>
      <c r="AC32" s="9"/>
      <c r="AD32" s="125">
        <v>2801712.7913653799</v>
      </c>
      <c r="AE32" s="124">
        <v>1001581.33444464</v>
      </c>
      <c r="AF32" s="124">
        <v>244299.97840407799</v>
      </c>
      <c r="AG32" s="124">
        <v>2516089.7606652202</v>
      </c>
      <c r="AH32" s="124">
        <v>978285.33444464405</v>
      </c>
      <c r="AI32" s="124">
        <v>-14193.352933685301</v>
      </c>
      <c r="AJ32" s="10">
        <f t="shared" si="13"/>
        <v>2803756.4055854641</v>
      </c>
      <c r="AK32" s="10">
        <f t="shared" si="13"/>
        <v>990361.52503255289</v>
      </c>
      <c r="AL32" s="10">
        <f t="shared" si="14"/>
        <v>365298.56222538801</v>
      </c>
      <c r="AM32" s="9">
        <f t="shared" si="2"/>
        <v>-16236.967153774109</v>
      </c>
      <c r="AN32" s="9">
        <f t="shared" si="3"/>
        <v>-8117.9140936559997</v>
      </c>
      <c r="AO32" s="9">
        <f t="shared" si="4"/>
        <v>13161.611416240921</v>
      </c>
      <c r="AP32" s="9">
        <f t="shared" si="5"/>
        <v>0</v>
      </c>
      <c r="AQ32" s="9">
        <f t="shared" si="6"/>
        <v>2830935.8507826654</v>
      </c>
      <c r="AR32" s="9">
        <f t="shared" si="7"/>
        <v>-27179.445197201334</v>
      </c>
      <c r="AS32" s="9">
        <f t="shared" si="8"/>
        <v>-43416.412350975443</v>
      </c>
      <c r="AT32" s="124">
        <v>104365.599746992</v>
      </c>
      <c r="AU32" s="9">
        <f t="shared" si="9"/>
        <v>990361.52503255242</v>
      </c>
      <c r="AV32" s="9">
        <f t="shared" si="15"/>
        <v>144449.97790196069</v>
      </c>
      <c r="AW32" s="9">
        <f t="shared" si="10"/>
        <v>13161.611416240456</v>
      </c>
      <c r="AX32" s="9">
        <f t="shared" si="11"/>
        <v>-3.2014213502407074E-10</v>
      </c>
      <c r="AY32" s="124">
        <v>2787519.43843169</v>
      </c>
      <c r="AZ32" s="9"/>
      <c r="BA32" s="9">
        <f t="shared" si="17"/>
        <v>0</v>
      </c>
      <c r="BB32" s="9">
        <v>1.0477378964424133E-9</v>
      </c>
      <c r="BC32" s="1">
        <v>990361.52503255301</v>
      </c>
      <c r="BD32" s="1">
        <v>-14193.352933685301</v>
      </c>
      <c r="BE32" s="1">
        <v>-11219.809412091299</v>
      </c>
    </row>
    <row r="33" spans="1:57" ht="15" x14ac:dyDescent="0.25">
      <c r="A33" s="120">
        <v>36707</v>
      </c>
      <c r="B33" s="123">
        <v>2813164.3603473301</v>
      </c>
      <c r="C33" s="9">
        <f t="shared" si="16"/>
        <v>1030093.097573316</v>
      </c>
      <c r="D33" s="123">
        <v>1671129.8574981999</v>
      </c>
      <c r="E33" s="123">
        <v>688887.56437463197</v>
      </c>
      <c r="F33" s="123">
        <v>504406.23889590602</v>
      </c>
      <c r="G33" s="123">
        <v>170770.64795093401</v>
      </c>
      <c r="H33" s="123">
        <v>362298.53287616599</v>
      </c>
      <c r="I33" s="123">
        <v>149175.955513978</v>
      </c>
      <c r="J33" s="123">
        <v>16143.0670450212</v>
      </c>
      <c r="K33" s="123">
        <v>2689</v>
      </c>
      <c r="L33" s="9">
        <f t="shared" si="12"/>
        <v>-14327.077567325399</v>
      </c>
      <c r="M33" s="9">
        <f t="shared" si="0"/>
        <v>-5017.13993811398</v>
      </c>
      <c r="N33" s="9">
        <f t="shared" si="1"/>
        <v>2519159.0571440645</v>
      </c>
      <c r="O33" s="9">
        <f t="shared" si="1"/>
        <v>1006506.0279014261</v>
      </c>
      <c r="P33" s="124">
        <v>849199.1306264</v>
      </c>
      <c r="Q33" s="124">
        <v>245130</v>
      </c>
      <c r="R33" s="124">
        <v>560156.38282854797</v>
      </c>
      <c r="S33" s="124">
        <v>219041</v>
      </c>
      <c r="T33" s="124">
        <v>123471.080450853</v>
      </c>
      <c r="U33" s="124">
        <v>98508.939228902702</v>
      </c>
      <c r="V33" s="124">
        <v>633328.23302430997</v>
      </c>
      <c r="W33" s="124">
        <v>847081.118255715</v>
      </c>
      <c r="X33" s="124">
        <v>73730.440177010198</v>
      </c>
      <c r="Y33" s="124">
        <v>27690.1280946611</v>
      </c>
      <c r="Z33" s="124">
        <v>33886.430261805799</v>
      </c>
      <c r="AA33" s="124">
        <v>13456.6796992749</v>
      </c>
      <c r="AB33" s="124">
        <v>262912.440303588</v>
      </c>
      <c r="AC33" s="9"/>
      <c r="AD33" s="125">
        <v>2827491.4379146602</v>
      </c>
      <c r="AE33" s="124">
        <v>1037612.1678395401</v>
      </c>
      <c r="AF33" s="124">
        <v>257523.27439332899</v>
      </c>
      <c r="AG33" s="124">
        <v>2533486.1347113899</v>
      </c>
      <c r="AH33" s="124">
        <v>1011523.1678395401</v>
      </c>
      <c r="AI33" s="124">
        <v>-14327.077567325399</v>
      </c>
      <c r="AJ33" s="10">
        <f t="shared" si="13"/>
        <v>2808201.8049419164</v>
      </c>
      <c r="AK33" s="10">
        <f t="shared" si="13"/>
        <v>1032595.027901426</v>
      </c>
      <c r="AL33" s="10">
        <f t="shared" si="14"/>
        <v>370529.31074240396</v>
      </c>
      <c r="AM33" s="9">
        <f t="shared" si="2"/>
        <v>4962.5554054137319</v>
      </c>
      <c r="AN33" s="9">
        <f t="shared" si="3"/>
        <v>-8230.7778662379715</v>
      </c>
      <c r="AO33" s="9">
        <f t="shared" si="4"/>
        <v>2501.9303281100001</v>
      </c>
      <c r="AP33" s="9">
        <f t="shared" si="5"/>
        <v>0</v>
      </c>
      <c r="AQ33" s="9">
        <f t="shared" si="6"/>
        <v>2836924.1444120579</v>
      </c>
      <c r="AR33" s="9">
        <f t="shared" si="7"/>
        <v>-28722.339470141567</v>
      </c>
      <c r="AS33" s="9">
        <f t="shared" si="8"/>
        <v>-23759.784064727835</v>
      </c>
      <c r="AT33" s="124">
        <v>108029.147720041</v>
      </c>
      <c r="AU33" s="9">
        <f t="shared" si="9"/>
        <v>1032595.027901429</v>
      </c>
      <c r="AV33" s="9">
        <f t="shared" si="15"/>
        <v>149175.95551397701</v>
      </c>
      <c r="AW33" s="9">
        <f t="shared" si="10"/>
        <v>2501.9303281130269</v>
      </c>
      <c r="AX33" s="9">
        <f t="shared" si="11"/>
        <v>-9.8953023552894592E-10</v>
      </c>
      <c r="AY33" s="124">
        <v>2813164.3603473301</v>
      </c>
      <c r="AZ33" s="9"/>
      <c r="BA33" s="9">
        <f t="shared" si="17"/>
        <v>0</v>
      </c>
      <c r="BB33" s="9">
        <v>0</v>
      </c>
      <c r="BC33" s="1">
        <v>1032595.02790143</v>
      </c>
      <c r="BD33" s="1">
        <v>-14327.077567325399</v>
      </c>
      <c r="BE33" s="1">
        <v>-5017.13993811398</v>
      </c>
    </row>
    <row r="34" spans="1:57" ht="15" x14ac:dyDescent="0.25">
      <c r="A34" s="120">
        <v>36799</v>
      </c>
      <c r="B34" s="123">
        <v>2841025.7794739599</v>
      </c>
      <c r="C34" s="9">
        <f t="shared" si="16"/>
        <v>1093839.3632697761</v>
      </c>
      <c r="D34" s="123">
        <v>1688067.5302951699</v>
      </c>
      <c r="E34" s="123">
        <v>699527.54871127906</v>
      </c>
      <c r="F34" s="123">
        <v>508043.66725601797</v>
      </c>
      <c r="G34" s="123">
        <v>178134.88452811199</v>
      </c>
      <c r="H34" s="123">
        <v>368903.46453671</v>
      </c>
      <c r="I34" s="123">
        <v>152968.71999483401</v>
      </c>
      <c r="J34" s="123">
        <v>14341.867023525399</v>
      </c>
      <c r="K34" s="123">
        <v>14337</v>
      </c>
      <c r="L34" s="9">
        <f t="shared" si="12"/>
        <v>-14468.3818155141</v>
      </c>
      <c r="M34" s="9">
        <f t="shared" si="0"/>
        <v>13780.266560685401</v>
      </c>
      <c r="N34" s="9">
        <f t="shared" si="1"/>
        <v>2544175.8118274459</v>
      </c>
      <c r="O34" s="9">
        <f t="shared" si="1"/>
        <v>1058748.4197949055</v>
      </c>
      <c r="P34" s="124">
        <v>850861.01072623802</v>
      </c>
      <c r="Q34" s="124">
        <v>253619</v>
      </c>
      <c r="R34" s="124">
        <v>570675.00232802797</v>
      </c>
      <c r="S34" s="124">
        <v>231233</v>
      </c>
      <c r="T34" s="124">
        <v>125744.57063503</v>
      </c>
      <c r="U34" s="124">
        <v>100379.342400996</v>
      </c>
      <c r="V34" s="124">
        <v>634919.72150168801</v>
      </c>
      <c r="W34" s="124">
        <v>858504.34792729595</v>
      </c>
      <c r="X34" s="124">
        <v>74517.959937480395</v>
      </c>
      <c r="Y34" s="124">
        <v>27048.295388132501</v>
      </c>
      <c r="Z34" s="124">
        <v>34179.591473033797</v>
      </c>
      <c r="AA34" s="124">
        <v>14394.095704491099</v>
      </c>
      <c r="AB34" s="124">
        <v>268258.24601480999</v>
      </c>
      <c r="AC34" s="9"/>
      <c r="AD34" s="124">
        <v>2855494.1612894698</v>
      </c>
      <c r="AE34" s="124">
        <v>1067354.1532342201</v>
      </c>
      <c r="AF34" s="124">
        <v>273459.84081744403</v>
      </c>
      <c r="AG34" s="124">
        <v>2558644.1936429599</v>
      </c>
      <c r="AH34" s="124">
        <v>1044968.15323422</v>
      </c>
      <c r="AI34" s="124">
        <v>-14468.3818155141</v>
      </c>
      <c r="AJ34" s="10">
        <f t="shared" si="13"/>
        <v>2824361.820225656</v>
      </c>
      <c r="AK34" s="10">
        <f t="shared" si="13"/>
        <v>1081134.4197949055</v>
      </c>
      <c r="AL34" s="10">
        <f t="shared" si="14"/>
        <v>376955.79742532421</v>
      </c>
      <c r="AM34" s="9">
        <f t="shared" si="2"/>
        <v>16663.959248303901</v>
      </c>
      <c r="AN34" s="9">
        <f t="shared" si="3"/>
        <v>-8052.3328886142117</v>
      </c>
      <c r="AO34" s="9">
        <f t="shared" si="4"/>
        <v>-12704.943474870641</v>
      </c>
      <c r="AP34" s="9">
        <f t="shared" si="5"/>
        <v>0</v>
      </c>
      <c r="AQ34" s="9">
        <f t="shared" si="6"/>
        <v>2853126.4885827336</v>
      </c>
      <c r="AR34" s="9">
        <f t="shared" si="7"/>
        <v>-28764.66835707752</v>
      </c>
      <c r="AS34" s="9">
        <f t="shared" si="8"/>
        <v>-12100.709108773619</v>
      </c>
      <c r="AT34" s="124">
        <v>111526.32890221001</v>
      </c>
      <c r="AU34" s="9">
        <f t="shared" si="9"/>
        <v>1081134.4197949101</v>
      </c>
      <c r="AV34" s="9">
        <f t="shared" si="15"/>
        <v>152968.71999483361</v>
      </c>
      <c r="AW34" s="9">
        <f t="shared" si="10"/>
        <v>-12704.943474865984</v>
      </c>
      <c r="AX34" s="9">
        <f t="shared" si="11"/>
        <v>-4.0745362639427185E-10</v>
      </c>
      <c r="AY34" s="124">
        <v>2841025.7794739599</v>
      </c>
      <c r="AZ34" s="9"/>
      <c r="BA34" s="9">
        <f t="shared" si="17"/>
        <v>0</v>
      </c>
      <c r="BB34" s="9">
        <v>0</v>
      </c>
      <c r="BC34" s="1">
        <v>1081134.4197949099</v>
      </c>
      <c r="BD34" s="1">
        <v>-14468.3818155141</v>
      </c>
      <c r="BE34" s="1">
        <v>13780.266560685401</v>
      </c>
    </row>
    <row r="35" spans="1:57" ht="15" x14ac:dyDescent="0.25">
      <c r="A35" s="120">
        <v>36891</v>
      </c>
      <c r="B35" s="123">
        <v>2865201.62103354</v>
      </c>
      <c r="C35" s="9">
        <f t="shared" si="16"/>
        <v>1111419.7597408399</v>
      </c>
      <c r="D35" s="123">
        <v>1700880.5440787401</v>
      </c>
      <c r="E35" s="123">
        <v>712617.37945650297</v>
      </c>
      <c r="F35" s="123">
        <v>511590.33155485301</v>
      </c>
      <c r="G35" s="123">
        <v>181911.020983831</v>
      </c>
      <c r="H35" s="123">
        <v>376781.47646089399</v>
      </c>
      <c r="I35" s="123">
        <v>159467.53905085</v>
      </c>
      <c r="J35" s="123">
        <v>-2190.0384662476299</v>
      </c>
      <c r="K35" s="123">
        <v>7991</v>
      </c>
      <c r="L35" s="9">
        <f t="shared" si="12"/>
        <v>-14586.268251047501</v>
      </c>
      <c r="M35" s="9">
        <f t="shared" si="0"/>
        <v>9229.2219801649899</v>
      </c>
      <c r="N35" s="9">
        <f t="shared" si="1"/>
        <v>2549501.5348121524</v>
      </c>
      <c r="O35" s="9">
        <f t="shared" si="1"/>
        <v>1071216.161471345</v>
      </c>
      <c r="P35" s="124">
        <v>913402.24346801895</v>
      </c>
      <c r="Q35" s="124">
        <v>289140</v>
      </c>
      <c r="R35" s="124">
        <v>585676.679636813</v>
      </c>
      <c r="S35" s="124">
        <v>251895</v>
      </c>
      <c r="T35" s="124">
        <v>128908.742568013</v>
      </c>
      <c r="U35" s="124">
        <v>102074.126064757</v>
      </c>
      <c r="V35" s="124">
        <v>633255.63336707698</v>
      </c>
      <c r="W35" s="124">
        <v>868145.67246917996</v>
      </c>
      <c r="X35" s="124">
        <v>79522.146765570506</v>
      </c>
      <c r="Y35" s="124">
        <v>29967.076700076799</v>
      </c>
      <c r="Z35" s="124">
        <v>33952.955232645698</v>
      </c>
      <c r="AA35" s="124">
        <v>14351.3763033347</v>
      </c>
      <c r="AB35" s="124">
        <v>272104.50213619298</v>
      </c>
      <c r="AC35" s="9"/>
      <c r="AD35" s="124">
        <v>2879787.88928458</v>
      </c>
      <c r="AE35" s="124">
        <v>1099231.93949118</v>
      </c>
      <c r="AF35" s="124">
        <v>277854.93993520999</v>
      </c>
      <c r="AG35" s="124">
        <v>2564087.8030631999</v>
      </c>
      <c r="AH35" s="124">
        <v>1061986.93949118</v>
      </c>
      <c r="AI35" s="124">
        <v>-14586.268251047501</v>
      </c>
      <c r="AJ35" s="10">
        <f t="shared" si="13"/>
        <v>2877227.0986433588</v>
      </c>
      <c r="AK35" s="10">
        <f t="shared" si="13"/>
        <v>1108461.161471345</v>
      </c>
      <c r="AL35" s="10">
        <f t="shared" si="14"/>
        <v>385579.60413440922</v>
      </c>
      <c r="AM35" s="9">
        <f t="shared" si="2"/>
        <v>-12025.477609818801</v>
      </c>
      <c r="AN35" s="9">
        <f t="shared" si="3"/>
        <v>-8798.1276735152351</v>
      </c>
      <c r="AO35" s="9">
        <f t="shared" si="4"/>
        <v>-2958.5982694949489</v>
      </c>
      <c r="AP35" s="9">
        <f t="shared" si="5"/>
        <v>0</v>
      </c>
      <c r="AQ35" s="9">
        <f t="shared" si="6"/>
        <v>2908999.7368819136</v>
      </c>
      <c r="AR35" s="9">
        <f t="shared" si="7"/>
        <v>-31772.63823855482</v>
      </c>
      <c r="AS35" s="9">
        <f t="shared" si="8"/>
        <v>-43798.115848373622</v>
      </c>
      <c r="AT35" s="124">
        <v>115149.086047438</v>
      </c>
      <c r="AU35" s="9">
        <f t="shared" si="9"/>
        <v>1108461.1614713485</v>
      </c>
      <c r="AV35" s="9">
        <f t="shared" si="15"/>
        <v>159467.5390508495</v>
      </c>
      <c r="AW35" s="9">
        <f t="shared" si="10"/>
        <v>-2958.5982694914564</v>
      </c>
      <c r="AX35" s="9">
        <f t="shared" si="11"/>
        <v>-4.9476511776447296E-10</v>
      </c>
      <c r="AY35" s="124">
        <v>2865201.62103354</v>
      </c>
      <c r="AZ35" s="9"/>
      <c r="BA35" s="9">
        <f t="shared" si="17"/>
        <v>0</v>
      </c>
      <c r="BB35" s="9">
        <v>0</v>
      </c>
      <c r="BC35" s="1">
        <v>1108461.1614713499</v>
      </c>
      <c r="BD35" s="1">
        <v>-14586.268251047501</v>
      </c>
      <c r="BE35" s="1">
        <v>9229.2219801649899</v>
      </c>
    </row>
    <row r="36" spans="1:57" ht="15" x14ac:dyDescent="0.25">
      <c r="A36" s="120">
        <v>36981</v>
      </c>
      <c r="B36" s="123">
        <v>2882808.6244199802</v>
      </c>
      <c r="C36" s="9">
        <f t="shared" si="16"/>
        <v>1115159.599061724</v>
      </c>
      <c r="D36" s="123">
        <v>1716098.5294263</v>
      </c>
      <c r="E36" s="123">
        <v>749492.89535297302</v>
      </c>
      <c r="F36" s="123">
        <v>515284.50654970697</v>
      </c>
      <c r="G36" s="123">
        <v>184820.74827152799</v>
      </c>
      <c r="H36" s="123">
        <v>377787.83049225702</v>
      </c>
      <c r="I36" s="123">
        <v>163494.74981126</v>
      </c>
      <c r="J36" s="123">
        <v>-2267.8061551979999</v>
      </c>
      <c r="K36" s="123">
        <v>1452</v>
      </c>
      <c r="L36" s="9">
        <f t="shared" si="12"/>
        <v>-15681.755353640299</v>
      </c>
      <c r="M36" s="9">
        <f t="shared" si="0"/>
        <v>-8479.8382152593695</v>
      </c>
      <c r="N36" s="9">
        <f t="shared" si="1"/>
        <v>2567783.6206319197</v>
      </c>
      <c r="O36" s="9">
        <f t="shared" si="1"/>
        <v>1090780.5552205006</v>
      </c>
      <c r="P36" s="124">
        <v>902705.99973851198</v>
      </c>
      <c r="Q36" s="124">
        <v>294187</v>
      </c>
      <c r="R36" s="124">
        <v>576982.38743288396</v>
      </c>
      <c r="S36" s="124">
        <v>253694</v>
      </c>
      <c r="T36" s="124">
        <v>130819.451708384</v>
      </c>
      <c r="U36" s="124">
        <v>103007.992668094</v>
      </c>
      <c r="V36" s="124">
        <v>638474.805944653</v>
      </c>
      <c r="W36" s="124">
        <v>875375.52487570199</v>
      </c>
      <c r="X36" s="124">
        <v>76824.673446703295</v>
      </c>
      <c r="Y36" s="124">
        <v>30693.051897219801</v>
      </c>
      <c r="Z36" s="124">
        <v>33396.901670882602</v>
      </c>
      <c r="AA36" s="124">
        <v>14204.382907277901</v>
      </c>
      <c r="AB36" s="124">
        <v>278133.30606682098</v>
      </c>
      <c r="AC36" s="9"/>
      <c r="AD36" s="124">
        <v>2898490.3797736201</v>
      </c>
      <c r="AE36" s="124">
        <v>1139753.3934357599</v>
      </c>
      <c r="AF36" s="124">
        <v>278789.89976543101</v>
      </c>
      <c r="AG36" s="124">
        <v>2583465.37598556</v>
      </c>
      <c r="AH36" s="124">
        <v>1099260.3934357599</v>
      </c>
      <c r="AI36" s="124">
        <v>-15681.755353640299</v>
      </c>
      <c r="AJ36" s="10">
        <f t="shared" si="13"/>
        <v>2893507.2329375478</v>
      </c>
      <c r="AK36" s="10">
        <f t="shared" si="13"/>
        <v>1131273.5552205006</v>
      </c>
      <c r="AL36" s="10">
        <f t="shared" si="14"/>
        <v>388354.88118440687</v>
      </c>
      <c r="AM36" s="9">
        <f t="shared" si="2"/>
        <v>-10698.608517567627</v>
      </c>
      <c r="AN36" s="9">
        <f t="shared" si="3"/>
        <v>-10567.050692149845</v>
      </c>
      <c r="AO36" s="9">
        <f t="shared" si="4"/>
        <v>16113.956158776535</v>
      </c>
      <c r="AP36" s="9">
        <f t="shared" si="5"/>
        <v>0</v>
      </c>
      <c r="AQ36" s="9">
        <f t="shared" si="6"/>
        <v>2927511.9679572042</v>
      </c>
      <c r="AR36" s="9">
        <f t="shared" si="7"/>
        <v>-34004.735019656364</v>
      </c>
      <c r="AS36" s="9">
        <f t="shared" si="8"/>
        <v>-44703.343537223991</v>
      </c>
      <c r="AT36" s="124">
        <v>118597.315006763</v>
      </c>
      <c r="AU36" s="9">
        <f t="shared" si="9"/>
        <v>1131273.5552205024</v>
      </c>
      <c r="AV36" s="9">
        <f t="shared" si="15"/>
        <v>163494.7498112607</v>
      </c>
      <c r="AW36" s="9">
        <f t="shared" si="10"/>
        <v>16113.956158778397</v>
      </c>
      <c r="AX36" s="9">
        <f t="shared" si="11"/>
        <v>6.9849193096160889E-10</v>
      </c>
      <c r="AY36" s="124">
        <v>2882808.6244199802</v>
      </c>
      <c r="AZ36" s="9"/>
      <c r="BA36" s="9">
        <f t="shared" si="17"/>
        <v>0</v>
      </c>
      <c r="BB36" s="9">
        <v>0</v>
      </c>
      <c r="BC36" s="1">
        <v>1131273.5552205001</v>
      </c>
      <c r="BD36" s="1">
        <v>-15681.755353640299</v>
      </c>
      <c r="BE36" s="1">
        <v>-8479.8382152593695</v>
      </c>
    </row>
    <row r="37" spans="1:57" ht="15" x14ac:dyDescent="0.25">
      <c r="A37" s="120">
        <v>37072</v>
      </c>
      <c r="B37" s="123">
        <v>2897214.14630742</v>
      </c>
      <c r="C37" s="9">
        <f t="shared" si="16"/>
        <v>1151155.628717188</v>
      </c>
      <c r="D37" s="123">
        <v>1728613.57982112</v>
      </c>
      <c r="E37" s="123">
        <v>776335.36327134597</v>
      </c>
      <c r="F37" s="123">
        <v>519527.15969862201</v>
      </c>
      <c r="G37" s="123">
        <v>190334.766047565</v>
      </c>
      <c r="H37" s="123">
        <v>376838.65069296298</v>
      </c>
      <c r="I37" s="123">
        <v>165270.445963926</v>
      </c>
      <c r="J37" s="123">
        <v>210.72535070423899</v>
      </c>
      <c r="K37" s="123">
        <v>-14925</v>
      </c>
      <c r="L37" s="9">
        <f t="shared" si="12"/>
        <v>-15766.259091501101</v>
      </c>
      <c r="M37" s="9">
        <f t="shared" si="0"/>
        <v>-14347.6768434967</v>
      </c>
      <c r="N37" s="9">
        <f t="shared" si="1"/>
        <v>2585814.7485509887</v>
      </c>
      <c r="O37" s="9">
        <f t="shared" si="1"/>
        <v>1102667.8984393433</v>
      </c>
      <c r="P37" s="124">
        <v>937448.87899874896</v>
      </c>
      <c r="Q37" s="124">
        <v>311236</v>
      </c>
      <c r="R37" s="124">
        <v>587663.289567995</v>
      </c>
      <c r="S37" s="124">
        <v>263409</v>
      </c>
      <c r="T37" s="124">
        <v>129528.288415906</v>
      </c>
      <c r="U37" s="124">
        <v>103791.474040177</v>
      </c>
      <c r="V37" s="124">
        <v>642343.80395968701</v>
      </c>
      <c r="W37" s="124">
        <v>885788.44496723299</v>
      </c>
      <c r="X37" s="124">
        <v>70327.936009048397</v>
      </c>
      <c r="Y37" s="124">
        <v>28902.805275835799</v>
      </c>
      <c r="Z37" s="124">
        <v>33627.774928496801</v>
      </c>
      <c r="AA37" s="124">
        <v>14351.777795961199</v>
      </c>
      <c r="AB37" s="124">
        <v>282286.42175503902</v>
      </c>
      <c r="AC37" s="9"/>
      <c r="AD37" s="124">
        <v>2912980.4053989202</v>
      </c>
      <c r="AE37" s="124">
        <v>1164842.5752828401</v>
      </c>
      <c r="AF37" s="124">
        <v>287788.90717929701</v>
      </c>
      <c r="AG37" s="124">
        <v>2601581.0076424899</v>
      </c>
      <c r="AH37" s="124">
        <v>1117015.5752828401</v>
      </c>
      <c r="AI37" s="124">
        <v>-15766.259091501101</v>
      </c>
      <c r="AJ37" s="10">
        <f t="shared" si="13"/>
        <v>2935600.3379817428</v>
      </c>
      <c r="AK37" s="10">
        <f t="shared" si="13"/>
        <v>1150494.8984393433</v>
      </c>
      <c r="AL37" s="10">
        <f t="shared" si="14"/>
        <v>386242.13269258419</v>
      </c>
      <c r="AM37" s="9">
        <f t="shared" si="2"/>
        <v>-38386.191674322821</v>
      </c>
      <c r="AN37" s="9">
        <f t="shared" si="3"/>
        <v>-9403.4819996212027</v>
      </c>
      <c r="AO37" s="9">
        <f t="shared" si="4"/>
        <v>-660.73027784470469</v>
      </c>
      <c r="AP37" s="9">
        <f t="shared" si="5"/>
        <v>0</v>
      </c>
      <c r="AQ37" s="9">
        <f t="shared" si="6"/>
        <v>2968612.9279022831</v>
      </c>
      <c r="AR37" s="9">
        <f t="shared" si="7"/>
        <v>-33012.58992054034</v>
      </c>
      <c r="AS37" s="9">
        <f t="shared" si="8"/>
        <v>-71398.781594863161</v>
      </c>
      <c r="AT37" s="124">
        <v>122015.86289212899</v>
      </c>
      <c r="AU37" s="9">
        <f t="shared" si="9"/>
        <v>1150494.8984393405</v>
      </c>
      <c r="AV37" s="9">
        <f t="shared" si="15"/>
        <v>165270.44596392597</v>
      </c>
      <c r="AW37" s="9">
        <f t="shared" si="10"/>
        <v>-660.73027784749866</v>
      </c>
      <c r="AX37" s="9">
        <f t="shared" si="11"/>
        <v>0</v>
      </c>
      <c r="AY37" s="124">
        <v>2897214.14630742</v>
      </c>
      <c r="AZ37" s="9"/>
      <c r="BA37" s="9">
        <f t="shared" si="17"/>
        <v>0</v>
      </c>
      <c r="BB37" s="9">
        <v>0</v>
      </c>
      <c r="BC37" s="1">
        <v>1150494.8984393401</v>
      </c>
      <c r="BD37" s="1">
        <v>-15766.259091501101</v>
      </c>
      <c r="BE37" s="1">
        <v>-14347.6768434967</v>
      </c>
    </row>
    <row r="38" spans="1:57" ht="15" x14ac:dyDescent="0.25">
      <c r="A38" s="120">
        <v>37164</v>
      </c>
      <c r="B38" s="123">
        <v>2904913.4332809201</v>
      </c>
      <c r="C38" s="9">
        <f t="shared" si="16"/>
        <v>1182310.3923550041</v>
      </c>
      <c r="D38" s="123">
        <v>1742515.6414948101</v>
      </c>
      <c r="E38" s="123">
        <v>747760.26116160699</v>
      </c>
      <c r="F38" s="123">
        <v>524440.75234510796</v>
      </c>
      <c r="G38" s="123">
        <v>196789.60939247999</v>
      </c>
      <c r="H38" s="123">
        <v>376798.04382020998</v>
      </c>
      <c r="I38" s="123">
        <v>169467.73068942101</v>
      </c>
      <c r="J38" s="123">
        <v>6050.8279273645803</v>
      </c>
      <c r="K38" s="123">
        <v>7630</v>
      </c>
      <c r="L38" s="9">
        <f t="shared" si="12"/>
        <v>-15803.851127010301</v>
      </c>
      <c r="M38" s="9">
        <f t="shared" si="0"/>
        <v>14891.121295069601</v>
      </c>
      <c r="N38" s="9">
        <f t="shared" si="1"/>
        <v>2610776.6160316095</v>
      </c>
      <c r="O38" s="9">
        <f t="shared" si="1"/>
        <v>1136538.7225385795</v>
      </c>
      <c r="P38" s="124">
        <v>859505.21728941298</v>
      </c>
      <c r="Q38" s="124">
        <v>293364</v>
      </c>
      <c r="R38" s="124">
        <v>561032.70906095603</v>
      </c>
      <c r="S38" s="124">
        <v>258128</v>
      </c>
      <c r="T38" s="124">
        <v>128168.043751256</v>
      </c>
      <c r="U38" s="124">
        <v>104656.90678631001</v>
      </c>
      <c r="V38" s="124">
        <v>644951.54422910605</v>
      </c>
      <c r="W38" s="124">
        <v>899352.405693479</v>
      </c>
      <c r="X38" s="124">
        <v>70716.546298029396</v>
      </c>
      <c r="Y38" s="124">
        <v>30341.743733888801</v>
      </c>
      <c r="Z38" s="124">
        <v>33041.001423013797</v>
      </c>
      <c r="AA38" s="124">
        <v>14501.135288200099</v>
      </c>
      <c r="AB38" s="124">
        <v>283330.29913414299</v>
      </c>
      <c r="AC38" s="9"/>
      <c r="AD38" s="124">
        <v>2920717.28440793</v>
      </c>
      <c r="AE38" s="124">
        <v>1156883.6012435099</v>
      </c>
      <c r="AF38" s="124">
        <v>295577.59808875102</v>
      </c>
      <c r="AG38" s="124">
        <v>2626580.4671586198</v>
      </c>
      <c r="AH38" s="124">
        <v>1121647.6012435099</v>
      </c>
      <c r="AI38" s="124">
        <v>-15803.851127010301</v>
      </c>
      <c r="AJ38" s="10">
        <f t="shared" si="13"/>
        <v>2909249.1242600661</v>
      </c>
      <c r="AK38" s="10">
        <f t="shared" si="13"/>
        <v>1171774.7225385795</v>
      </c>
      <c r="AL38" s="10">
        <f t="shared" si="14"/>
        <v>387087.84685518616</v>
      </c>
      <c r="AM38" s="9">
        <f t="shared" si="2"/>
        <v>-4335.6909791459329</v>
      </c>
      <c r="AN38" s="9">
        <f t="shared" si="3"/>
        <v>-10289.803034976183</v>
      </c>
      <c r="AO38" s="9">
        <f t="shared" si="4"/>
        <v>-10535.669816424605</v>
      </c>
      <c r="AP38" s="9">
        <f t="shared" si="5"/>
        <v>0</v>
      </c>
      <c r="AQ38" s="9">
        <f t="shared" si="6"/>
        <v>2942763.7257239157</v>
      </c>
      <c r="AR38" s="9">
        <f t="shared" si="7"/>
        <v>-33514.601463849656</v>
      </c>
      <c r="AS38" s="9">
        <f t="shared" si="8"/>
        <v>-37850.292442995589</v>
      </c>
      <c r="AT38" s="124">
        <v>124624.851667332</v>
      </c>
      <c r="AU38" s="9">
        <f t="shared" si="9"/>
        <v>1171774.7225385776</v>
      </c>
      <c r="AV38" s="9">
        <f t="shared" si="15"/>
        <v>169467.73068942089</v>
      </c>
      <c r="AW38" s="9">
        <f t="shared" si="10"/>
        <v>-10535.669816426467</v>
      </c>
      <c r="AX38" s="9">
        <f t="shared" si="11"/>
        <v>0</v>
      </c>
      <c r="AY38" s="124">
        <v>2904913.4332809201</v>
      </c>
      <c r="AZ38" s="9"/>
      <c r="BA38" s="9">
        <f t="shared" si="17"/>
        <v>0</v>
      </c>
      <c r="BB38" s="9">
        <v>0</v>
      </c>
      <c r="BC38" s="1">
        <v>1171774.72253858</v>
      </c>
      <c r="BD38" s="1">
        <v>-15803.851127010301</v>
      </c>
      <c r="BE38" s="1">
        <v>14891.121295069601</v>
      </c>
    </row>
    <row r="39" spans="1:57" ht="15" x14ac:dyDescent="0.25">
      <c r="A39" s="120">
        <v>37256</v>
      </c>
      <c r="B39" s="123">
        <v>2927261.5976589499</v>
      </c>
      <c r="C39" s="9">
        <f t="shared" si="16"/>
        <v>1215136.6714914481</v>
      </c>
      <c r="D39" s="123">
        <v>1760086.20082365</v>
      </c>
      <c r="E39" s="123">
        <v>772469.86040888994</v>
      </c>
      <c r="F39" s="123">
        <v>529275.31551929703</v>
      </c>
      <c r="G39" s="123">
        <v>203258.505328723</v>
      </c>
      <c r="H39" s="123">
        <v>375480.51914452901</v>
      </c>
      <c r="I39" s="123">
        <v>171637.54393680801</v>
      </c>
      <c r="J39" s="123">
        <v>13797.493200872799</v>
      </c>
      <c r="K39" s="123">
        <v>15659</v>
      </c>
      <c r="L39" s="9">
        <f t="shared" si="12"/>
        <v>-15911.599630701799</v>
      </c>
      <c r="M39" s="9">
        <f t="shared" si="0"/>
        <v>5542.2057525217497</v>
      </c>
      <c r="N39" s="9">
        <f t="shared" si="1"/>
        <v>2639862.6061858884</v>
      </c>
      <c r="O39" s="9">
        <f t="shared" si="1"/>
        <v>1168567.1154269418</v>
      </c>
      <c r="P39" s="124">
        <v>877359.29066095501</v>
      </c>
      <c r="Q39" s="124">
        <v>330425</v>
      </c>
      <c r="R39" s="124">
        <v>574667.15516454901</v>
      </c>
      <c r="S39" s="124">
        <v>288773</v>
      </c>
      <c r="T39" s="124">
        <v>133037.04054445901</v>
      </c>
      <c r="U39" s="124">
        <v>106444.277497495</v>
      </c>
      <c r="V39" s="124">
        <v>648016.62515857897</v>
      </c>
      <c r="W39" s="124">
        <v>906271.73470060294</v>
      </c>
      <c r="X39" s="124">
        <v>65467.229447883503</v>
      </c>
      <c r="Y39" s="124">
        <v>28417.2612635814</v>
      </c>
      <c r="Z39" s="124">
        <v>33917.317614513297</v>
      </c>
      <c r="AA39" s="124">
        <v>15042.325601906799</v>
      </c>
      <c r="AB39" s="124">
        <v>285064.82391243399</v>
      </c>
      <c r="AC39" s="9"/>
      <c r="AD39" s="124">
        <v>2943173.1972896499</v>
      </c>
      <c r="AE39" s="124">
        <v>1204676.90967442</v>
      </c>
      <c r="AF39" s="124">
        <v>303784.16787286202</v>
      </c>
      <c r="AG39" s="124">
        <v>2655774.2058165902</v>
      </c>
      <c r="AH39" s="124">
        <v>1163024.90967442</v>
      </c>
      <c r="AI39" s="124">
        <v>-15911.599630701799</v>
      </c>
      <c r="AJ39" s="10">
        <f t="shared" si="13"/>
        <v>2942554.7416822943</v>
      </c>
      <c r="AK39" s="10">
        <f t="shared" si="13"/>
        <v>1210219.1154269418</v>
      </c>
      <c r="AL39" s="10">
        <f t="shared" si="14"/>
        <v>384449.37097483082</v>
      </c>
      <c r="AM39" s="9">
        <f t="shared" si="2"/>
        <v>-15293.144023344386</v>
      </c>
      <c r="AN39" s="9">
        <f t="shared" si="3"/>
        <v>-8968.8518303018063</v>
      </c>
      <c r="AO39" s="9">
        <f t="shared" si="4"/>
        <v>-4917.5560645062942</v>
      </c>
      <c r="AP39" s="9">
        <f t="shared" si="5"/>
        <v>0</v>
      </c>
      <c r="AQ39" s="9">
        <f t="shared" si="6"/>
        <v>2974388.9163843552</v>
      </c>
      <c r="AR39" s="9">
        <f t="shared" si="7"/>
        <v>-31834.174702060875</v>
      </c>
      <c r="AS39" s="9">
        <f t="shared" si="8"/>
        <v>-47127.318725405261</v>
      </c>
      <c r="AT39" s="124">
        <v>128177.957071319</v>
      </c>
      <c r="AU39" s="9">
        <f t="shared" si="9"/>
        <v>1210219.1154269418</v>
      </c>
      <c r="AV39" s="9">
        <f t="shared" si="15"/>
        <v>171637.5439368072</v>
      </c>
      <c r="AW39" s="9">
        <f t="shared" si="10"/>
        <v>-4917.5560645062942</v>
      </c>
      <c r="AX39" s="9">
        <f t="shared" si="11"/>
        <v>-8.149072527885437E-10</v>
      </c>
      <c r="AY39" s="124">
        <v>2927261.5976589499</v>
      </c>
      <c r="AZ39" s="9"/>
      <c r="BA39" s="9">
        <f t="shared" si="17"/>
        <v>0</v>
      </c>
      <c r="BB39" s="9">
        <v>0</v>
      </c>
      <c r="BC39" s="1">
        <v>1210219.1154269399</v>
      </c>
      <c r="BD39" s="1">
        <v>-15911.599630701799</v>
      </c>
      <c r="BE39" s="1">
        <v>5542.2057525217497</v>
      </c>
    </row>
    <row r="40" spans="1:57" ht="15" x14ac:dyDescent="0.25">
      <c r="A40" s="120">
        <v>37346</v>
      </c>
      <c r="B40" s="123">
        <v>2959051.9228569199</v>
      </c>
      <c r="C40" s="9">
        <f t="shared" si="16"/>
        <v>1269446.7115684641</v>
      </c>
      <c r="D40" s="123">
        <v>1779668.8904148999</v>
      </c>
      <c r="E40" s="123">
        <v>814343.18415534496</v>
      </c>
      <c r="F40" s="123">
        <v>535520.66664163303</v>
      </c>
      <c r="G40" s="123">
        <v>213796.58199434701</v>
      </c>
      <c r="H40" s="123">
        <v>380957.304817205</v>
      </c>
      <c r="I40" s="123">
        <v>180271.660471918</v>
      </c>
      <c r="J40" s="123">
        <v>33999.531882078001</v>
      </c>
      <c r="K40" s="123">
        <v>13462</v>
      </c>
      <c r="L40" s="9">
        <f t="shared" si="12"/>
        <v>-22312.186332127101</v>
      </c>
      <c r="M40" s="9">
        <f t="shared" si="0"/>
        <v>24218.970744318602</v>
      </c>
      <c r="N40" s="9">
        <f t="shared" si="1"/>
        <v>2687966.1735862931</v>
      </c>
      <c r="O40" s="9">
        <f t="shared" si="1"/>
        <v>1246092.3973659286</v>
      </c>
      <c r="P40" s="124">
        <v>888106.83531961998</v>
      </c>
      <c r="Q40" s="124">
        <v>379044</v>
      </c>
      <c r="R40" s="124">
        <v>594563.00629290403</v>
      </c>
      <c r="S40" s="124">
        <v>333736</v>
      </c>
      <c r="T40" s="124">
        <v>131663.01820911001</v>
      </c>
      <c r="U40" s="124">
        <v>109825.284685252</v>
      </c>
      <c r="V40" s="124">
        <v>655014.34980661597</v>
      </c>
      <c r="W40" s="124">
        <v>914419.57954137598</v>
      </c>
      <c r="X40" s="124">
        <v>67643.733327136593</v>
      </c>
      <c r="Y40" s="124">
        <v>31006.563136934801</v>
      </c>
      <c r="Z40" s="124">
        <v>34536.143065397497</v>
      </c>
      <c r="AA40" s="124">
        <v>16312.284309181499</v>
      </c>
      <c r="AB40" s="124">
        <v>291536.027301736</v>
      </c>
      <c r="AC40" s="9"/>
      <c r="AD40" s="124">
        <v>2981364.1091890498</v>
      </c>
      <c r="AE40" s="124">
        <v>1267181.4266216101</v>
      </c>
      <c r="AF40" s="124">
        <v>317361.67789211601</v>
      </c>
      <c r="AG40" s="124">
        <v>2710278.3599184202</v>
      </c>
      <c r="AH40" s="124">
        <v>1221873.4266216101</v>
      </c>
      <c r="AI40" s="124">
        <v>-22312.186332127101</v>
      </c>
      <c r="AJ40" s="10">
        <f t="shared" si="13"/>
        <v>2981510.002613009</v>
      </c>
      <c r="AK40" s="10">
        <f t="shared" si="13"/>
        <v>1291400.3973659286</v>
      </c>
      <c r="AL40" s="10">
        <f t="shared" si="14"/>
        <v>393715.90369427006</v>
      </c>
      <c r="AM40" s="9">
        <f t="shared" si="2"/>
        <v>-22458.079756089021</v>
      </c>
      <c r="AN40" s="9">
        <f t="shared" si="3"/>
        <v>-12758.598877065058</v>
      </c>
      <c r="AO40" s="9">
        <f t="shared" si="4"/>
        <v>21953.685797464568</v>
      </c>
      <c r="AP40" s="9">
        <f t="shared" si="5"/>
        <v>0</v>
      </c>
      <c r="AQ40" s="9">
        <f t="shared" si="6"/>
        <v>3014136.63532747</v>
      </c>
      <c r="AR40" s="9">
        <f t="shared" si="7"/>
        <v>-32626.63271446107</v>
      </c>
      <c r="AS40" s="9">
        <f t="shared" si="8"/>
        <v>-55084.71247055009</v>
      </c>
      <c r="AT40" s="124">
        <v>132952.813025802</v>
      </c>
      <c r="AU40" s="9">
        <f t="shared" si="9"/>
        <v>1291400.3973659286</v>
      </c>
      <c r="AV40" s="9">
        <f t="shared" si="15"/>
        <v>180271.66047191829</v>
      </c>
      <c r="AW40" s="9">
        <f t="shared" si="10"/>
        <v>21953.685797464568</v>
      </c>
      <c r="AX40" s="9">
        <f t="shared" si="11"/>
        <v>2.9103830456733704E-10</v>
      </c>
      <c r="AY40" s="124">
        <v>2959051.9228569199</v>
      </c>
      <c r="AZ40" s="9"/>
      <c r="BA40" s="9">
        <f t="shared" si="17"/>
        <v>0</v>
      </c>
      <c r="BB40" s="9">
        <v>0</v>
      </c>
      <c r="BC40" s="1">
        <v>1291400.39736593</v>
      </c>
      <c r="BD40" s="1">
        <v>-22312.186332127101</v>
      </c>
      <c r="BE40" s="1">
        <v>24218.970744318602</v>
      </c>
    </row>
    <row r="41" spans="1:57" ht="15" x14ac:dyDescent="0.25">
      <c r="A41" s="120">
        <v>37437</v>
      </c>
      <c r="B41" s="123">
        <v>2996598.1250311001</v>
      </c>
      <c r="C41" s="9">
        <f t="shared" si="16"/>
        <v>1347989.0834945079</v>
      </c>
      <c r="D41" s="123">
        <v>1783735.9452200199</v>
      </c>
      <c r="E41" s="123">
        <v>841290.61167525605</v>
      </c>
      <c r="F41" s="123">
        <v>542199.37148892996</v>
      </c>
      <c r="G41" s="123">
        <v>224222.12517725601</v>
      </c>
      <c r="H41" s="123">
        <v>383973.97329497</v>
      </c>
      <c r="I41" s="123">
        <v>186090.54085302399</v>
      </c>
      <c r="J41" s="123">
        <v>19324.016386604198</v>
      </c>
      <c r="K41" s="123">
        <v>10938</v>
      </c>
      <c r="L41" s="9">
        <f t="shared" si="12"/>
        <v>-20868.4418539326</v>
      </c>
      <c r="M41" s="9">
        <f t="shared" si="0"/>
        <v>28055.721628973999</v>
      </c>
      <c r="N41" s="9">
        <f t="shared" si="1"/>
        <v>2686450.9202611474</v>
      </c>
      <c r="O41" s="9">
        <f t="shared" si="1"/>
        <v>1290596.9993345139</v>
      </c>
      <c r="P41" s="124">
        <v>913943.60327308404</v>
      </c>
      <c r="Q41" s="124">
        <v>388824</v>
      </c>
      <c r="R41" s="124">
        <v>604989.66563219298</v>
      </c>
      <c r="S41" s="124">
        <v>337505</v>
      </c>
      <c r="T41" s="124">
        <v>131546.264336664</v>
      </c>
      <c r="U41" s="124">
        <v>113441.456751923</v>
      </c>
      <c r="V41" s="124">
        <v>655240.31448942795</v>
      </c>
      <c r="W41" s="124">
        <v>913865.97191342397</v>
      </c>
      <c r="X41" s="124">
        <v>74586.435540466002</v>
      </c>
      <c r="Y41" s="124">
        <v>32664.052043975302</v>
      </c>
      <c r="Z41" s="124">
        <v>36475.815853724402</v>
      </c>
      <c r="AA41" s="124">
        <v>17576.665693376599</v>
      </c>
      <c r="AB41" s="124">
        <v>286521.18593603</v>
      </c>
      <c r="AC41" s="9"/>
      <c r="AD41" s="124">
        <v>3017466.5668850299</v>
      </c>
      <c r="AE41" s="124">
        <v>1313860.2777055399</v>
      </c>
      <c r="AF41" s="124">
        <v>336997.27087362699</v>
      </c>
      <c r="AG41" s="124">
        <v>2707319.36211508</v>
      </c>
      <c r="AH41" s="124">
        <v>1262541.2777055399</v>
      </c>
      <c r="AI41" s="124">
        <v>-20868.4418539326</v>
      </c>
      <c r="AJ41" s="10">
        <f t="shared" si="13"/>
        <v>2995404.8579020384</v>
      </c>
      <c r="AK41" s="10">
        <f t="shared" si="13"/>
        <v>1341915.9993345139</v>
      </c>
      <c r="AL41" s="10">
        <f t="shared" si="14"/>
        <v>397583.43733022042</v>
      </c>
      <c r="AM41" s="9">
        <f t="shared" si="2"/>
        <v>1193.2671290617436</v>
      </c>
      <c r="AN41" s="9">
        <f t="shared" si="3"/>
        <v>-13609.464035250421</v>
      </c>
      <c r="AO41" s="9">
        <f t="shared" si="4"/>
        <v>-6073.0841599940322</v>
      </c>
      <c r="AP41" s="9">
        <f t="shared" si="5"/>
        <v>0</v>
      </c>
      <c r="AQ41" s="9">
        <f t="shared" si="6"/>
        <v>3030928.266212733</v>
      </c>
      <c r="AR41" s="9">
        <f t="shared" si="7"/>
        <v>-35523.40831069462</v>
      </c>
      <c r="AS41" s="9">
        <f t="shared" si="8"/>
        <v>-34330.141181632876</v>
      </c>
      <c r="AT41" s="124">
        <v>135849.82311567201</v>
      </c>
      <c r="AU41" s="9">
        <f t="shared" si="9"/>
        <v>1341915.99933451</v>
      </c>
      <c r="AV41" s="9">
        <f t="shared" si="15"/>
        <v>186090.54085302391</v>
      </c>
      <c r="AW41" s="9">
        <f t="shared" si="10"/>
        <v>-6073.0841599979904</v>
      </c>
      <c r="AX41" s="9">
        <f t="shared" si="11"/>
        <v>0</v>
      </c>
      <c r="AY41" s="124">
        <v>2996598.1250311001</v>
      </c>
      <c r="AZ41" s="9"/>
      <c r="BA41" s="9">
        <f t="shared" si="17"/>
        <v>0</v>
      </c>
      <c r="BB41" s="9">
        <v>0</v>
      </c>
      <c r="BC41" s="1">
        <v>1341915.99933451</v>
      </c>
      <c r="BD41" s="1">
        <v>-20868.4418539326</v>
      </c>
      <c r="BE41" s="1">
        <v>28055.721628973999</v>
      </c>
    </row>
    <row r="42" spans="1:57" ht="15" x14ac:dyDescent="0.25">
      <c r="A42" s="120">
        <v>37529</v>
      </c>
      <c r="B42" s="123">
        <v>3030514.5063748099</v>
      </c>
      <c r="C42" s="9">
        <f t="shared" si="16"/>
        <v>1394661.757365488</v>
      </c>
      <c r="D42" s="123">
        <v>1792140.8944328499</v>
      </c>
      <c r="E42" s="123">
        <v>864235.44154159597</v>
      </c>
      <c r="F42" s="123">
        <v>549520.12419617502</v>
      </c>
      <c r="G42" s="123">
        <v>236287.55549562199</v>
      </c>
      <c r="H42" s="123">
        <v>392372.04362960998</v>
      </c>
      <c r="I42" s="123">
        <v>194261.36268218799</v>
      </c>
      <c r="J42" s="123">
        <v>30582.770838516401</v>
      </c>
      <c r="K42" s="123">
        <v>19738</v>
      </c>
      <c r="L42" s="9">
        <f t="shared" si="12"/>
        <v>-11703.0830620616</v>
      </c>
      <c r="M42" s="9">
        <f t="shared" si="0"/>
        <v>25304.490864363499</v>
      </c>
      <c r="N42" s="9">
        <f t="shared" si="1"/>
        <v>2733665.2825846984</v>
      </c>
      <c r="O42" s="9">
        <f t="shared" si="1"/>
        <v>1339826.8505837736</v>
      </c>
      <c r="P42" s="124">
        <v>880082.2899797</v>
      </c>
      <c r="Q42" s="124">
        <v>382287</v>
      </c>
      <c r="R42" s="124">
        <v>602783.97414290905</v>
      </c>
      <c r="S42" s="124">
        <v>336998</v>
      </c>
      <c r="T42" s="124">
        <v>132171.184939901</v>
      </c>
      <c r="U42" s="124">
        <v>115548.75857429</v>
      </c>
      <c r="V42" s="124">
        <v>660380.46968747501</v>
      </c>
      <c r="W42" s="124">
        <v>913357.27906524995</v>
      </c>
      <c r="X42" s="124">
        <v>80224.232673677499</v>
      </c>
      <c r="Y42" s="124">
        <v>35569.6394260175</v>
      </c>
      <c r="Z42" s="124">
        <v>38075.704856184297</v>
      </c>
      <c r="AA42" s="124">
        <v>18606.257723348001</v>
      </c>
      <c r="AB42" s="124">
        <v>288230.79049023299</v>
      </c>
      <c r="AC42" s="9"/>
      <c r="AD42" s="124">
        <v>3042217.5894368701</v>
      </c>
      <c r="AE42" s="124">
        <v>1359811.3597194101</v>
      </c>
      <c r="AF42" s="124">
        <v>348665.439341372</v>
      </c>
      <c r="AG42" s="124">
        <v>2745368.36564676</v>
      </c>
      <c r="AH42" s="124">
        <v>1314522.3597194101</v>
      </c>
      <c r="AI42" s="124">
        <v>-11703.0830620616</v>
      </c>
      <c r="AJ42" s="10">
        <f t="shared" si="13"/>
        <v>3010963.5984214894</v>
      </c>
      <c r="AK42" s="10">
        <f t="shared" si="13"/>
        <v>1385115.8505837736</v>
      </c>
      <c r="AL42" s="10">
        <f t="shared" si="14"/>
        <v>406530.7280200948</v>
      </c>
      <c r="AM42" s="9">
        <f t="shared" si="2"/>
        <v>19550.907953320537</v>
      </c>
      <c r="AN42" s="9">
        <f t="shared" si="3"/>
        <v>-14158.684390484821</v>
      </c>
      <c r="AO42" s="9">
        <f t="shared" si="4"/>
        <v>-9545.9067817144096</v>
      </c>
      <c r="AP42" s="9">
        <f t="shared" si="5"/>
        <v>0</v>
      </c>
      <c r="AQ42" s="9">
        <f t="shared" si="6"/>
        <v>3044369.7502623652</v>
      </c>
      <c r="AR42" s="9">
        <f t="shared" si="7"/>
        <v>-33406.151840875857</v>
      </c>
      <c r="AS42" s="9">
        <f t="shared" si="8"/>
        <v>-13855.24388755532</v>
      </c>
      <c r="AT42" s="124">
        <v>140085.46553282201</v>
      </c>
      <c r="AU42" s="9">
        <f t="shared" si="9"/>
        <v>1385115.8505837689</v>
      </c>
      <c r="AV42" s="9">
        <f t="shared" si="15"/>
        <v>194261.36268218752</v>
      </c>
      <c r="AW42" s="9">
        <f t="shared" si="10"/>
        <v>-9545.9067817190662</v>
      </c>
      <c r="AX42" s="9">
        <f t="shared" si="11"/>
        <v>-4.6566128730773926E-10</v>
      </c>
      <c r="AY42" s="124">
        <v>3030514.5063748099</v>
      </c>
      <c r="AZ42" s="9"/>
      <c r="BA42" s="9">
        <f t="shared" si="17"/>
        <v>0</v>
      </c>
      <c r="BB42" s="9">
        <v>0</v>
      </c>
      <c r="BC42" s="1">
        <v>1385115.8505837701</v>
      </c>
      <c r="BD42" s="1">
        <v>-11703.0830620616</v>
      </c>
      <c r="BE42" s="1">
        <v>25304.490864363499</v>
      </c>
    </row>
    <row r="43" spans="1:57" ht="15" x14ac:dyDescent="0.25">
      <c r="A43" s="120">
        <v>37621</v>
      </c>
      <c r="B43" s="123">
        <v>3055728.0425334801</v>
      </c>
      <c r="C43" s="9">
        <f t="shared" si="16"/>
        <v>1430619.547939776</v>
      </c>
      <c r="D43" s="123">
        <v>1812178.42221316</v>
      </c>
      <c r="E43" s="123">
        <v>891715.43446246698</v>
      </c>
      <c r="F43" s="123">
        <v>556763.61500383494</v>
      </c>
      <c r="G43" s="123">
        <v>239002.78630967301</v>
      </c>
      <c r="H43" s="123">
        <v>402232.03732339898</v>
      </c>
      <c r="I43" s="123">
        <v>202841.892022919</v>
      </c>
      <c r="J43" s="123">
        <v>16890.6403129957</v>
      </c>
      <c r="K43" s="123">
        <v>10770</v>
      </c>
      <c r="L43" s="9">
        <f t="shared" si="12"/>
        <v>-6813.4947358313902</v>
      </c>
      <c r="M43" s="9">
        <f t="shared" si="0"/>
        <v>36990.7402889722</v>
      </c>
      <c r="N43" s="9">
        <f t="shared" si="1"/>
        <v>2760479.3815593086</v>
      </c>
      <c r="O43" s="9">
        <f t="shared" si="1"/>
        <v>1381320.8530840322</v>
      </c>
      <c r="P43" s="124">
        <v>930273.49903884402</v>
      </c>
      <c r="Q43" s="124">
        <v>397273</v>
      </c>
      <c r="R43" s="124">
        <v>620883.89743694803</v>
      </c>
      <c r="S43" s="124">
        <v>354309</v>
      </c>
      <c r="T43" s="124">
        <v>129805.98171845599</v>
      </c>
      <c r="U43" s="124">
        <v>116407.81528752</v>
      </c>
      <c r="V43" s="124">
        <v>657338.92988968396</v>
      </c>
      <c r="W43" s="124">
        <v>942337.31735619402</v>
      </c>
      <c r="X43" s="124">
        <v>81708.595252652798</v>
      </c>
      <c r="Y43" s="124">
        <v>37617.837093291499</v>
      </c>
      <c r="Z43" s="124">
        <v>43452.1379589918</v>
      </c>
      <c r="AA43" s="124">
        <v>21368.985448791202</v>
      </c>
      <c r="AB43" s="124">
        <v>290479.99584006303</v>
      </c>
      <c r="AC43" s="9"/>
      <c r="AD43" s="124">
        <v>3062541.5372693101</v>
      </c>
      <c r="AE43" s="124">
        <v>1387294.11279506</v>
      </c>
      <c r="AF43" s="124">
        <v>357654.88698494399</v>
      </c>
      <c r="AG43" s="124">
        <v>2767292.87629514</v>
      </c>
      <c r="AH43" s="124">
        <v>1344330.11279506</v>
      </c>
      <c r="AI43" s="124">
        <v>-6813.4947358313902</v>
      </c>
      <c r="AJ43" s="10">
        <f t="shared" si="13"/>
        <v>3069868.9831612045</v>
      </c>
      <c r="AK43" s="10">
        <f t="shared" si="13"/>
        <v>1424284.8530840322</v>
      </c>
      <c r="AL43" s="10">
        <f t="shared" si="14"/>
        <v>415640.72905170766</v>
      </c>
      <c r="AM43" s="9">
        <f t="shared" si="2"/>
        <v>-14140.940627724398</v>
      </c>
      <c r="AN43" s="9">
        <f t="shared" si="3"/>
        <v>-13408.69172830868</v>
      </c>
      <c r="AO43" s="9">
        <f t="shared" si="4"/>
        <v>-6334.6948557437863</v>
      </c>
      <c r="AP43" s="9">
        <f t="shared" si="5"/>
        <v>0</v>
      </c>
      <c r="AQ43" s="9">
        <f t="shared" si="6"/>
        <v>3104049.5134477629</v>
      </c>
      <c r="AR43" s="9">
        <f t="shared" si="7"/>
        <v>-34180.530286558438</v>
      </c>
      <c r="AS43" s="9">
        <f t="shared" si="8"/>
        <v>-48321.470914282836</v>
      </c>
      <c r="AT43" s="124">
        <v>143855.06948083601</v>
      </c>
      <c r="AU43" s="9">
        <f t="shared" si="9"/>
        <v>1424284.8530840308</v>
      </c>
      <c r="AV43" s="9">
        <f t="shared" si="15"/>
        <v>202841.89202291871</v>
      </c>
      <c r="AW43" s="9">
        <f t="shared" si="10"/>
        <v>-6334.6948557451833</v>
      </c>
      <c r="AX43" s="9">
        <f t="shared" si="11"/>
        <v>-2.9103830456733704E-10</v>
      </c>
      <c r="AY43" s="124">
        <v>3055728.0425334801</v>
      </c>
      <c r="AZ43" s="9"/>
      <c r="BA43" s="9">
        <f t="shared" si="17"/>
        <v>0</v>
      </c>
      <c r="BB43" s="9">
        <v>0</v>
      </c>
      <c r="BC43" s="1">
        <v>1424284.8530840301</v>
      </c>
      <c r="BD43" s="1">
        <v>-6813.4947358313902</v>
      </c>
      <c r="BE43" s="1">
        <v>36990.7402889722</v>
      </c>
    </row>
    <row r="44" spans="1:57" ht="15" x14ac:dyDescent="0.25">
      <c r="A44" s="120">
        <v>37711</v>
      </c>
      <c r="B44" s="123">
        <v>3075124.6523503801</v>
      </c>
      <c r="C44" s="9">
        <f t="shared" si="16"/>
        <v>1430467.964311688</v>
      </c>
      <c r="D44" s="123">
        <v>1817716.3419764501</v>
      </c>
      <c r="E44" s="123">
        <v>894207.92162747402</v>
      </c>
      <c r="F44" s="123">
        <v>564375.27895344805</v>
      </c>
      <c r="G44" s="123">
        <v>244301.375390514</v>
      </c>
      <c r="H44" s="123">
        <v>408903.35169993999</v>
      </c>
      <c r="I44" s="123">
        <v>206842.23157911</v>
      </c>
      <c r="J44" s="123">
        <v>52164.558839808902</v>
      </c>
      <c r="K44" s="123">
        <v>8959</v>
      </c>
      <c r="L44" s="9">
        <f t="shared" si="12"/>
        <v>-15756.9578491556</v>
      </c>
      <c r="M44" s="9">
        <f t="shared" si="0"/>
        <v>49635.5016471567</v>
      </c>
      <c r="N44" s="9">
        <f t="shared" si="1"/>
        <v>2813403.0334477741</v>
      </c>
      <c r="O44" s="9">
        <f t="shared" si="1"/>
        <v>1403946.0302442566</v>
      </c>
      <c r="P44" s="124">
        <v>892644.26750122698</v>
      </c>
      <c r="Q44" s="124">
        <v>368978</v>
      </c>
      <c r="R44" s="124">
        <v>620095.47429884097</v>
      </c>
      <c r="S44" s="124">
        <v>321442</v>
      </c>
      <c r="T44" s="124">
        <v>132650.78631446799</v>
      </c>
      <c r="U44" s="124">
        <v>117731.357909592</v>
      </c>
      <c r="V44" s="124">
        <v>664082.82454328798</v>
      </c>
      <c r="W44" s="124">
        <v>934660.68171325896</v>
      </c>
      <c r="X44" s="124">
        <v>83030.112302007605</v>
      </c>
      <c r="Y44" s="124">
        <v>37931.748749384496</v>
      </c>
      <c r="Z44" s="124">
        <v>40551.7614081867</v>
      </c>
      <c r="AA44" s="124">
        <v>20115.490272859501</v>
      </c>
      <c r="AB44" s="124">
        <v>298559.104529534</v>
      </c>
      <c r="AC44" s="9"/>
      <c r="AD44" s="124">
        <v>3090881.6101995399</v>
      </c>
      <c r="AE44" s="124">
        <v>1401846.5285970999</v>
      </c>
      <c r="AF44" s="124">
        <v>357616.99107792199</v>
      </c>
      <c r="AG44" s="124">
        <v>2829159.9912969298</v>
      </c>
      <c r="AH44" s="124">
        <v>1354310.5285970999</v>
      </c>
      <c r="AI44" s="124">
        <v>-15756.9578491556</v>
      </c>
      <c r="AJ44" s="10">
        <f t="shared" si="13"/>
        <v>3085951.8266501604</v>
      </c>
      <c r="AK44" s="10">
        <f t="shared" si="13"/>
        <v>1451482.0302442566</v>
      </c>
      <c r="AL44" s="10">
        <f t="shared" si="14"/>
        <v>422140.97823972831</v>
      </c>
      <c r="AM44" s="9">
        <f t="shared" si="2"/>
        <v>-10827.174299780279</v>
      </c>
      <c r="AN44" s="9">
        <f t="shared" si="3"/>
        <v>-13237.626539788325</v>
      </c>
      <c r="AO44" s="9">
        <f t="shared" si="4"/>
        <v>21014.065932568628</v>
      </c>
      <c r="AP44" s="11">
        <f t="shared" si="5"/>
        <v>0</v>
      </c>
      <c r="AQ44" s="9">
        <f t="shared" si="6"/>
        <v>3113188.9933626656</v>
      </c>
      <c r="AR44" s="9">
        <f t="shared" si="7"/>
        <v>-27237.166712505277</v>
      </c>
      <c r="AS44" s="9">
        <f t="shared" si="8"/>
        <v>-38064.341012285557</v>
      </c>
      <c r="AT44" s="124">
        <v>148794.992556866</v>
      </c>
      <c r="AU44" s="9">
        <f t="shared" si="9"/>
        <v>1451482.0302442547</v>
      </c>
      <c r="AV44" s="9">
        <f t="shared" si="15"/>
        <v>206842.23157911</v>
      </c>
      <c r="AW44" s="9">
        <f t="shared" si="10"/>
        <v>21014.065932566766</v>
      </c>
      <c r="AX44" s="9">
        <f t="shared" si="11"/>
        <v>0</v>
      </c>
      <c r="AY44" s="124">
        <v>3075124.6523503801</v>
      </c>
      <c r="AZ44" s="9"/>
      <c r="BA44" s="9">
        <f t="shared" si="17"/>
        <v>0</v>
      </c>
      <c r="BB44" s="9">
        <v>0</v>
      </c>
      <c r="BC44" s="1">
        <v>1451482.0302442501</v>
      </c>
      <c r="BD44" s="1">
        <v>-15756.9578491556</v>
      </c>
      <c r="BE44" s="1">
        <v>49635.5016471567</v>
      </c>
    </row>
    <row r="45" spans="1:57" ht="15" x14ac:dyDescent="0.25">
      <c r="A45" s="120">
        <v>37802</v>
      </c>
      <c r="B45" s="123">
        <v>3090142.6226393799</v>
      </c>
      <c r="C45" s="9">
        <f t="shared" si="16"/>
        <v>1472208.940703488</v>
      </c>
      <c r="D45" s="123">
        <v>1828285.75663324</v>
      </c>
      <c r="E45" s="123">
        <v>914590.25640847499</v>
      </c>
      <c r="F45" s="123">
        <v>572133.42007821996</v>
      </c>
      <c r="G45" s="123">
        <v>243345.29855030199</v>
      </c>
      <c r="H45" s="123">
        <v>423180.11035855999</v>
      </c>
      <c r="I45" s="123">
        <v>215789.08936587599</v>
      </c>
      <c r="J45" s="123">
        <v>39556.158689338597</v>
      </c>
      <c r="K45" s="123">
        <v>18667</v>
      </c>
      <c r="L45" s="9">
        <f t="shared" si="12"/>
        <v>-15833.546068654899</v>
      </c>
      <c r="M45" s="9">
        <f t="shared" si="0"/>
        <v>55242.282517588501</v>
      </c>
      <c r="N45" s="9">
        <f t="shared" si="1"/>
        <v>2832429.1238256753</v>
      </c>
      <c r="O45" s="9">
        <f t="shared" si="1"/>
        <v>1447633.9268422385</v>
      </c>
      <c r="P45" s="124">
        <v>892205.50955447799</v>
      </c>
      <c r="Q45" s="124">
        <v>350351</v>
      </c>
      <c r="R45" s="124">
        <v>641082.67615181406</v>
      </c>
      <c r="S45" s="124">
        <v>321251</v>
      </c>
      <c r="T45" s="124">
        <v>134983.18000084799</v>
      </c>
      <c r="U45" s="124">
        <v>116689.97869270301</v>
      </c>
      <c r="V45" s="124">
        <v>663874.17137233098</v>
      </c>
      <c r="W45" s="124">
        <v>945571.89645406196</v>
      </c>
      <c r="X45" s="124">
        <v>86459.142208255405</v>
      </c>
      <c r="Y45" s="124">
        <v>40774.053204496799</v>
      </c>
      <c r="Z45" s="124">
        <v>41550.114040382403</v>
      </c>
      <c r="AA45" s="124">
        <v>20760.191241685399</v>
      </c>
      <c r="AB45" s="124">
        <v>308302.492718875</v>
      </c>
      <c r="AC45" s="9"/>
      <c r="AD45" s="124">
        <v>3105976.1687080399</v>
      </c>
      <c r="AE45" s="124">
        <v>1421491.6443246501</v>
      </c>
      <c r="AF45" s="124">
        <v>368052.23517587199</v>
      </c>
      <c r="AG45" s="124">
        <v>2848262.6698943302</v>
      </c>
      <c r="AH45" s="124">
        <v>1392391.6443246501</v>
      </c>
      <c r="AI45" s="124">
        <v>-15833.546068654899</v>
      </c>
      <c r="AJ45" s="10">
        <f t="shared" si="13"/>
        <v>3083551.9572283393</v>
      </c>
      <c r="AK45" s="10">
        <f t="shared" si="13"/>
        <v>1476733.9268422385</v>
      </c>
      <c r="AL45" s="10">
        <f t="shared" si="14"/>
        <v>436311.7489675128</v>
      </c>
      <c r="AM45" s="9">
        <f t="shared" si="2"/>
        <v>6590.6654110406525</v>
      </c>
      <c r="AN45" s="9">
        <f t="shared" si="3"/>
        <v>-13131.63860895281</v>
      </c>
      <c r="AO45" s="9">
        <f t="shared" si="4"/>
        <v>4524.9861387505662</v>
      </c>
      <c r="AP45" s="9">
        <f t="shared" si="5"/>
        <v>0</v>
      </c>
      <c r="AQ45" s="9">
        <f t="shared" si="6"/>
        <v>3111576.3717023204</v>
      </c>
      <c r="AR45" s="9">
        <f t="shared" si="7"/>
        <v>-28024.414473981131</v>
      </c>
      <c r="AS45" s="9">
        <f t="shared" si="8"/>
        <v>-21433.749062940478</v>
      </c>
      <c r="AT45" s="124">
        <v>154254.84491969299</v>
      </c>
      <c r="AU45" s="9">
        <f t="shared" si="9"/>
        <v>1476733.9268422406</v>
      </c>
      <c r="AV45" s="9">
        <f t="shared" si="15"/>
        <v>215789.08936587517</v>
      </c>
      <c r="AW45" s="9">
        <f t="shared" si="10"/>
        <v>4524.9861387526616</v>
      </c>
      <c r="AX45" s="9">
        <f t="shared" si="11"/>
        <v>-8.149072527885437E-10</v>
      </c>
      <c r="AY45" s="124">
        <v>3090142.6226393799</v>
      </c>
      <c r="AZ45" s="9"/>
      <c r="BA45" s="9">
        <f t="shared" si="17"/>
        <v>0</v>
      </c>
      <c r="BB45" s="9">
        <v>0</v>
      </c>
      <c r="BC45" s="1">
        <v>1476733.9268422399</v>
      </c>
      <c r="BD45" s="1">
        <v>-15833.546068654899</v>
      </c>
      <c r="BE45" s="1">
        <v>55242.282517588501</v>
      </c>
    </row>
    <row r="46" spans="1:57" ht="15" x14ac:dyDescent="0.25">
      <c r="A46" s="120">
        <v>37894</v>
      </c>
      <c r="B46" s="123">
        <v>3106912.5358923501</v>
      </c>
      <c r="C46" s="9">
        <f t="shared" si="16"/>
        <v>1513535.833380196</v>
      </c>
      <c r="D46" s="123">
        <v>1846660.9596327499</v>
      </c>
      <c r="E46" s="123">
        <v>932460.00930636004</v>
      </c>
      <c r="F46" s="123">
        <v>580548.70329930203</v>
      </c>
      <c r="G46" s="123">
        <v>253830.154849535</v>
      </c>
      <c r="H46" s="123">
        <v>436405.69093187398</v>
      </c>
      <c r="I46" s="123">
        <v>220480.76204725201</v>
      </c>
      <c r="J46" s="123">
        <v>18965.281563381501</v>
      </c>
      <c r="K46" s="123">
        <v>10567</v>
      </c>
      <c r="L46" s="9">
        <f t="shared" si="12"/>
        <v>-15918.3456916963</v>
      </c>
      <c r="M46" s="9">
        <f t="shared" si="0"/>
        <v>50247.483624062501</v>
      </c>
      <c r="N46" s="9">
        <f t="shared" si="1"/>
        <v>2848522.1942342939</v>
      </c>
      <c r="O46" s="9">
        <f t="shared" si="1"/>
        <v>1467585.4098272126</v>
      </c>
      <c r="P46" s="124">
        <v>925598.36436318001</v>
      </c>
      <c r="Q46" s="124">
        <v>359284</v>
      </c>
      <c r="R46" s="124">
        <v>667377.872545216</v>
      </c>
      <c r="S46" s="124">
        <v>326350</v>
      </c>
      <c r="T46" s="124">
        <v>145890.41180209699</v>
      </c>
      <c r="U46" s="124">
        <v>119891.809771398</v>
      </c>
      <c r="V46" s="124">
        <v>667226.49514432298</v>
      </c>
      <c r="W46" s="124">
        <v>943667.26718555996</v>
      </c>
      <c r="X46" s="124">
        <v>88119.640322313295</v>
      </c>
      <c r="Y46" s="124">
        <v>39786.834842654898</v>
      </c>
      <c r="Z46" s="124">
        <v>40523.444816319803</v>
      </c>
      <c r="AA46" s="124">
        <v>20183.954558239799</v>
      </c>
      <c r="AB46" s="124">
        <v>320967.050489121</v>
      </c>
      <c r="AC46" s="9"/>
      <c r="AD46" s="124">
        <v>3122830.8815840501</v>
      </c>
      <c r="AE46" s="124">
        <v>1450271.9262031501</v>
      </c>
      <c r="AF46" s="124">
        <v>378383.958345049</v>
      </c>
      <c r="AG46" s="124">
        <v>2864440.5399259902</v>
      </c>
      <c r="AH46" s="124">
        <v>1417337.9262031501</v>
      </c>
      <c r="AI46" s="124">
        <v>-15918.3456916963</v>
      </c>
      <c r="AJ46" s="10">
        <f t="shared" si="13"/>
        <v>3106742.6860522581</v>
      </c>
      <c r="AK46" s="10">
        <f t="shared" si="13"/>
        <v>1500519.4098272126</v>
      </c>
      <c r="AL46" s="10">
        <f t="shared" si="14"/>
        <v>449610.13562775409</v>
      </c>
      <c r="AM46" s="9">
        <f t="shared" si="2"/>
        <v>169.84984009200707</v>
      </c>
      <c r="AN46" s="9">
        <f t="shared" si="3"/>
        <v>-13204.444695880113</v>
      </c>
      <c r="AO46" s="9">
        <f t="shared" si="4"/>
        <v>-13016.42355298344</v>
      </c>
      <c r="AP46" s="9">
        <f t="shared" si="5"/>
        <v>0</v>
      </c>
      <c r="AQ46" s="9">
        <f t="shared" si="6"/>
        <v>3138087.2262494559</v>
      </c>
      <c r="AR46" s="9">
        <f t="shared" si="7"/>
        <v>-31344.540197197814</v>
      </c>
      <c r="AS46" s="9">
        <f t="shared" si="8"/>
        <v>-31174.690357105806</v>
      </c>
      <c r="AT46" s="124">
        <v>160509.97264635799</v>
      </c>
      <c r="AU46" s="9">
        <f t="shared" si="9"/>
        <v>1500519.4098272102</v>
      </c>
      <c r="AV46" s="9">
        <f t="shared" si="15"/>
        <v>220480.76204725268</v>
      </c>
      <c r="AW46" s="9">
        <f t="shared" si="10"/>
        <v>-13016.423552985769</v>
      </c>
      <c r="AX46" s="9">
        <f t="shared" si="11"/>
        <v>6.6938810050487518E-10</v>
      </c>
      <c r="AY46" s="124">
        <v>3106912.5358923501</v>
      </c>
      <c r="AZ46" s="9"/>
      <c r="BA46" s="9">
        <f>B46-AY46</f>
        <v>0</v>
      </c>
      <c r="BB46" s="9">
        <v>0</v>
      </c>
      <c r="BC46" s="1">
        <v>1500519.40982721</v>
      </c>
      <c r="BD46" s="1">
        <v>-15918.3456916963</v>
      </c>
      <c r="BE46" s="1">
        <v>50247.483624062501</v>
      </c>
    </row>
    <row r="47" spans="1:57" ht="15" x14ac:dyDescent="0.25">
      <c r="A47" s="120">
        <v>37986</v>
      </c>
      <c r="B47" s="123">
        <v>3124837.2862370699</v>
      </c>
      <c r="C47" s="9">
        <f t="shared" si="16"/>
        <v>1545383.3446173321</v>
      </c>
      <c r="D47" s="123">
        <v>1878016.37408856</v>
      </c>
      <c r="E47" s="123">
        <v>949150.42414548399</v>
      </c>
      <c r="F47" s="123">
        <v>590420.26945962897</v>
      </c>
      <c r="G47" s="123">
        <v>264025.10177221202</v>
      </c>
      <c r="H47" s="123">
        <v>450696.04502406</v>
      </c>
      <c r="I47" s="123">
        <v>230673.843411451</v>
      </c>
      <c r="J47" s="123">
        <v>20420.2899372918</v>
      </c>
      <c r="K47" s="123">
        <v>21435</v>
      </c>
      <c r="L47" s="9">
        <f t="shared" si="12"/>
        <v>-16008.177793233201</v>
      </c>
      <c r="M47" s="9">
        <f t="shared" si="0"/>
        <v>51554.346769847398</v>
      </c>
      <c r="N47" s="9">
        <f t="shared" si="1"/>
        <v>2904603.1559229167</v>
      </c>
      <c r="O47" s="9">
        <f t="shared" si="1"/>
        <v>1516838.7160989975</v>
      </c>
      <c r="P47" s="124">
        <v>905905.55768864905</v>
      </c>
      <c r="Q47" s="124">
        <v>347119</v>
      </c>
      <c r="R47" s="124">
        <v>690577.52766395803</v>
      </c>
      <c r="S47" s="124">
        <v>331097</v>
      </c>
      <c r="T47" s="124">
        <v>147265.04689947801</v>
      </c>
      <c r="U47" s="124">
        <v>123005.901074426</v>
      </c>
      <c r="V47" s="124">
        <v>672654.93613477401</v>
      </c>
      <c r="W47" s="124">
        <v>967014.30214657704</v>
      </c>
      <c r="X47" s="124">
        <v>86023.686742325604</v>
      </c>
      <c r="Y47" s="124">
        <v>42848.656101322696</v>
      </c>
      <c r="Z47" s="124">
        <v>50647.1133411556</v>
      </c>
      <c r="AA47" s="124">
        <v>25105.515668018099</v>
      </c>
      <c r="AB47" s="124">
        <v>325038.88879939402</v>
      </c>
      <c r="AC47" s="9"/>
      <c r="AD47" s="124">
        <v>3140845.4640302998</v>
      </c>
      <c r="AE47" s="124">
        <v>1481306.3693291501</v>
      </c>
      <c r="AF47" s="124">
        <v>386345.83615433302</v>
      </c>
      <c r="AG47" s="124">
        <v>2920611.3337161499</v>
      </c>
      <c r="AH47" s="124">
        <v>1465284.3693291501</v>
      </c>
      <c r="AI47" s="124">
        <v>-16008.177793233201</v>
      </c>
      <c r="AJ47" s="10">
        <f t="shared" si="13"/>
        <v>3119931.1859476073</v>
      </c>
      <c r="AK47" s="10">
        <f t="shared" si="13"/>
        <v>1532860.7160989975</v>
      </c>
      <c r="AL47" s="10">
        <f t="shared" si="14"/>
        <v>461709.68888287526</v>
      </c>
      <c r="AM47" s="9">
        <f t="shared" si="2"/>
        <v>4906.1002894625999</v>
      </c>
      <c r="AN47" s="9">
        <f t="shared" si="3"/>
        <v>-11013.643858815252</v>
      </c>
      <c r="AO47" s="9">
        <f t="shared" si="4"/>
        <v>-12522.62851833459</v>
      </c>
      <c r="AP47" s="9">
        <f t="shared" si="5"/>
        <v>0</v>
      </c>
      <c r="AQ47" s="9">
        <f t="shared" si="6"/>
        <v>3149886.474599814</v>
      </c>
      <c r="AR47" s="9">
        <f t="shared" si="7"/>
        <v>-29955.288652206771</v>
      </c>
      <c r="AS47" s="9">
        <f t="shared" si="8"/>
        <v>-25049.188362744171</v>
      </c>
      <c r="AT47" s="124">
        <v>162719.67164211001</v>
      </c>
      <c r="AU47" s="9">
        <f t="shared" si="9"/>
        <v>1532860.7160989942</v>
      </c>
      <c r="AV47" s="9">
        <f t="shared" si="15"/>
        <v>230673.8434114508</v>
      </c>
      <c r="AW47" s="9">
        <f t="shared" si="10"/>
        <v>-12522.62851833785</v>
      </c>
      <c r="AX47" s="9">
        <f t="shared" si="11"/>
        <v>0</v>
      </c>
      <c r="AY47" s="124">
        <v>3124837.2862370699</v>
      </c>
      <c r="AZ47" s="9"/>
      <c r="BA47" s="9">
        <f>B47-AY47</f>
        <v>0</v>
      </c>
      <c r="BB47" s="9">
        <v>0</v>
      </c>
      <c r="BC47" s="1">
        <v>1532860.7160989901</v>
      </c>
      <c r="BD47" s="1">
        <v>-16008.177793233201</v>
      </c>
      <c r="BE47" s="1">
        <v>51554.346769847398</v>
      </c>
    </row>
    <row r="48" spans="1:57" ht="15" x14ac:dyDescent="0.25">
      <c r="A48" s="120">
        <v>38077</v>
      </c>
      <c r="B48" s="123">
        <v>3172140.4987885701</v>
      </c>
      <c r="C48" s="9">
        <f t="shared" si="16"/>
        <v>1567901.2402997641</v>
      </c>
      <c r="D48" s="123">
        <v>1903331.97992809</v>
      </c>
      <c r="E48" s="123">
        <v>1010550.85044986</v>
      </c>
      <c r="F48" s="123">
        <v>599502.25432574796</v>
      </c>
      <c r="G48" s="123">
        <v>268588.95803508197</v>
      </c>
      <c r="H48" s="123">
        <v>464234.56058158999</v>
      </c>
      <c r="I48" s="123">
        <v>236641.591481765</v>
      </c>
      <c r="J48" s="123">
        <v>64821.877375264201</v>
      </c>
      <c r="K48" s="123">
        <v>25385</v>
      </c>
      <c r="L48" s="9">
        <f t="shared" si="12"/>
        <v>-16254.1524590109</v>
      </c>
      <c r="M48" s="9">
        <f t="shared" si="0"/>
        <v>30413.581369240801</v>
      </c>
      <c r="N48" s="9">
        <f t="shared" si="1"/>
        <v>3002239.7608238589</v>
      </c>
      <c r="O48" s="9">
        <f t="shared" si="1"/>
        <v>1571579.9813359408</v>
      </c>
      <c r="P48" s="124">
        <v>872943.36067998596</v>
      </c>
      <c r="Q48" s="124">
        <v>354312</v>
      </c>
      <c r="R48" s="124">
        <v>701129.95604585996</v>
      </c>
      <c r="S48" s="124">
        <v>337180</v>
      </c>
      <c r="T48" s="124">
        <v>147564.19827184599</v>
      </c>
      <c r="U48" s="124">
        <v>129561.95712128701</v>
      </c>
      <c r="V48" s="124">
        <v>683296.94672793499</v>
      </c>
      <c r="W48" s="124">
        <v>973339.44863829401</v>
      </c>
      <c r="X48" s="124">
        <v>85507.236905229496</v>
      </c>
      <c r="Y48" s="124">
        <v>41454.051154925</v>
      </c>
      <c r="Z48" s="124">
        <v>49776.054232288101</v>
      </c>
      <c r="AA48" s="124">
        <v>24926.190794787701</v>
      </c>
      <c r="AB48" s="124">
        <v>340190.25347267499</v>
      </c>
      <c r="AC48" s="9"/>
      <c r="AD48" s="124">
        <v>3188394.6512475801</v>
      </c>
      <c r="AE48" s="124">
        <v>1558298.3999667</v>
      </c>
      <c r="AF48" s="124">
        <v>391975.31007494102</v>
      </c>
      <c r="AG48" s="124">
        <v>3018493.9132828698</v>
      </c>
      <c r="AH48" s="124">
        <v>1541166.3999667</v>
      </c>
      <c r="AI48" s="124">
        <v>-16254.1524590109</v>
      </c>
      <c r="AJ48" s="10">
        <f t="shared" si="13"/>
        <v>3174053.1654579849</v>
      </c>
      <c r="AK48" s="10">
        <f t="shared" si="13"/>
        <v>1588711.9813359408</v>
      </c>
      <c r="AL48" s="10">
        <f t="shared" si="14"/>
        <v>475473.54461019259</v>
      </c>
      <c r="AM48" s="9">
        <f t="shared" si="2"/>
        <v>-1912.6666694148444</v>
      </c>
      <c r="AN48" s="9">
        <f t="shared" si="3"/>
        <v>-11238.984028602601</v>
      </c>
      <c r="AO48" s="9">
        <f t="shared" si="4"/>
        <v>20810.741036176682</v>
      </c>
      <c r="AP48" s="9">
        <f t="shared" si="5"/>
        <v>0</v>
      </c>
      <c r="AQ48" s="9">
        <f t="shared" si="6"/>
        <v>3198688.90841441</v>
      </c>
      <c r="AR48" s="9">
        <f t="shared" si="7"/>
        <v>-24635.742956425063</v>
      </c>
      <c r="AS48" s="9">
        <f t="shared" si="8"/>
        <v>-26548.409625839908</v>
      </c>
      <c r="AT48" s="124">
        <v>170261.34953205299</v>
      </c>
      <c r="AU48" s="9">
        <f t="shared" si="9"/>
        <v>1588711.9813359482</v>
      </c>
      <c r="AV48" s="9">
        <f t="shared" si="15"/>
        <v>236641.59148176567</v>
      </c>
      <c r="AW48" s="9">
        <f t="shared" si="10"/>
        <v>20810.741036184132</v>
      </c>
      <c r="AX48" s="9">
        <f t="shared" si="11"/>
        <v>6.6938810050487518E-10</v>
      </c>
      <c r="AY48" s="124">
        <v>3172140.4987885701</v>
      </c>
      <c r="AZ48" s="9"/>
      <c r="BA48" s="9">
        <f>B48-AY48</f>
        <v>0</v>
      </c>
      <c r="BB48" s="9">
        <v>0</v>
      </c>
      <c r="BC48" s="1">
        <v>1588711.9813359401</v>
      </c>
      <c r="BD48" s="1">
        <v>-16254.1524590109</v>
      </c>
      <c r="BE48" s="1">
        <v>30413.581369240801</v>
      </c>
    </row>
    <row r="49" spans="1:57" ht="15" x14ac:dyDescent="0.25">
      <c r="A49" s="120">
        <v>38168</v>
      </c>
      <c r="B49" s="123">
        <v>3216469.57379515</v>
      </c>
      <c r="C49" s="9">
        <f t="shared" si="16"/>
        <v>1620616.974990756</v>
      </c>
      <c r="D49" s="123">
        <v>1941040.5460353701</v>
      </c>
      <c r="E49" s="123">
        <v>1043547.96719892</v>
      </c>
      <c r="F49" s="123">
        <v>606379.34216382203</v>
      </c>
      <c r="G49" s="123">
        <v>277408.53313487</v>
      </c>
      <c r="H49" s="123">
        <v>473415.176110923</v>
      </c>
      <c r="I49" s="123">
        <v>244097.24414569</v>
      </c>
      <c r="J49" s="123">
        <v>55479.720160709599</v>
      </c>
      <c r="K49" s="123">
        <v>32701</v>
      </c>
      <c r="L49" s="9">
        <f t="shared" si="12"/>
        <v>-16480.052440203701</v>
      </c>
      <c r="M49" s="9">
        <f t="shared" si="0"/>
        <v>43198.479909093803</v>
      </c>
      <c r="N49" s="9">
        <f t="shared" si="1"/>
        <v>3044965.8217183263</v>
      </c>
      <c r="O49" s="9">
        <f t="shared" si="1"/>
        <v>1640953.2243885738</v>
      </c>
      <c r="P49" s="124">
        <v>914160.95720978105</v>
      </c>
      <c r="Q49" s="124">
        <v>374200</v>
      </c>
      <c r="R49" s="124">
        <v>755510.86724579299</v>
      </c>
      <c r="S49" s="124">
        <v>384038</v>
      </c>
      <c r="T49" s="124">
        <v>153009.48435189499</v>
      </c>
      <c r="U49" s="124">
        <v>136107.67466229701</v>
      </c>
      <c r="V49" s="124">
        <v>693032.76023046195</v>
      </c>
      <c r="W49" s="124">
        <v>988372.08351455105</v>
      </c>
      <c r="X49" s="124">
        <v>87560.343129395405</v>
      </c>
      <c r="Y49" s="124">
        <v>42961.499254710601</v>
      </c>
      <c r="Z49" s="124">
        <v>45331.269994362199</v>
      </c>
      <c r="AA49" s="124">
        <v>22800.297212490401</v>
      </c>
      <c r="AB49" s="124">
        <v>352794.15559101797</v>
      </c>
      <c r="AC49" s="9"/>
      <c r="AD49" s="124">
        <v>3232949.6262353598</v>
      </c>
      <c r="AE49" s="124">
        <v>1587916.74447948</v>
      </c>
      <c r="AF49" s="124">
        <v>405154.243747689</v>
      </c>
      <c r="AG49" s="124">
        <v>3061445.87415853</v>
      </c>
      <c r="AH49" s="124">
        <v>1597754.74447948</v>
      </c>
      <c r="AI49" s="124">
        <v>-16480.052440203701</v>
      </c>
      <c r="AJ49" s="10">
        <f t="shared" si="13"/>
        <v>3203615.9116823147</v>
      </c>
      <c r="AK49" s="10">
        <f t="shared" si="13"/>
        <v>1631115.2243885738</v>
      </c>
      <c r="AL49" s="10">
        <f t="shared" si="14"/>
        <v>485685.76871477556</v>
      </c>
      <c r="AM49" s="9">
        <f t="shared" si="2"/>
        <v>12853.662112835329</v>
      </c>
      <c r="AN49" s="9">
        <f t="shared" si="3"/>
        <v>-12270.592603852565</v>
      </c>
      <c r="AO49" s="9">
        <f t="shared" si="4"/>
        <v>10498.249397817766</v>
      </c>
      <c r="AP49" s="9">
        <f t="shared" si="5"/>
        <v>0</v>
      </c>
      <c r="AQ49" s="9">
        <f t="shared" si="6"/>
        <v>3230755.4145984617</v>
      </c>
      <c r="AR49" s="9">
        <f t="shared" si="7"/>
        <v>-27139.502916147001</v>
      </c>
      <c r="AS49" s="9">
        <f t="shared" si="8"/>
        <v>-14285.840803311672</v>
      </c>
      <c r="AT49" s="124">
        <v>178335.44767848801</v>
      </c>
      <c r="AU49" s="9">
        <f t="shared" si="9"/>
        <v>1631115.2243885726</v>
      </c>
      <c r="AV49" s="9">
        <f t="shared" si="15"/>
        <v>244097.24414568901</v>
      </c>
      <c r="AW49" s="9">
        <f t="shared" si="10"/>
        <v>10498.249397816602</v>
      </c>
      <c r="AX49" s="9">
        <f t="shared" si="11"/>
        <v>-9.8953023552894592E-10</v>
      </c>
      <c r="AY49" s="124">
        <v>3216469.57379515</v>
      </c>
      <c r="AZ49" s="9"/>
      <c r="BA49" s="9">
        <f t="shared" ref="BA49:BA112" si="18">B49-AY49</f>
        <v>0</v>
      </c>
      <c r="BB49" s="9">
        <v>0</v>
      </c>
      <c r="BC49" s="1">
        <v>1631115.2243885701</v>
      </c>
      <c r="BD49" s="1">
        <v>-16480.052440203701</v>
      </c>
      <c r="BE49" s="1">
        <v>43198.479909093803</v>
      </c>
    </row>
    <row r="50" spans="1:57" ht="15" x14ac:dyDescent="0.25">
      <c r="A50" s="120">
        <v>38260</v>
      </c>
      <c r="B50" s="123">
        <v>3269062.6453966801</v>
      </c>
      <c r="C50" s="9">
        <f t="shared" si="16"/>
        <v>1688316.2562468799</v>
      </c>
      <c r="D50" s="123">
        <v>1977789.2617832499</v>
      </c>
      <c r="E50" s="123">
        <v>1060973.6355201399</v>
      </c>
      <c r="F50" s="123">
        <v>610532.83829829097</v>
      </c>
      <c r="G50" s="123">
        <v>282747.552286233</v>
      </c>
      <c r="H50" s="123">
        <v>493074.27727080899</v>
      </c>
      <c r="I50" s="123">
        <v>255417.503948364</v>
      </c>
      <c r="J50" s="123">
        <v>44807.986328616302</v>
      </c>
      <c r="K50" s="123">
        <v>27981</v>
      </c>
      <c r="L50" s="9">
        <f t="shared" si="12"/>
        <v>-16749.9607620346</v>
      </c>
      <c r="M50" s="9">
        <f t="shared" si="0"/>
        <v>47579.366254344801</v>
      </c>
      <c r="N50" s="9">
        <f t="shared" si="1"/>
        <v>3096812.2144732554</v>
      </c>
      <c r="O50" s="9">
        <f t="shared" si="1"/>
        <v>1674699.0580090748</v>
      </c>
      <c r="P50" s="124">
        <v>939082.40858510602</v>
      </c>
      <c r="Q50" s="124">
        <v>379995</v>
      </c>
      <c r="R50" s="124">
        <v>767713.16908994399</v>
      </c>
      <c r="S50" s="124">
        <v>384309</v>
      </c>
      <c r="T50" s="124">
        <v>162276.79226715799</v>
      </c>
      <c r="U50" s="124">
        <v>142325.843166946</v>
      </c>
      <c r="V50" s="124">
        <v>703415.81320500001</v>
      </c>
      <c r="W50" s="124">
        <v>996874.55938968598</v>
      </c>
      <c r="X50" s="124">
        <v>93608.050587182297</v>
      </c>
      <c r="Y50" s="124">
        <v>44997.862565302603</v>
      </c>
      <c r="Z50" s="124">
        <v>47264.221005647101</v>
      </c>
      <c r="AA50" s="124">
        <v>23987.4373276427</v>
      </c>
      <c r="AB50" s="124">
        <v>365259.00989173102</v>
      </c>
      <c r="AC50" s="9"/>
      <c r="AD50" s="124">
        <v>3285812.6061587199</v>
      </c>
      <c r="AE50" s="124">
        <v>1622805.69175473</v>
      </c>
      <c r="AF50" s="124">
        <v>422079.06406171998</v>
      </c>
      <c r="AG50" s="124">
        <v>3113562.1752352901</v>
      </c>
      <c r="AH50" s="124">
        <v>1627119.69175473</v>
      </c>
      <c r="AI50" s="124">
        <v>-16749.9607620346</v>
      </c>
      <c r="AJ50" s="10">
        <f t="shared" si="13"/>
        <v>3268181.4539684174</v>
      </c>
      <c r="AK50" s="10">
        <f t="shared" si="13"/>
        <v>1670385.0580090748</v>
      </c>
      <c r="AL50" s="10">
        <f t="shared" si="14"/>
        <v>506131.28148456046</v>
      </c>
      <c r="AM50" s="9">
        <f t="shared" si="2"/>
        <v>881.19142826274037</v>
      </c>
      <c r="AN50" s="9">
        <f t="shared" si="3"/>
        <v>-13057.004213751468</v>
      </c>
      <c r="AO50" s="9">
        <f t="shared" si="4"/>
        <v>-17931.198237805162</v>
      </c>
      <c r="AP50" s="9">
        <f t="shared" si="5"/>
        <v>0</v>
      </c>
      <c r="AQ50" s="9">
        <f t="shared" si="6"/>
        <v>3293880.6466278448</v>
      </c>
      <c r="AR50" s="9">
        <f t="shared" si="7"/>
        <v>-25699.192659427412</v>
      </c>
      <c r="AS50" s="9">
        <f t="shared" si="8"/>
        <v>-24818.001231164671</v>
      </c>
      <c r="AT50" s="124">
        <v>186432.20405541899</v>
      </c>
      <c r="AU50" s="9">
        <f t="shared" si="9"/>
        <v>1670385.058009082</v>
      </c>
      <c r="AV50" s="9">
        <f t="shared" si="15"/>
        <v>255417.50394836429</v>
      </c>
      <c r="AW50" s="9">
        <f t="shared" si="10"/>
        <v>-17931.198237797944</v>
      </c>
      <c r="AX50" s="9">
        <f t="shared" si="11"/>
        <v>2.9103830456733704E-10</v>
      </c>
      <c r="AY50" s="124">
        <v>3269062.6453966801</v>
      </c>
      <c r="AZ50" s="9"/>
      <c r="BA50" s="9">
        <f t="shared" si="18"/>
        <v>0</v>
      </c>
      <c r="BB50" s="9">
        <v>0</v>
      </c>
      <c r="BC50" s="1">
        <v>1670385.0580090799</v>
      </c>
      <c r="BD50" s="1">
        <v>-16749.9607620346</v>
      </c>
      <c r="BE50" s="1">
        <v>47579.366254344801</v>
      </c>
    </row>
    <row r="51" spans="1:57" ht="15" x14ac:dyDescent="0.25">
      <c r="A51" s="120">
        <v>38352</v>
      </c>
      <c r="B51" s="123">
        <v>3303973.9494837602</v>
      </c>
      <c r="C51" s="9">
        <f t="shared" si="16"/>
        <v>1732901.915476952</v>
      </c>
      <c r="D51" s="123">
        <v>2008484.3113796101</v>
      </c>
      <c r="E51" s="123">
        <v>1093347.0147307699</v>
      </c>
      <c r="F51" s="123">
        <v>611915.01072818495</v>
      </c>
      <c r="G51" s="123">
        <v>295203.54724215402</v>
      </c>
      <c r="H51" s="123">
        <v>509840.33390003</v>
      </c>
      <c r="I51" s="123">
        <v>266358.17265051999</v>
      </c>
      <c r="J51" s="123">
        <v>40232.235856181404</v>
      </c>
      <c r="K51" s="123">
        <v>32453</v>
      </c>
      <c r="L51" s="9">
        <f t="shared" si="12"/>
        <v>-16927.030574159198</v>
      </c>
      <c r="M51" s="9">
        <f t="shared" si="0"/>
        <v>43638.388657314703</v>
      </c>
      <c r="N51" s="9">
        <f t="shared" si="1"/>
        <v>3146918.9103685007</v>
      </c>
      <c r="O51" s="9">
        <f t="shared" si="1"/>
        <v>1731000.1232807548</v>
      </c>
      <c r="P51" s="124">
        <v>992644.62869973097</v>
      </c>
      <c r="Q51" s="124">
        <v>395705</v>
      </c>
      <c r="R51" s="124">
        <v>800951.35757775698</v>
      </c>
      <c r="S51" s="124">
        <v>407181</v>
      </c>
      <c r="T51" s="124">
        <v>169000.86617448</v>
      </c>
      <c r="U51" s="124">
        <v>148246.26311816799</v>
      </c>
      <c r="V51" s="124">
        <v>713803.34257820505</v>
      </c>
      <c r="W51" s="124">
        <v>1002154.78380452</v>
      </c>
      <c r="X51" s="124">
        <v>98315.160802473401</v>
      </c>
      <c r="Y51" s="124">
        <v>48721.7802471369</v>
      </c>
      <c r="Z51" s="124">
        <v>46463.239270035003</v>
      </c>
      <c r="AA51" s="124">
        <v>23680.221240826999</v>
      </c>
      <c r="AB51" s="124">
        <v>379128.93363372399</v>
      </c>
      <c r="AC51" s="9"/>
      <c r="AD51" s="124">
        <v>3320900.9800579199</v>
      </c>
      <c r="AE51" s="124">
        <v>1675885.7346234401</v>
      </c>
      <c r="AF51" s="124">
        <v>433225.478869238</v>
      </c>
      <c r="AG51" s="124">
        <v>3163845.94094266</v>
      </c>
      <c r="AH51" s="124">
        <v>1687361.7346234401</v>
      </c>
      <c r="AI51" s="124">
        <v>-16927.030574159198</v>
      </c>
      <c r="AJ51" s="10">
        <f t="shared" si="13"/>
        <v>3338612.1814904748</v>
      </c>
      <c r="AK51" s="10">
        <f t="shared" si="13"/>
        <v>1719524.1232807548</v>
      </c>
      <c r="AL51" s="10">
        <f t="shared" si="14"/>
        <v>523907.33370623237</v>
      </c>
      <c r="AM51" s="9">
        <f t="shared" si="2"/>
        <v>-34638.232006714679</v>
      </c>
      <c r="AN51" s="9">
        <f t="shared" si="3"/>
        <v>-14066.999806202366</v>
      </c>
      <c r="AO51" s="9">
        <f t="shared" si="4"/>
        <v>-13377.792196197202</v>
      </c>
      <c r="AP51" s="9">
        <f t="shared" si="5"/>
        <v>0</v>
      </c>
      <c r="AQ51" s="9">
        <f t="shared" si="6"/>
        <v>3359305.1322180238</v>
      </c>
      <c r="AR51" s="9">
        <f t="shared" si="7"/>
        <v>-20692.950727548916</v>
      </c>
      <c r="AS51" s="9">
        <f t="shared" si="8"/>
        <v>-55331.182734263595</v>
      </c>
      <c r="AT51" s="124">
        <v>193956.17116255601</v>
      </c>
      <c r="AU51" s="9">
        <f t="shared" si="9"/>
        <v>1719524.1232807585</v>
      </c>
      <c r="AV51" s="9">
        <f t="shared" si="15"/>
        <v>266358.17265051987</v>
      </c>
      <c r="AW51" s="9">
        <f t="shared" si="10"/>
        <v>-13377.792196193477</v>
      </c>
      <c r="AX51" s="9">
        <f t="shared" si="11"/>
        <v>0</v>
      </c>
      <c r="AY51" s="124">
        <v>3303973.9494837602</v>
      </c>
      <c r="AZ51" s="9"/>
      <c r="BA51" s="9">
        <f t="shared" si="18"/>
        <v>0</v>
      </c>
      <c r="BB51" s="9">
        <v>0</v>
      </c>
      <c r="BC51" s="1">
        <v>1719524.1232807499</v>
      </c>
      <c r="BD51" s="1">
        <v>-16927.030574159198</v>
      </c>
      <c r="BE51" s="1">
        <v>43638.388657314703</v>
      </c>
    </row>
    <row r="52" spans="1:57" ht="15" x14ac:dyDescent="0.25">
      <c r="A52" s="120">
        <v>38442</v>
      </c>
      <c r="B52" s="123">
        <v>3337562.1402200102</v>
      </c>
      <c r="C52" s="9">
        <f t="shared" si="16"/>
        <v>1723309.425765052</v>
      </c>
      <c r="D52" s="123">
        <v>2031706.6022333601</v>
      </c>
      <c r="E52" s="123">
        <v>1120235.5013882101</v>
      </c>
      <c r="F52" s="123">
        <v>608711.66689145996</v>
      </c>
      <c r="G52" s="123">
        <v>290352.58284653601</v>
      </c>
      <c r="H52" s="123">
        <v>515610.60792905302</v>
      </c>
      <c r="I52" s="123">
        <v>272467.25086968299</v>
      </c>
      <c r="J52" s="123">
        <v>57576.9391272422</v>
      </c>
      <c r="K52" s="123">
        <v>27727</v>
      </c>
      <c r="L52" s="9">
        <f t="shared" si="12"/>
        <v>-17100.126622633499</v>
      </c>
      <c r="M52" s="9">
        <f t="shared" si="0"/>
        <v>58045.585977008101</v>
      </c>
      <c r="N52" s="9">
        <f t="shared" si="1"/>
        <v>3201466.8148353966</v>
      </c>
      <c r="O52" s="9">
        <f t="shared" si="1"/>
        <v>1768827.9210814382</v>
      </c>
      <c r="P52" s="124">
        <v>958133.95364515798</v>
      </c>
      <c r="Q52" s="124">
        <v>385124</v>
      </c>
      <c r="R52" s="124">
        <v>798188.49570613995</v>
      </c>
      <c r="S52" s="124">
        <v>396481</v>
      </c>
      <c r="T52" s="124">
        <v>176722.034383627</v>
      </c>
      <c r="U52" s="124">
        <v>153094.49476103799</v>
      </c>
      <c r="V52" s="124">
        <v>718136.39730963297</v>
      </c>
      <c r="W52" s="124">
        <v>1006528.28843428</v>
      </c>
      <c r="X52" s="124">
        <v>91291.530485145006</v>
      </c>
      <c r="Y52" s="124">
        <v>46509.151757427098</v>
      </c>
      <c r="Z52" s="124">
        <v>51028.256832201303</v>
      </c>
      <c r="AA52" s="124">
        <v>26224.012037107099</v>
      </c>
      <c r="AB52" s="124">
        <v>386016.80236857297</v>
      </c>
      <c r="AC52" s="9"/>
      <c r="AD52" s="124">
        <v>3354662.26684264</v>
      </c>
      <c r="AE52" s="124">
        <v>1699425.3351044301</v>
      </c>
      <c r="AF52" s="124">
        <v>430827.35644126299</v>
      </c>
      <c r="AG52" s="124">
        <v>3218566.9414580301</v>
      </c>
      <c r="AH52" s="124">
        <v>1710782.3351044301</v>
      </c>
      <c r="AI52" s="124">
        <v>-17100.126622633499</v>
      </c>
      <c r="AJ52" s="10">
        <f t="shared" si="13"/>
        <v>3361412.2727744146</v>
      </c>
      <c r="AK52" s="10">
        <f t="shared" si="13"/>
        <v>1757470.9210814382</v>
      </c>
      <c r="AL52" s="10">
        <f t="shared" si="14"/>
        <v>528336.58968591923</v>
      </c>
      <c r="AM52" s="9">
        <f t="shared" si="2"/>
        <v>-23850.132554404438</v>
      </c>
      <c r="AN52" s="9">
        <f t="shared" si="3"/>
        <v>-12725.981756866211</v>
      </c>
      <c r="AO52" s="9">
        <f t="shared" si="4"/>
        <v>34161.495316386223</v>
      </c>
      <c r="AP52" s="9">
        <f t="shared" si="5"/>
        <v>0</v>
      </c>
      <c r="AQ52" s="9">
        <f t="shared" si="6"/>
        <v>3369177.1292543658</v>
      </c>
      <c r="AR52" s="9">
        <f t="shared" si="7"/>
        <v>-7764.8564799511805</v>
      </c>
      <c r="AS52" s="9">
        <f t="shared" si="8"/>
        <v>-31614.989034355618</v>
      </c>
      <c r="AT52" s="124">
        <v>199734.087075149</v>
      </c>
      <c r="AU52" s="9">
        <f t="shared" si="9"/>
        <v>1757470.9210814373</v>
      </c>
      <c r="AV52" s="9">
        <f t="shared" si="15"/>
        <v>272467.25086968322</v>
      </c>
      <c r="AW52" s="9">
        <f t="shared" si="10"/>
        <v>34161.495316385292</v>
      </c>
      <c r="AX52" s="9">
        <f t="shared" si="11"/>
        <v>0</v>
      </c>
      <c r="AY52" s="124">
        <v>3337562.1402200102</v>
      </c>
      <c r="AZ52" s="9"/>
      <c r="BA52" s="9">
        <f t="shared" si="18"/>
        <v>0</v>
      </c>
      <c r="BB52" s="9">
        <v>0</v>
      </c>
      <c r="BC52" s="1">
        <v>1757470.9210814401</v>
      </c>
      <c r="BD52" s="1">
        <v>-17100.126622633499</v>
      </c>
      <c r="BE52" s="1">
        <v>58045.585977008101</v>
      </c>
    </row>
    <row r="53" spans="1:57" ht="15" x14ac:dyDescent="0.25">
      <c r="A53" s="120">
        <v>38533</v>
      </c>
      <c r="B53" s="123">
        <v>3397456.4942264999</v>
      </c>
      <c r="C53" s="9">
        <f t="shared" si="16"/>
        <v>1800105.8255759799</v>
      </c>
      <c r="D53" s="123">
        <v>2057094.74992863</v>
      </c>
      <c r="E53" s="123">
        <v>1150092.8578164801</v>
      </c>
      <c r="F53" s="123">
        <v>609871.51358892897</v>
      </c>
      <c r="G53" s="123">
        <v>298283.38645076199</v>
      </c>
      <c r="H53" s="123">
        <v>529453.40429676697</v>
      </c>
      <c r="I53" s="123">
        <v>281591.82020881301</v>
      </c>
      <c r="J53" s="123">
        <v>23605.002231565901</v>
      </c>
      <c r="K53" s="123">
        <v>14131</v>
      </c>
      <c r="L53" s="9">
        <f t="shared" si="12"/>
        <v>-17407.195785026499</v>
      </c>
      <c r="M53" s="9">
        <f t="shared" si="0"/>
        <v>59684.361509677503</v>
      </c>
      <c r="N53" s="9">
        <f t="shared" si="1"/>
        <v>3210088.5137122935</v>
      </c>
      <c r="O53" s="9">
        <f t="shared" si="1"/>
        <v>1803783.4259857275</v>
      </c>
      <c r="P53" s="124">
        <v>1023824.7934323699</v>
      </c>
      <c r="Q53" s="124">
        <v>442478</v>
      </c>
      <c r="R53" s="124">
        <v>830938.48393176298</v>
      </c>
      <c r="S53" s="124">
        <v>432635</v>
      </c>
      <c r="T53" s="124">
        <v>186307.40909238599</v>
      </c>
      <c r="U53" s="124">
        <v>155754.744998054</v>
      </c>
      <c r="V53" s="124">
        <v>732835.97743690899</v>
      </c>
      <c r="W53" s="124">
        <v>1001081.20001625</v>
      </c>
      <c r="X53" s="124">
        <v>88921.596284103303</v>
      </c>
      <c r="Y53" s="124">
        <v>46414.6797127678</v>
      </c>
      <c r="Z53" s="124">
        <v>53074.678098789998</v>
      </c>
      <c r="AA53" s="124">
        <v>27669.523196406299</v>
      </c>
      <c r="AB53" s="124">
        <v>399346.635471166</v>
      </c>
      <c r="AC53" s="9"/>
      <c r="AD53" s="124">
        <v>3414863.6900115302</v>
      </c>
      <c r="AE53" s="124">
        <v>1753942.06447605</v>
      </c>
      <c r="AF53" s="124">
        <v>450026.45639399497</v>
      </c>
      <c r="AG53" s="124">
        <v>3227495.70949732</v>
      </c>
      <c r="AH53" s="124">
        <v>1744099.06447605</v>
      </c>
      <c r="AI53" s="124">
        <v>-17407.195785026499</v>
      </c>
      <c r="AJ53" s="10">
        <f t="shared" si="13"/>
        <v>3402974.8232129002</v>
      </c>
      <c r="AK53" s="10">
        <f t="shared" si="13"/>
        <v>1813626.4259857275</v>
      </c>
      <c r="AL53" s="10">
        <f t="shared" si="14"/>
        <v>541342.90985405934</v>
      </c>
      <c r="AM53" s="9">
        <f t="shared" si="2"/>
        <v>-5518.3289864002727</v>
      </c>
      <c r="AN53" s="9">
        <f t="shared" si="3"/>
        <v>-11889.505557292374</v>
      </c>
      <c r="AO53" s="9">
        <f t="shared" si="4"/>
        <v>13520.600409747567</v>
      </c>
      <c r="AP53" s="9">
        <f t="shared" si="5"/>
        <v>0</v>
      </c>
      <c r="AQ53" s="9">
        <f t="shared" si="6"/>
        <v>3407393.2893187646</v>
      </c>
      <c r="AR53" s="9">
        <f t="shared" si="7"/>
        <v>-4418.4661058643833</v>
      </c>
      <c r="AS53" s="9">
        <f t="shared" si="8"/>
        <v>-9936.795092264656</v>
      </c>
      <c r="AT53" s="124">
        <v>207507.61729963901</v>
      </c>
      <c r="AU53" s="9">
        <f t="shared" si="9"/>
        <v>1813626.4259857323</v>
      </c>
      <c r="AV53" s="9">
        <f t="shared" si="15"/>
        <v>281591.82020881312</v>
      </c>
      <c r="AW53" s="9">
        <f t="shared" si="10"/>
        <v>13520.600409752456</v>
      </c>
      <c r="AX53" s="9">
        <f t="shared" si="11"/>
        <v>0</v>
      </c>
      <c r="AY53" s="124">
        <v>3397456.4942264999</v>
      </c>
      <c r="AZ53" s="9"/>
      <c r="BA53" s="9">
        <f t="shared" si="18"/>
        <v>0</v>
      </c>
      <c r="BB53" s="9">
        <v>0</v>
      </c>
      <c r="BC53" s="1">
        <v>1813626.42598573</v>
      </c>
      <c r="BD53" s="1">
        <v>-17407.195785026499</v>
      </c>
      <c r="BE53" s="1">
        <v>59684.361509677503</v>
      </c>
    </row>
    <row r="54" spans="1:57" ht="15" x14ac:dyDescent="0.25">
      <c r="A54" s="120">
        <v>38625</v>
      </c>
      <c r="B54" s="123">
        <v>3443784.8408805099</v>
      </c>
      <c r="C54" s="9">
        <f t="shared" si="16"/>
        <v>1889232.4655184799</v>
      </c>
      <c r="D54" s="123">
        <v>2088994.2291699799</v>
      </c>
      <c r="E54" s="123">
        <v>1184291.0373647199</v>
      </c>
      <c r="F54" s="123">
        <v>613099.02146620105</v>
      </c>
      <c r="G54" s="123">
        <v>296272.34298862901</v>
      </c>
      <c r="H54" s="123">
        <v>545354.35473750695</v>
      </c>
      <c r="I54" s="123">
        <v>298492.16421354603</v>
      </c>
      <c r="J54" s="123">
        <v>24437.8690938732</v>
      </c>
      <c r="K54" s="123">
        <v>18159</v>
      </c>
      <c r="L54" s="9">
        <f t="shared" si="12"/>
        <v>-17645.196706291801</v>
      </c>
      <c r="M54" s="9">
        <f t="shared" si="0"/>
        <v>76528.639469099697</v>
      </c>
      <c r="N54" s="9">
        <f t="shared" si="1"/>
        <v>3267943.4381561182</v>
      </c>
      <c r="O54" s="9">
        <f t="shared" si="1"/>
        <v>1873743.1840359997</v>
      </c>
      <c r="P54" s="124">
        <v>1040126.33868465</v>
      </c>
      <c r="Q54" s="124">
        <v>450007</v>
      </c>
      <c r="R54" s="124">
        <v>864188.843617248</v>
      </c>
      <c r="S54" s="124">
        <v>462162</v>
      </c>
      <c r="T54" s="124">
        <v>192573.352987513</v>
      </c>
      <c r="U54" s="124">
        <v>163395.16841387699</v>
      </c>
      <c r="V54" s="124">
        <v>738392.90963265998</v>
      </c>
      <c r="W54" s="124">
        <v>1011958.34041261</v>
      </c>
      <c r="X54" s="124">
        <v>89729.032597223006</v>
      </c>
      <c r="Y54" s="124">
        <v>49321.396387728797</v>
      </c>
      <c r="Z54" s="124">
        <v>53677.525063900102</v>
      </c>
      <c r="AA54" s="124">
        <v>29024.014051427399</v>
      </c>
      <c r="AB54" s="124">
        <v>413041.57762024098</v>
      </c>
      <c r="AC54" s="9"/>
      <c r="AD54" s="124">
        <v>3461430.0375867998</v>
      </c>
      <c r="AE54" s="124">
        <v>1785059.54456689</v>
      </c>
      <c r="AF54" s="124">
        <v>472308.11637961998</v>
      </c>
      <c r="AG54" s="124">
        <v>3285588.6348624099</v>
      </c>
      <c r="AH54" s="124">
        <v>1797214.5445669</v>
      </c>
      <c r="AI54" s="124">
        <v>-17645.196706291801</v>
      </c>
      <c r="AJ54" s="10">
        <f t="shared" si="13"/>
        <v>3443880.9332235199</v>
      </c>
      <c r="AK54" s="10">
        <f t="shared" si="13"/>
        <v>1861588.1840359997</v>
      </c>
      <c r="AL54" s="10">
        <f t="shared" si="14"/>
        <v>556448.13528136408</v>
      </c>
      <c r="AM54" s="9">
        <f t="shared" si="2"/>
        <v>-96.092343010008335</v>
      </c>
      <c r="AN54" s="9">
        <f t="shared" si="3"/>
        <v>-11093.780543857138</v>
      </c>
      <c r="AO54" s="9">
        <f t="shared" si="4"/>
        <v>-27644.281482480234</v>
      </c>
      <c r="AP54" s="9">
        <f t="shared" si="5"/>
        <v>0</v>
      </c>
      <c r="AQ54" s="9">
        <f t="shared" si="6"/>
        <v>3441271.5533725289</v>
      </c>
      <c r="AR54" s="9">
        <f t="shared" si="7"/>
        <v>2609.3798509910703</v>
      </c>
      <c r="AS54" s="9">
        <f t="shared" si="8"/>
        <v>2513.2875079810619</v>
      </c>
      <c r="AT54" s="124">
        <v>220146.75377438901</v>
      </c>
      <c r="AU54" s="9">
        <f t="shared" si="9"/>
        <v>1861588.1840359936</v>
      </c>
      <c r="AV54" s="9">
        <f t="shared" si="15"/>
        <v>298492.16421354521</v>
      </c>
      <c r="AW54" s="9">
        <f t="shared" si="10"/>
        <v>-27644.281482486287</v>
      </c>
      <c r="AX54" s="9">
        <f t="shared" si="11"/>
        <v>-8.149072527885437E-10</v>
      </c>
      <c r="AY54" s="124">
        <v>3443784.8408805099</v>
      </c>
      <c r="AZ54" s="9"/>
      <c r="BA54" s="9">
        <f t="shared" si="18"/>
        <v>0</v>
      </c>
      <c r="BB54" s="9">
        <v>0</v>
      </c>
      <c r="BC54" s="1">
        <v>1861588.1840359899</v>
      </c>
      <c r="BD54" s="1">
        <v>-17645.196706291801</v>
      </c>
      <c r="BE54" s="1">
        <v>76528.639469099697</v>
      </c>
    </row>
    <row r="55" spans="1:57" ht="15" x14ac:dyDescent="0.25">
      <c r="A55" s="120">
        <v>38717</v>
      </c>
      <c r="B55" s="123">
        <v>3466836.0235083001</v>
      </c>
      <c r="C55" s="9">
        <f t="shared" si="16"/>
        <v>1935357.8135841519</v>
      </c>
      <c r="D55" s="123">
        <v>2133137.656887</v>
      </c>
      <c r="E55" s="123">
        <v>1218207.29031131</v>
      </c>
      <c r="F55" s="123">
        <v>622849.62756215699</v>
      </c>
      <c r="G55" s="123">
        <v>301713.64490398101</v>
      </c>
      <c r="H55" s="123">
        <v>563292.45579013799</v>
      </c>
      <c r="I55" s="123">
        <v>314187.48719516897</v>
      </c>
      <c r="J55" s="123">
        <v>25697.203927843701</v>
      </c>
      <c r="K55" s="123">
        <v>10047</v>
      </c>
      <c r="L55" s="9">
        <f t="shared" si="12"/>
        <v>-17771.0161158927</v>
      </c>
      <c r="M55" s="9">
        <f t="shared" si="0"/>
        <v>74267.577510555493</v>
      </c>
      <c r="N55" s="9">
        <f t="shared" si="1"/>
        <v>3345309.2214131872</v>
      </c>
      <c r="O55" s="9">
        <f t="shared" si="1"/>
        <v>1918422.9999210155</v>
      </c>
      <c r="P55" s="124">
        <v>1015346.63987673</v>
      </c>
      <c r="Q55" s="124">
        <v>456503</v>
      </c>
      <c r="R55" s="124">
        <v>861120.34944852605</v>
      </c>
      <c r="S55" s="124">
        <v>459606</v>
      </c>
      <c r="T55" s="124">
        <v>198220.490058214</v>
      </c>
      <c r="U55" s="124">
        <v>168138.640457706</v>
      </c>
      <c r="V55" s="124">
        <v>749165.68483440403</v>
      </c>
      <c r="W55" s="124">
        <v>1035458.78564079</v>
      </c>
      <c r="X55" s="124">
        <v>90282.141928389101</v>
      </c>
      <c r="Y55" s="124">
        <v>53408.087585461697</v>
      </c>
      <c r="Z55" s="124">
        <v>54636.022429962002</v>
      </c>
      <c r="AA55" s="124">
        <v>30059.6680361623</v>
      </c>
      <c r="AB55" s="124">
        <v>427946.36073655501</v>
      </c>
      <c r="AC55" s="9"/>
      <c r="AD55" s="124">
        <v>3484607.0396242002</v>
      </c>
      <c r="AE55" s="124">
        <v>1841052.42241046</v>
      </c>
      <c r="AF55" s="124">
        <v>483839.45339603798</v>
      </c>
      <c r="AG55" s="124">
        <v>3363080.2375290799</v>
      </c>
      <c r="AH55" s="124">
        <v>1844155.42241046</v>
      </c>
      <c r="AI55" s="124">
        <v>-17771.0161158927</v>
      </c>
      <c r="AJ55" s="10">
        <f t="shared" si="13"/>
        <v>3499535.5118413912</v>
      </c>
      <c r="AK55" s="10">
        <f t="shared" si="13"/>
        <v>1915319.9999210155</v>
      </c>
      <c r="AL55" s="10">
        <f t="shared" si="14"/>
        <v>572864.5250949061</v>
      </c>
      <c r="AM55" s="9">
        <f t="shared" si="2"/>
        <v>-32699.48833309114</v>
      </c>
      <c r="AN55" s="9">
        <f t="shared" si="3"/>
        <v>-9572.0693047681125</v>
      </c>
      <c r="AO55" s="9">
        <f t="shared" si="4"/>
        <v>-20037.813663136447</v>
      </c>
      <c r="AP55" s="9">
        <f t="shared" si="5"/>
        <v>0</v>
      </c>
      <c r="AQ55" s="9">
        <f t="shared" si="6"/>
        <v>3491004.2877842179</v>
      </c>
      <c r="AR55" s="9">
        <f t="shared" si="7"/>
        <v>8531.2240571733564</v>
      </c>
      <c r="AS55" s="9">
        <f t="shared" si="8"/>
        <v>-24168.264275917783</v>
      </c>
      <c r="AT55" s="124">
        <v>230719.731573545</v>
      </c>
      <c r="AU55" s="9">
        <f t="shared" si="9"/>
        <v>1915319.9999210157</v>
      </c>
      <c r="AV55" s="9">
        <f t="shared" si="15"/>
        <v>314187.48719516897</v>
      </c>
      <c r="AW55" s="9">
        <f t="shared" si="10"/>
        <v>-20037.813663136214</v>
      </c>
      <c r="AX55" s="9">
        <f t="shared" si="11"/>
        <v>0</v>
      </c>
      <c r="AY55" s="124">
        <v>3466836.0235083001</v>
      </c>
      <c r="AZ55" s="9"/>
      <c r="BA55" s="9">
        <f t="shared" si="18"/>
        <v>0</v>
      </c>
      <c r="BB55" s="9">
        <v>0</v>
      </c>
      <c r="BC55" s="1">
        <v>1915319.9999210199</v>
      </c>
      <c r="BD55" s="1">
        <v>-17771.0161158927</v>
      </c>
      <c r="BE55" s="1">
        <v>74267.577510555493</v>
      </c>
    </row>
    <row r="56" spans="1:57" ht="15" x14ac:dyDescent="0.25">
      <c r="A56" s="120">
        <v>38807</v>
      </c>
      <c r="B56" s="123">
        <v>3527754.1716920501</v>
      </c>
      <c r="C56" s="9">
        <f t="shared" si="16"/>
        <v>1918200.036715724</v>
      </c>
      <c r="D56" s="123">
        <v>2187514.2719909102</v>
      </c>
      <c r="E56" s="123">
        <v>1242940.94587759</v>
      </c>
      <c r="F56" s="123">
        <v>632865.65075401601</v>
      </c>
      <c r="G56" s="123">
        <v>314174.16934782203</v>
      </c>
      <c r="H56" s="123">
        <v>576226.87782037398</v>
      </c>
      <c r="I56" s="123">
        <v>327203.68455838499</v>
      </c>
      <c r="J56" s="123">
        <v>49387.499753742399</v>
      </c>
      <c r="K56" s="123">
        <v>16883</v>
      </c>
      <c r="L56" s="9">
        <f t="shared" si="12"/>
        <v>-18071.636708878399</v>
      </c>
      <c r="M56" s="9">
        <f t="shared" si="0"/>
        <v>58948.695438067902</v>
      </c>
      <c r="N56" s="9">
        <f t="shared" si="1"/>
        <v>3450869.8400854217</v>
      </c>
      <c r="O56" s="9">
        <f t="shared" si="1"/>
        <v>1960150.4952218679</v>
      </c>
      <c r="P56" s="124">
        <v>1024424.20428885</v>
      </c>
      <c r="Q56" s="124">
        <v>462156</v>
      </c>
      <c r="R56" s="124">
        <v>917038.88862106204</v>
      </c>
      <c r="S56" s="124">
        <v>477914</v>
      </c>
      <c r="T56" s="124">
        <v>209450.511362805</v>
      </c>
      <c r="U56" s="124">
        <v>176226.94069018599</v>
      </c>
      <c r="V56" s="124">
        <v>759410.42607808299</v>
      </c>
      <c r="W56" s="124">
        <v>1056503.14977792</v>
      </c>
      <c r="X56" s="124">
        <v>94170.262157368896</v>
      </c>
      <c r="Y56" s="124">
        <v>53030.821197250501</v>
      </c>
      <c r="Z56" s="124">
        <v>56687.058580552999</v>
      </c>
      <c r="AA56" s="124">
        <v>32100.2529179009</v>
      </c>
      <c r="AB56" s="124">
        <v>432610.47050313099</v>
      </c>
      <c r="AC56" s="9"/>
      <c r="AD56" s="124">
        <v>3545825.8084009299</v>
      </c>
      <c r="AE56" s="124">
        <v>1885443.7997838</v>
      </c>
      <c r="AF56" s="124">
        <v>479550.00917893101</v>
      </c>
      <c r="AG56" s="124">
        <v>3468941.4767943001</v>
      </c>
      <c r="AH56" s="124">
        <v>1901201.7997838</v>
      </c>
      <c r="AI56" s="124">
        <v>-18071.636708878399</v>
      </c>
      <c r="AJ56" s="10">
        <f t="shared" si="13"/>
        <v>3558255.1557532093</v>
      </c>
      <c r="AK56" s="10">
        <f t="shared" si="13"/>
        <v>1944392.4952218682</v>
      </c>
      <c r="AL56" s="10">
        <f t="shared" si="14"/>
        <v>583467.79124105291</v>
      </c>
      <c r="AM56" s="9">
        <f t="shared" si="2"/>
        <v>-30500.984061159194</v>
      </c>
      <c r="AN56" s="9">
        <f t="shared" si="3"/>
        <v>-7240.9134206789313</v>
      </c>
      <c r="AO56" s="9">
        <f t="shared" si="4"/>
        <v>26192.458506144118</v>
      </c>
      <c r="AP56" s="9">
        <f t="shared" si="5"/>
        <v>0</v>
      </c>
      <c r="AQ56" s="9">
        <f t="shared" si="6"/>
        <v>3542548.8926986312</v>
      </c>
      <c r="AR56" s="9">
        <f t="shared" si="7"/>
        <v>15706.263054578099</v>
      </c>
      <c r="AS56" s="9">
        <f t="shared" si="8"/>
        <v>-14794.721006581094</v>
      </c>
      <c r="AT56" s="124">
        <v>242072.61044323299</v>
      </c>
      <c r="AU56" s="9">
        <f t="shared" si="9"/>
        <v>1944392.4952218642</v>
      </c>
      <c r="AV56" s="9">
        <f t="shared" si="15"/>
        <v>327203.68455838435</v>
      </c>
      <c r="AW56" s="9">
        <f t="shared" si="10"/>
        <v>26192.458506140159</v>
      </c>
      <c r="AX56" s="9">
        <f t="shared" si="11"/>
        <v>-6.4028427004814148E-10</v>
      </c>
      <c r="AY56" s="124">
        <v>3527754.1716920501</v>
      </c>
      <c r="AZ56" s="9"/>
      <c r="BA56" s="9">
        <f t="shared" si="18"/>
        <v>0</v>
      </c>
      <c r="BB56" s="9">
        <v>0</v>
      </c>
      <c r="BC56" s="1">
        <v>1944392.49522187</v>
      </c>
      <c r="BD56" s="1">
        <v>-18071.636708878399</v>
      </c>
      <c r="BE56" s="1">
        <v>58948.695438067902</v>
      </c>
    </row>
    <row r="57" spans="1:57" ht="15" x14ac:dyDescent="0.25">
      <c r="A57" s="120">
        <v>38898</v>
      </c>
      <c r="B57" s="123">
        <v>3577856.8754332601</v>
      </c>
      <c r="C57" s="9">
        <f t="shared" si="16"/>
        <v>2001967.319345688</v>
      </c>
      <c r="D57" s="123">
        <v>2234164.3489913698</v>
      </c>
      <c r="E57" s="123">
        <v>1278063.3056906201</v>
      </c>
      <c r="F57" s="123">
        <v>633277.829953201</v>
      </c>
      <c r="G57" s="123">
        <v>326247.29219795001</v>
      </c>
      <c r="H57" s="123">
        <v>593101.75151651597</v>
      </c>
      <c r="I57" s="123">
        <v>342227.35030201299</v>
      </c>
      <c r="J57" s="123">
        <v>47169.866301093003</v>
      </c>
      <c r="K57" s="123">
        <v>27335</v>
      </c>
      <c r="L57" s="9">
        <f t="shared" si="12"/>
        <v>-18330.283187294401</v>
      </c>
      <c r="M57" s="9">
        <f t="shared" si="0"/>
        <v>74660.6025432069</v>
      </c>
      <c r="N57" s="9">
        <f t="shared" si="1"/>
        <v>3511734.0842045355</v>
      </c>
      <c r="O57" s="9">
        <f t="shared" si="1"/>
        <v>2048533.5507337868</v>
      </c>
      <c r="P57" s="124">
        <v>1071455.0061069501</v>
      </c>
      <c r="Q57" s="124">
        <v>514001</v>
      </c>
      <c r="R57" s="124">
        <v>981835.64031790802</v>
      </c>
      <c r="S57" s="124">
        <v>538038</v>
      </c>
      <c r="T57" s="124">
        <v>217439.69712697199</v>
      </c>
      <c r="U57" s="124">
        <v>183680.84648025999</v>
      </c>
      <c r="V57" s="124">
        <v>771672.12936777098</v>
      </c>
      <c r="W57" s="124">
        <v>1076300.80263868</v>
      </c>
      <c r="X57" s="124">
        <v>100861.762895311</v>
      </c>
      <c r="Y57" s="124">
        <v>57656.535675536499</v>
      </c>
      <c r="Z57" s="124">
        <v>60124.102857266698</v>
      </c>
      <c r="AA57" s="124">
        <v>34476.163073037103</v>
      </c>
      <c r="AB57" s="124">
        <v>438090.18545690097</v>
      </c>
      <c r="AC57" s="9"/>
      <c r="AD57" s="124">
        <v>3596187.1586205498</v>
      </c>
      <c r="AE57" s="124">
        <v>1949835.9481905799</v>
      </c>
      <c r="AF57" s="124">
        <v>500491.829836422</v>
      </c>
      <c r="AG57" s="124">
        <v>3530064.3673918298</v>
      </c>
      <c r="AH57" s="124">
        <v>1973872.9481905799</v>
      </c>
      <c r="AI57" s="124">
        <v>-18330.283187294401</v>
      </c>
      <c r="AJ57" s="10">
        <f t="shared" si="13"/>
        <v>3601353.4499935773</v>
      </c>
      <c r="AK57" s="10">
        <f t="shared" si="13"/>
        <v>2024496.550733787</v>
      </c>
      <c r="AL57" s="10">
        <f t="shared" si="14"/>
        <v>599076.05120947864</v>
      </c>
      <c r="AM57" s="9">
        <f t="shared" si="2"/>
        <v>-23496.574560317211</v>
      </c>
      <c r="AN57" s="9">
        <f t="shared" si="3"/>
        <v>-5974.2996929626679</v>
      </c>
      <c r="AO57" s="9">
        <f t="shared" si="4"/>
        <v>22529.231388099026</v>
      </c>
      <c r="AP57" s="9">
        <f t="shared" si="5"/>
        <v>0</v>
      </c>
      <c r="AQ57" s="9">
        <f t="shared" si="6"/>
        <v>3584977.1790568903</v>
      </c>
      <c r="AR57" s="9">
        <f t="shared" si="7"/>
        <v>16376.270936687011</v>
      </c>
      <c r="AS57" s="9">
        <f t="shared" si="8"/>
        <v>-7120.3036236301996</v>
      </c>
      <c r="AT57" s="124">
        <v>250094.65155343901</v>
      </c>
      <c r="AU57" s="9">
        <f t="shared" si="9"/>
        <v>2024496.5507337898</v>
      </c>
      <c r="AV57" s="9">
        <f t="shared" si="15"/>
        <v>342227.35030201264</v>
      </c>
      <c r="AW57" s="9">
        <f t="shared" si="10"/>
        <v>22529.23138810182</v>
      </c>
      <c r="AX57" s="9">
        <f t="shared" si="11"/>
        <v>0</v>
      </c>
      <c r="AY57" s="124">
        <v>3577856.8754332601</v>
      </c>
      <c r="AZ57" s="9"/>
      <c r="BA57" s="9">
        <f t="shared" si="18"/>
        <v>0</v>
      </c>
      <c r="BB57" s="9">
        <v>0</v>
      </c>
      <c r="BC57" s="1">
        <v>2024496.55073379</v>
      </c>
      <c r="BD57" s="1">
        <v>-18330.283187294401</v>
      </c>
      <c r="BE57" s="1">
        <v>74660.6025432069</v>
      </c>
    </row>
    <row r="58" spans="1:57" ht="15" x14ac:dyDescent="0.25">
      <c r="A58" s="120">
        <v>38990</v>
      </c>
      <c r="B58" s="123">
        <v>3627272.5520919198</v>
      </c>
      <c r="C58" s="9">
        <f t="shared" si="16"/>
        <v>2139199.0816128999</v>
      </c>
      <c r="D58" s="123">
        <v>2282081.5282056499</v>
      </c>
      <c r="E58" s="123">
        <v>1327085.4798333901</v>
      </c>
      <c r="F58" s="123">
        <v>638692.79721788701</v>
      </c>
      <c r="G58" s="123">
        <v>329721.38428050699</v>
      </c>
      <c r="H58" s="123">
        <v>613444.53843197995</v>
      </c>
      <c r="I58" s="123">
        <v>368148.462870861</v>
      </c>
      <c r="J58" s="123">
        <v>4598.3281885817896</v>
      </c>
      <c r="K58" s="123">
        <v>9735</v>
      </c>
      <c r="L58" s="9">
        <f t="shared" si="12"/>
        <v>-18582.690030758298</v>
      </c>
      <c r="M58" s="9">
        <f t="shared" si="0"/>
        <v>85323.068792714694</v>
      </c>
      <c r="N58" s="9">
        <f t="shared" si="1"/>
        <v>3534837.5123015218</v>
      </c>
      <c r="O58" s="9">
        <f t="shared" si="1"/>
        <v>2120013.3957774746</v>
      </c>
      <c r="P58" s="124">
        <v>1101012.4414488501</v>
      </c>
      <c r="Q58" s="124">
        <v>570419</v>
      </c>
      <c r="R58" s="124">
        <v>971912.05714907497</v>
      </c>
      <c r="S58" s="124">
        <v>585179</v>
      </c>
      <c r="T58" s="124">
        <v>223518.72647749199</v>
      </c>
      <c r="U58" s="124">
        <v>191233.125470106</v>
      </c>
      <c r="V58" s="124">
        <v>782846.38667233905</v>
      </c>
      <c r="W58" s="124">
        <v>1101060.27369723</v>
      </c>
      <c r="X58" s="124">
        <v>101462.621004771</v>
      </c>
      <c r="Y58" s="124">
        <v>60832.7920234212</v>
      </c>
      <c r="Z58" s="124">
        <v>61878.9110101037</v>
      </c>
      <c r="AA58" s="124">
        <v>36732.788494578097</v>
      </c>
      <c r="AB58" s="124">
        <v>455466.60836270702</v>
      </c>
      <c r="AC58" s="9"/>
      <c r="AD58" s="124">
        <v>3645855.2421226799</v>
      </c>
      <c r="AE58" s="124">
        <v>2019930.3269847599</v>
      </c>
      <c r="AF58" s="124">
        <v>534799.77040322497</v>
      </c>
      <c r="AG58" s="124">
        <v>3553420.2023322801</v>
      </c>
      <c r="AH58" s="124">
        <v>2034690.3269847599</v>
      </c>
      <c r="AI58" s="124">
        <v>-18582.690030758298</v>
      </c>
      <c r="AJ58" s="10">
        <f t="shared" si="13"/>
        <v>3663937.896601297</v>
      </c>
      <c r="AK58" s="10">
        <f t="shared" si="13"/>
        <v>2105253.3957774746</v>
      </c>
      <c r="AL58" s="10">
        <f t="shared" si="14"/>
        <v>618808.1403775817</v>
      </c>
      <c r="AM58" s="9">
        <f t="shared" si="2"/>
        <v>-36665.344509377144</v>
      </c>
      <c r="AN58" s="9">
        <f t="shared" si="3"/>
        <v>-5363.601945601753</v>
      </c>
      <c r="AO58" s="9">
        <f t="shared" si="4"/>
        <v>-33945.685835425276</v>
      </c>
      <c r="AP58" s="9">
        <f t="shared" si="5"/>
        <v>0</v>
      </c>
      <c r="AQ58" s="9">
        <f t="shared" si="6"/>
        <v>3654698.4882587171</v>
      </c>
      <c r="AR58" s="9">
        <f t="shared" si="7"/>
        <v>9239.4083425798453</v>
      </c>
      <c r="AS58" s="9">
        <f t="shared" si="8"/>
        <v>-27425.936166797299</v>
      </c>
      <c r="AT58" s="124">
        <v>270582.88235286099</v>
      </c>
      <c r="AU58" s="9">
        <f t="shared" si="9"/>
        <v>2105253.3957774723</v>
      </c>
      <c r="AV58" s="9">
        <f t="shared" si="15"/>
        <v>368148.4628708603</v>
      </c>
      <c r="AW58" s="9">
        <f t="shared" si="10"/>
        <v>-33945.685835427605</v>
      </c>
      <c r="AX58" s="9">
        <f t="shared" si="11"/>
        <v>-6.9849193096160889E-10</v>
      </c>
      <c r="AY58" s="124">
        <v>3627272.5520919198</v>
      </c>
      <c r="AZ58" s="9"/>
      <c r="BA58" s="9">
        <f t="shared" si="18"/>
        <v>0</v>
      </c>
      <c r="BB58" s="9">
        <v>0</v>
      </c>
      <c r="BC58" s="1">
        <v>2105253.3957774802</v>
      </c>
      <c r="BD58" s="1">
        <v>-18582.690030758298</v>
      </c>
      <c r="BE58" s="1">
        <v>85323.068792714694</v>
      </c>
    </row>
    <row r="59" spans="1:57" ht="15" x14ac:dyDescent="0.25">
      <c r="A59" s="120">
        <v>39082</v>
      </c>
      <c r="B59" s="123">
        <v>3677431.1270674798</v>
      </c>
      <c r="C59" s="9">
        <f t="shared" si="16"/>
        <v>2171009.199381188</v>
      </c>
      <c r="D59" s="123">
        <v>2336561.9150595702</v>
      </c>
      <c r="E59" s="123">
        <v>1383557.05451284</v>
      </c>
      <c r="F59" s="123">
        <v>642169.43401709804</v>
      </c>
      <c r="G59" s="123">
        <v>335255.667257589</v>
      </c>
      <c r="H59" s="123">
        <v>632498.34913182096</v>
      </c>
      <c r="I59" s="123">
        <v>391669.63947475399</v>
      </c>
      <c r="J59" s="123">
        <v>60335.183449853103</v>
      </c>
      <c r="K59" s="123">
        <v>38611</v>
      </c>
      <c r="L59" s="9">
        <f t="shared" si="12"/>
        <v>-18837.874202751998</v>
      </c>
      <c r="M59" s="9">
        <f t="shared" si="0"/>
        <v>81936.858068871297</v>
      </c>
      <c r="N59" s="9">
        <f t="shared" si="1"/>
        <v>3673387.857006548</v>
      </c>
      <c r="O59" s="9">
        <f t="shared" si="1"/>
        <v>2231030.2193140513</v>
      </c>
      <c r="P59" s="124">
        <v>1141843.9309855001</v>
      </c>
      <c r="Q59" s="124">
        <v>601408</v>
      </c>
      <c r="R59" s="124">
        <v>1096207.0324894199</v>
      </c>
      <c r="S59" s="124">
        <v>676205</v>
      </c>
      <c r="T59" s="124">
        <v>231710.76825671899</v>
      </c>
      <c r="U59" s="124">
        <v>199833.985981098</v>
      </c>
      <c r="V59" s="124">
        <v>792005.93261634</v>
      </c>
      <c r="W59" s="124">
        <v>1132766.29908034</v>
      </c>
      <c r="X59" s="124">
        <v>108468.167087936</v>
      </c>
      <c r="Y59" s="124">
        <v>66548.555438219904</v>
      </c>
      <c r="Z59" s="124">
        <v>64048.6603648733</v>
      </c>
      <c r="AA59" s="124">
        <v>39248.166749529002</v>
      </c>
      <c r="AB59" s="124">
        <v>466432.54467615503</v>
      </c>
      <c r="AC59" s="9"/>
      <c r="AD59" s="124">
        <v>3696269.0012702299</v>
      </c>
      <c r="AE59" s="124">
        <v>2074296.36124518</v>
      </c>
      <c r="AF59" s="124">
        <v>542752.29984529701</v>
      </c>
      <c r="AG59" s="124">
        <v>3692225.7312093</v>
      </c>
      <c r="AH59" s="124">
        <v>2149093.36124518</v>
      </c>
      <c r="AI59" s="124">
        <v>-18837.874202751998</v>
      </c>
      <c r="AJ59" s="10">
        <f t="shared" si="13"/>
        <v>3719024.7555026282</v>
      </c>
      <c r="AK59" s="10">
        <f t="shared" si="13"/>
        <v>2156233.2193140513</v>
      </c>
      <c r="AL59" s="10">
        <f t="shared" si="14"/>
        <v>638949.3721289644</v>
      </c>
      <c r="AM59" s="9">
        <f t="shared" si="2"/>
        <v>-41593.628435148392</v>
      </c>
      <c r="AN59" s="9">
        <f t="shared" si="3"/>
        <v>-6451.0229971434455</v>
      </c>
      <c r="AO59" s="9">
        <f t="shared" si="4"/>
        <v>-14775.980067136697</v>
      </c>
      <c r="AP59" s="9">
        <f t="shared" si="5"/>
        <v>0</v>
      </c>
      <c r="AQ59" s="9">
        <f t="shared" si="6"/>
        <v>3704814.9289488136</v>
      </c>
      <c r="AR59" s="9">
        <f t="shared" si="7"/>
        <v>14209.826553814579</v>
      </c>
      <c r="AS59" s="9">
        <f t="shared" si="8"/>
        <v>-27383.801881333813</v>
      </c>
      <c r="AT59" s="124">
        <v>285872.917287005</v>
      </c>
      <c r="AU59" s="9">
        <f t="shared" si="9"/>
        <v>2156233.2193140541</v>
      </c>
      <c r="AV59" s="9">
        <f t="shared" si="15"/>
        <v>391669.63947475387</v>
      </c>
      <c r="AW59" s="9">
        <f t="shared" si="10"/>
        <v>-14775.980067133904</v>
      </c>
      <c r="AX59" s="9">
        <f t="shared" si="11"/>
        <v>0</v>
      </c>
      <c r="AY59" s="124">
        <v>3677431.1270674798</v>
      </c>
      <c r="AZ59" s="9"/>
      <c r="BA59" s="9">
        <f t="shared" si="18"/>
        <v>0</v>
      </c>
      <c r="BB59" s="9">
        <v>0</v>
      </c>
      <c r="BC59" s="1">
        <v>2156233.2193140499</v>
      </c>
      <c r="BD59" s="1">
        <v>-18837.874202751998</v>
      </c>
      <c r="BE59" s="1">
        <v>81936.858068871297</v>
      </c>
    </row>
    <row r="60" spans="1:57" ht="15" x14ac:dyDescent="0.25">
      <c r="A60" s="120">
        <v>39172</v>
      </c>
      <c r="B60" s="123">
        <v>3737140.5467703799</v>
      </c>
      <c r="C60" s="9">
        <f t="shared" si="16"/>
        <v>2230022.7626619958</v>
      </c>
      <c r="D60" s="123">
        <v>2368206.2622421002</v>
      </c>
      <c r="E60" s="123">
        <v>1422833.13241709</v>
      </c>
      <c r="F60" s="123">
        <v>653629.82492183498</v>
      </c>
      <c r="G60" s="123">
        <v>358686.577891869</v>
      </c>
      <c r="H60" s="123">
        <v>669508.63697594299</v>
      </c>
      <c r="I60" s="123">
        <v>423125.49616862001</v>
      </c>
      <c r="J60" s="123">
        <v>13718.471194358701</v>
      </c>
      <c r="K60" s="123">
        <v>1424</v>
      </c>
      <c r="L60" s="9">
        <f t="shared" si="12"/>
        <v>-19148.273570199501</v>
      </c>
      <c r="M60" s="9">
        <f t="shared" si="0"/>
        <v>64597.511939358403</v>
      </c>
      <c r="N60" s="9">
        <f t="shared" si="1"/>
        <v>3698270.1947921305</v>
      </c>
      <c r="O60" s="9">
        <f t="shared" si="1"/>
        <v>2270666.7184169386</v>
      </c>
      <c r="P60" s="124">
        <v>1187084.60038087</v>
      </c>
      <c r="Q60" s="124">
        <v>646728</v>
      </c>
      <c r="R60" s="124">
        <v>1072030.9768462901</v>
      </c>
      <c r="S60" s="124">
        <v>647890</v>
      </c>
      <c r="T60" s="124">
        <v>239763.62121436899</v>
      </c>
      <c r="U60" s="124">
        <v>201140.20926949201</v>
      </c>
      <c r="V60" s="124">
        <v>801452.38568218099</v>
      </c>
      <c r="W60" s="124">
        <v>1146230.83877338</v>
      </c>
      <c r="X60" s="124">
        <v>120702.68447355401</v>
      </c>
      <c r="Y60" s="124">
        <v>74761.659671155299</v>
      </c>
      <c r="Z60" s="124">
        <v>78177.720244929194</v>
      </c>
      <c r="AA60" s="124">
        <v>48666.519918965401</v>
      </c>
      <c r="AB60" s="124">
        <v>478704.214512932</v>
      </c>
      <c r="AC60" s="9"/>
      <c r="AD60" s="124">
        <v>3756288.8203405798</v>
      </c>
      <c r="AE60" s="124">
        <v>2204907.2064775801</v>
      </c>
      <c r="AF60" s="124">
        <v>557505.69066549896</v>
      </c>
      <c r="AG60" s="124">
        <v>3717418.46836233</v>
      </c>
      <c r="AH60" s="124">
        <v>2206069.2064775801</v>
      </c>
      <c r="AI60" s="124">
        <v>-19148.273570199501</v>
      </c>
      <c r="AJ60" s="10">
        <f t="shared" si="13"/>
        <v>3813323.8183267107</v>
      </c>
      <c r="AK60" s="10">
        <f t="shared" si="13"/>
        <v>2269504.7184169386</v>
      </c>
      <c r="AL60" s="10">
        <f t="shared" si="14"/>
        <v>677584.61923141521</v>
      </c>
      <c r="AM60" s="9">
        <f t="shared" si="2"/>
        <v>-76183.271556330845</v>
      </c>
      <c r="AN60" s="9">
        <f t="shared" si="3"/>
        <v>-8075.9822554722195</v>
      </c>
      <c r="AO60" s="9">
        <f t="shared" si="4"/>
        <v>39481.955754942726</v>
      </c>
      <c r="AP60" s="9">
        <f t="shared" si="5"/>
        <v>0</v>
      </c>
      <c r="AQ60" s="9">
        <f t="shared" si="6"/>
        <v>3809044.5275540892</v>
      </c>
      <c r="AR60" s="9">
        <f t="shared" si="7"/>
        <v>4279.2907726215199</v>
      </c>
      <c r="AS60" s="9">
        <f t="shared" si="8"/>
        <v>-71903.980783709325</v>
      </c>
      <c r="AT60" s="124">
        <v>299697.31657849898</v>
      </c>
      <c r="AU60" s="9">
        <f t="shared" si="9"/>
        <v>2269504.7184169367</v>
      </c>
      <c r="AV60" s="9">
        <f t="shared" si="15"/>
        <v>423125.49616861972</v>
      </c>
      <c r="AW60" s="9">
        <f t="shared" si="10"/>
        <v>39481.955754940864</v>
      </c>
      <c r="AX60" s="9">
        <f t="shared" si="11"/>
        <v>0</v>
      </c>
      <c r="AY60" s="124">
        <v>3737140.5467703799</v>
      </c>
      <c r="AZ60" s="9"/>
      <c r="BA60" s="9">
        <f t="shared" si="18"/>
        <v>0</v>
      </c>
      <c r="BB60" s="9">
        <v>0</v>
      </c>
      <c r="BC60" s="1">
        <v>2269504.71841694</v>
      </c>
      <c r="BD60" s="1">
        <v>-19148.273570199501</v>
      </c>
      <c r="BE60" s="1">
        <v>64597.511939358403</v>
      </c>
    </row>
    <row r="61" spans="1:57" ht="15" x14ac:dyDescent="0.25">
      <c r="A61" s="120">
        <v>39263</v>
      </c>
      <c r="B61" s="123">
        <v>3767768.5809212201</v>
      </c>
      <c r="C61" s="9">
        <f t="shared" si="16"/>
        <v>2287790.1457702918</v>
      </c>
      <c r="D61" s="123">
        <v>2395088.3529910799</v>
      </c>
      <c r="E61" s="123">
        <v>1463689.4856515401</v>
      </c>
      <c r="F61" s="123">
        <v>667655.20279667201</v>
      </c>
      <c r="G61" s="123">
        <v>359603.94826563</v>
      </c>
      <c r="H61" s="123">
        <v>682793.54137829901</v>
      </c>
      <c r="I61" s="123">
        <v>440349.26206986402</v>
      </c>
      <c r="J61" s="123">
        <v>30280.480305660902</v>
      </c>
      <c r="K61" s="123">
        <v>14992</v>
      </c>
      <c r="L61" s="9">
        <f t="shared" si="12"/>
        <v>-19303.404781229801</v>
      </c>
      <c r="M61" s="9">
        <f t="shared" si="0"/>
        <v>72213.247905973796</v>
      </c>
      <c r="N61" s="9">
        <f t="shared" si="1"/>
        <v>3768053.4822598402</v>
      </c>
      <c r="O61" s="9">
        <f t="shared" si="1"/>
        <v>2350847.943893014</v>
      </c>
      <c r="P61" s="124">
        <v>1137822.20814438</v>
      </c>
      <c r="Q61" s="124">
        <v>636747</v>
      </c>
      <c r="R61" s="124">
        <v>1102495.4846201199</v>
      </c>
      <c r="S61" s="124">
        <v>681205</v>
      </c>
      <c r="T61" s="124">
        <v>243822.77227547101</v>
      </c>
      <c r="U61" s="124">
        <v>201922.16390114499</v>
      </c>
      <c r="V61" s="124">
        <v>811149.105818082</v>
      </c>
      <c r="W61" s="124">
        <v>1158742.1420965299</v>
      </c>
      <c r="X61" s="124">
        <v>125243.599752718</v>
      </c>
      <c r="Y61" s="124">
        <v>77875.670508560797</v>
      </c>
      <c r="Z61" s="124">
        <v>81045.240612224399</v>
      </c>
      <c r="AA61" s="124">
        <v>51554.9834297618</v>
      </c>
      <c r="AB61" s="124">
        <v>486107.36053739698</v>
      </c>
      <c r="AC61" s="9"/>
      <c r="AD61" s="124">
        <v>3787071.9857024499</v>
      </c>
      <c r="AE61" s="124">
        <v>2234176.6959870402</v>
      </c>
      <c r="AF61" s="124">
        <v>571947.53644257295</v>
      </c>
      <c r="AG61" s="124">
        <v>3787356.88704107</v>
      </c>
      <c r="AH61" s="124">
        <v>2278634.6959870402</v>
      </c>
      <c r="AI61" s="124">
        <v>-19303.404781229801</v>
      </c>
      <c r="AJ61" s="10">
        <f t="shared" si="13"/>
        <v>3803380.2057841006</v>
      </c>
      <c r="AK61" s="10">
        <f t="shared" si="13"/>
        <v>2306389.943893014</v>
      </c>
      <c r="AL61" s="10">
        <f t="shared" si="14"/>
        <v>692396.2009023393</v>
      </c>
      <c r="AM61" s="9">
        <f t="shared" si="2"/>
        <v>-35611.624862880446</v>
      </c>
      <c r="AN61" s="9">
        <f t="shared" si="3"/>
        <v>-9602.6595240402967</v>
      </c>
      <c r="AO61" s="9">
        <f t="shared" si="4"/>
        <v>18599.79812272219</v>
      </c>
      <c r="AP61" s="9">
        <f t="shared" si="5"/>
        <v>0</v>
      </c>
      <c r="AQ61" s="9">
        <f t="shared" si="6"/>
        <v>3801443.5557387825</v>
      </c>
      <c r="AR61" s="9">
        <f t="shared" si="7"/>
        <v>1936.6500453180633</v>
      </c>
      <c r="AS61" s="9">
        <f t="shared" si="8"/>
        <v>-33674.974817562383</v>
      </c>
      <c r="AT61" s="124">
        <v>310918.60813154199</v>
      </c>
      <c r="AU61" s="9">
        <f t="shared" si="9"/>
        <v>2306389.9438930089</v>
      </c>
      <c r="AV61" s="9">
        <f t="shared" si="15"/>
        <v>440349.26206986455</v>
      </c>
      <c r="AW61" s="9">
        <f t="shared" si="10"/>
        <v>18599.798122717068</v>
      </c>
      <c r="AX61" s="9">
        <f t="shared" si="11"/>
        <v>5.2386894822120667E-10</v>
      </c>
      <c r="AY61" s="124">
        <v>3767768.5809212201</v>
      </c>
      <c r="AZ61" s="9"/>
      <c r="BA61" s="9">
        <f t="shared" si="18"/>
        <v>0</v>
      </c>
      <c r="BB61" s="9">
        <v>0</v>
      </c>
      <c r="BC61" s="1">
        <v>2306389.9438930098</v>
      </c>
      <c r="BD61" s="1">
        <v>-19303.404781229801</v>
      </c>
      <c r="BE61" s="1">
        <v>72213.247905973796</v>
      </c>
    </row>
    <row r="62" spans="1:57" ht="15" x14ac:dyDescent="0.25">
      <c r="A62" s="120">
        <v>39355</v>
      </c>
      <c r="B62" s="123">
        <v>3811924.3865446299</v>
      </c>
      <c r="C62" s="9">
        <f t="shared" si="16"/>
        <v>2397032.0606439961</v>
      </c>
      <c r="D62" s="123">
        <v>2421073.0269643301</v>
      </c>
      <c r="E62" s="123">
        <v>1507878.04457289</v>
      </c>
      <c r="F62" s="123">
        <v>684590.35828604701</v>
      </c>
      <c r="G62" s="123">
        <v>377449.26418581099</v>
      </c>
      <c r="H62" s="123">
        <v>690632.43563138496</v>
      </c>
      <c r="I62" s="123">
        <v>454294.86750412302</v>
      </c>
      <c r="J62" s="123">
        <v>25714.764373735801</v>
      </c>
      <c r="K62" s="123">
        <v>10988</v>
      </c>
      <c r="L62" s="9">
        <f t="shared" si="12"/>
        <v>-19529.4635039764</v>
      </c>
      <c r="M62" s="9">
        <f t="shared" si="0"/>
        <v>65378.194244860701</v>
      </c>
      <c r="N62" s="9">
        <f t="shared" si="1"/>
        <v>3808955.0840596338</v>
      </c>
      <c r="O62" s="9">
        <f t="shared" si="1"/>
        <v>2415988.3705076808</v>
      </c>
      <c r="P62" s="124">
        <v>1141818.2805209199</v>
      </c>
      <c r="Q62" s="124">
        <v>643210</v>
      </c>
      <c r="R62" s="124">
        <v>1086977.2075879099</v>
      </c>
      <c r="S62" s="124">
        <v>697999</v>
      </c>
      <c r="T62" s="124">
        <v>248693.77438937701</v>
      </c>
      <c r="U62" s="124">
        <v>202646.010095281</v>
      </c>
      <c r="V62" s="124">
        <v>820830.62028038898</v>
      </c>
      <c r="W62" s="124">
        <v>1169412.7682111301</v>
      </c>
      <c r="X62" s="124">
        <v>127834.350137934</v>
      </c>
      <c r="Y62" s="124">
        <v>80777.498343972606</v>
      </c>
      <c r="Z62" s="124">
        <v>81791.666452272999</v>
      </c>
      <c r="AA62" s="124">
        <v>53156.512916375301</v>
      </c>
      <c r="AB62" s="124">
        <v>491265.46957684302</v>
      </c>
      <c r="AC62" s="9"/>
      <c r="AD62" s="124">
        <v>3831453.85004861</v>
      </c>
      <c r="AE62" s="124">
        <v>2295821.1762628201</v>
      </c>
      <c r="AF62" s="124">
        <v>599258.01516099903</v>
      </c>
      <c r="AG62" s="124">
        <v>3828484.5475636101</v>
      </c>
      <c r="AH62" s="124">
        <v>2350610.1762628201</v>
      </c>
      <c r="AI62" s="124">
        <v>-19529.4635039764</v>
      </c>
      <c r="AJ62" s="10">
        <f t="shared" si="13"/>
        <v>3863796.1569926441</v>
      </c>
      <c r="AK62" s="10">
        <f t="shared" si="13"/>
        <v>2361199.3705076808</v>
      </c>
      <c r="AL62" s="10">
        <f t="shared" si="14"/>
        <v>700891.48616704997</v>
      </c>
      <c r="AM62" s="9">
        <f t="shared" si="2"/>
        <v>-51871.77044801414</v>
      </c>
      <c r="AN62" s="9">
        <f t="shared" si="3"/>
        <v>-10259.05053566501</v>
      </c>
      <c r="AO62" s="9">
        <f t="shared" si="4"/>
        <v>-35832.690136315301</v>
      </c>
      <c r="AP62" s="9">
        <f t="shared" si="5"/>
        <v>0</v>
      </c>
      <c r="AQ62" s="9">
        <f t="shared" si="6"/>
        <v>3867581.2452201969</v>
      </c>
      <c r="AR62" s="9">
        <f t="shared" si="7"/>
        <v>-3785.0882275528274</v>
      </c>
      <c r="AS62" s="9">
        <f t="shared" si="8"/>
        <v>-55656.858675566968</v>
      </c>
      <c r="AT62" s="124">
        <v>320360.85624377499</v>
      </c>
      <c r="AU62" s="9">
        <f t="shared" si="9"/>
        <v>2361199.3705076845</v>
      </c>
      <c r="AV62" s="9">
        <f t="shared" si="15"/>
        <v>454294.8675041229</v>
      </c>
      <c r="AW62" s="9">
        <f t="shared" si="10"/>
        <v>-35832.690136311576</v>
      </c>
      <c r="AX62" s="9">
        <f t="shared" si="11"/>
        <v>0</v>
      </c>
      <c r="AY62" s="124">
        <v>3811924.3865446299</v>
      </c>
      <c r="AZ62" s="9"/>
      <c r="BA62" s="9">
        <f t="shared" si="18"/>
        <v>0</v>
      </c>
      <c r="BB62" s="9">
        <v>0</v>
      </c>
      <c r="BC62" s="1">
        <v>2361199.3705076799</v>
      </c>
      <c r="BD62" s="1">
        <v>-19529.4635039764</v>
      </c>
      <c r="BE62" s="1">
        <v>65378.194244860701</v>
      </c>
    </row>
    <row r="63" spans="1:57" ht="15" x14ac:dyDescent="0.25">
      <c r="A63" s="120">
        <v>39447</v>
      </c>
      <c r="B63" s="123">
        <v>3865942.39414143</v>
      </c>
      <c r="C63" s="9">
        <f t="shared" si="16"/>
        <v>2471754.4875596119</v>
      </c>
      <c r="D63" s="123">
        <v>2445199.01552981</v>
      </c>
      <c r="E63" s="123">
        <v>1563086.12622893</v>
      </c>
      <c r="F63" s="123">
        <v>699150.01265835401</v>
      </c>
      <c r="G63" s="123">
        <v>395462.13106739603</v>
      </c>
      <c r="H63" s="123">
        <v>704647.14748952899</v>
      </c>
      <c r="I63" s="123">
        <v>467713.30700582499</v>
      </c>
      <c r="J63" s="123">
        <v>-18171.2985455495</v>
      </c>
      <c r="K63" s="123">
        <v>1164</v>
      </c>
      <c r="L63" s="9">
        <f t="shared" si="12"/>
        <v>-19797.286119741399</v>
      </c>
      <c r="M63" s="9">
        <f t="shared" si="0"/>
        <v>34986.874997114799</v>
      </c>
      <c r="N63" s="9">
        <f t="shared" si="1"/>
        <v>3806296.0757610286</v>
      </c>
      <c r="O63" s="9">
        <f t="shared" si="1"/>
        <v>2462412.4392992649</v>
      </c>
      <c r="P63" s="124">
        <v>1211660.4454965999</v>
      </c>
      <c r="Q63" s="124">
        <v>697711</v>
      </c>
      <c r="R63" s="124">
        <v>1077052.2720637801</v>
      </c>
      <c r="S63" s="124">
        <v>710618</v>
      </c>
      <c r="T63" s="124">
        <v>250487.66832923799</v>
      </c>
      <c r="U63" s="124">
        <v>203779.39784934101</v>
      </c>
      <c r="V63" s="124">
        <v>830537.57773240597</v>
      </c>
      <c r="W63" s="124">
        <v>1180728.9756022301</v>
      </c>
      <c r="X63" s="124">
        <v>131290.55952415301</v>
      </c>
      <c r="Y63" s="124">
        <v>83826.897508964001</v>
      </c>
      <c r="Z63" s="124">
        <v>92143.139171657705</v>
      </c>
      <c r="AA63" s="124">
        <v>60662.503417821303</v>
      </c>
      <c r="AB63" s="124">
        <v>489966.94629913702</v>
      </c>
      <c r="AC63" s="9"/>
      <c r="AD63" s="124">
        <v>3885739.68026117</v>
      </c>
      <c r="AE63" s="124">
        <v>2414518.5643021502</v>
      </c>
      <c r="AF63" s="124">
        <v>617938.62188990298</v>
      </c>
      <c r="AG63" s="124">
        <v>3826093.36188077</v>
      </c>
      <c r="AH63" s="124">
        <v>2427425.5643021502</v>
      </c>
      <c r="AI63" s="124">
        <v>-19797.286119741399</v>
      </c>
      <c r="AJ63" s="10">
        <f t="shared" si="13"/>
        <v>3940904.2491938486</v>
      </c>
      <c r="AK63" s="10">
        <f t="shared" si="13"/>
        <v>2449505.4392992649</v>
      </c>
      <c r="AL63" s="10">
        <f t="shared" si="14"/>
        <v>713400.64499494771</v>
      </c>
      <c r="AM63" s="9">
        <f t="shared" si="2"/>
        <v>-74961.855052418541</v>
      </c>
      <c r="AN63" s="9">
        <f t="shared" si="3"/>
        <v>-8753.4975054187234</v>
      </c>
      <c r="AO63" s="9">
        <f t="shared" si="4"/>
        <v>-22249.048260346986</v>
      </c>
      <c r="AP63" s="9">
        <f t="shared" si="5"/>
        <v>0</v>
      </c>
      <c r="AQ63" s="9">
        <f t="shared" si="6"/>
        <v>3954389.2619506405</v>
      </c>
      <c r="AR63" s="9">
        <f t="shared" si="7"/>
        <v>-13485.012756791897</v>
      </c>
      <c r="AS63" s="9">
        <f t="shared" si="8"/>
        <v>-88446.867809210438</v>
      </c>
      <c r="AT63" s="124">
        <v>323223.90607904003</v>
      </c>
      <c r="AU63" s="9">
        <f t="shared" si="9"/>
        <v>2449505.4392992663</v>
      </c>
      <c r="AV63" s="9">
        <f t="shared" si="15"/>
        <v>467713.30700582534</v>
      </c>
      <c r="AW63" s="9">
        <f t="shared" si="10"/>
        <v>-22249.048260345589</v>
      </c>
      <c r="AX63" s="9">
        <f t="shared" si="11"/>
        <v>0</v>
      </c>
      <c r="AY63" s="124">
        <v>3865942.39414143</v>
      </c>
      <c r="AZ63" s="9"/>
      <c r="BA63" s="9">
        <f t="shared" si="18"/>
        <v>0</v>
      </c>
      <c r="BB63" s="9">
        <v>0</v>
      </c>
      <c r="BC63" s="1">
        <v>2449505.4392992598</v>
      </c>
      <c r="BD63" s="1">
        <v>-19797.286119741399</v>
      </c>
      <c r="BE63" s="1">
        <v>34986.874997114799</v>
      </c>
    </row>
    <row r="64" spans="1:57" ht="15" x14ac:dyDescent="0.25">
      <c r="A64" s="120">
        <v>39538</v>
      </c>
      <c r="B64" s="123">
        <v>3882179.5559262899</v>
      </c>
      <c r="C64" s="9">
        <f t="shared" si="16"/>
        <v>2480465.7829879681</v>
      </c>
      <c r="D64" s="123">
        <v>2438546.1691012499</v>
      </c>
      <c r="E64" s="123">
        <v>1560469.3825002799</v>
      </c>
      <c r="F64" s="123">
        <v>719187.82872378605</v>
      </c>
      <c r="G64" s="123">
        <v>419451.86173112498</v>
      </c>
      <c r="H64" s="123">
        <v>734695.36005427304</v>
      </c>
      <c r="I64" s="123">
        <v>499953.74725788302</v>
      </c>
      <c r="J64" s="123">
        <v>41941.870695525897</v>
      </c>
      <c r="K64" s="123">
        <v>43575</v>
      </c>
      <c r="L64" s="9">
        <f t="shared" si="12"/>
        <v>-19888.450665900498</v>
      </c>
      <c r="M64" s="9">
        <f t="shared" si="0"/>
        <v>46353.0524292993</v>
      </c>
      <c r="N64" s="9">
        <f t="shared" si="1"/>
        <v>3917986.9268967393</v>
      </c>
      <c r="O64" s="9">
        <f t="shared" si="1"/>
        <v>2569803.0439185891</v>
      </c>
      <c r="P64" s="124">
        <v>1147734.08766755</v>
      </c>
      <c r="Q64" s="124">
        <v>768987</v>
      </c>
      <c r="R64" s="124">
        <v>1113379.2400497601</v>
      </c>
      <c r="S64" s="124">
        <v>800053</v>
      </c>
      <c r="T64" s="124">
        <v>240194.047577719</v>
      </c>
      <c r="U64" s="124">
        <v>204364.68598219799</v>
      </c>
      <c r="V64" s="124">
        <v>821423.83096774295</v>
      </c>
      <c r="W64" s="124">
        <v>1196196.06846679</v>
      </c>
      <c r="X64" s="124">
        <v>130158.154054887</v>
      </c>
      <c r="Y64" s="124">
        <v>85855.329962246906</v>
      </c>
      <c r="Z64" s="124">
        <v>99508.255699125701</v>
      </c>
      <c r="AA64" s="124">
        <v>68125.586421169995</v>
      </c>
      <c r="AB64" s="124">
        <v>510414.84101484303</v>
      </c>
      <c r="AC64" s="9"/>
      <c r="AD64" s="124">
        <v>3902068.0065921899</v>
      </c>
      <c r="AE64" s="124">
        <v>2492383.9914892898</v>
      </c>
      <c r="AF64" s="124">
        <v>620116.44574699202</v>
      </c>
      <c r="AG64" s="124">
        <v>3937875.3775626398</v>
      </c>
      <c r="AH64" s="124">
        <v>2523449.9914892898</v>
      </c>
      <c r="AI64" s="124">
        <v>-19888.450665900498</v>
      </c>
      <c r="AJ64" s="10">
        <f t="shared" si="13"/>
        <v>3952341.7745145289</v>
      </c>
      <c r="AK64" s="10">
        <f t="shared" si="13"/>
        <v>2538737.0439185891</v>
      </c>
      <c r="AL64" s="10">
        <f t="shared" si="14"/>
        <v>740081.25076885568</v>
      </c>
      <c r="AM64" s="9">
        <f t="shared" si="2"/>
        <v>-70162.218588239048</v>
      </c>
      <c r="AN64" s="9">
        <f t="shared" si="3"/>
        <v>-5385.8907145826379</v>
      </c>
      <c r="AO64" s="9">
        <f t="shared" si="4"/>
        <v>58271.260930621065</v>
      </c>
      <c r="AP64" s="9">
        <f t="shared" si="5"/>
        <v>0</v>
      </c>
      <c r="AQ64" s="9">
        <f t="shared" si="6"/>
        <v>3954223.5162413074</v>
      </c>
      <c r="AR64" s="9">
        <f t="shared" si="7"/>
        <v>-1881.7417267784476</v>
      </c>
      <c r="AS64" s="9">
        <f t="shared" si="8"/>
        <v>-72043.960315017495</v>
      </c>
      <c r="AT64" s="124">
        <v>345972.83087446599</v>
      </c>
      <c r="AU64" s="9">
        <f t="shared" si="9"/>
        <v>2538737.0439185868</v>
      </c>
      <c r="AV64" s="9">
        <f t="shared" si="15"/>
        <v>499953.7472578829</v>
      </c>
      <c r="AW64" s="9">
        <f t="shared" si="10"/>
        <v>58271.260930618737</v>
      </c>
      <c r="AX64" s="9">
        <f t="shared" si="11"/>
        <v>0</v>
      </c>
      <c r="AY64" s="124">
        <v>3882179.5559262899</v>
      </c>
      <c r="AZ64" s="9"/>
      <c r="BA64" s="9">
        <f t="shared" si="18"/>
        <v>0</v>
      </c>
      <c r="BB64" s="9">
        <v>0</v>
      </c>
      <c r="BC64" s="1">
        <v>2538737.0439185901</v>
      </c>
      <c r="BD64" s="1">
        <v>-19888.450665900498</v>
      </c>
      <c r="BE64" s="1">
        <v>46353.0524292993</v>
      </c>
    </row>
    <row r="65" spans="1:57" ht="15" x14ac:dyDescent="0.25">
      <c r="A65" s="120">
        <v>39629</v>
      </c>
      <c r="B65" s="123">
        <v>3929576.58685708</v>
      </c>
      <c r="C65" s="9">
        <f t="shared" si="16"/>
        <v>2581543.5340139638</v>
      </c>
      <c r="D65" s="123">
        <v>2440821.5556778498</v>
      </c>
      <c r="E65" s="123">
        <v>1620166.62987329</v>
      </c>
      <c r="F65" s="123">
        <v>726065.96424602997</v>
      </c>
      <c r="G65" s="123">
        <v>431792.55449568602</v>
      </c>
      <c r="H65" s="123">
        <v>757914.07542719902</v>
      </c>
      <c r="I65" s="123">
        <v>543290.71725244704</v>
      </c>
      <c r="J65" s="123">
        <v>5275.6596729882804</v>
      </c>
      <c r="K65" s="123">
        <v>20519</v>
      </c>
      <c r="L65" s="9">
        <f t="shared" si="12"/>
        <v>-20130.501081950501</v>
      </c>
      <c r="M65" s="9">
        <f t="shared" si="0"/>
        <v>17377.437461334299</v>
      </c>
      <c r="N65" s="9">
        <f t="shared" si="1"/>
        <v>3908062.2082788893</v>
      </c>
      <c r="O65" s="9">
        <f t="shared" si="1"/>
        <v>2633146.3390827542</v>
      </c>
      <c r="P65" s="124">
        <v>1203900.5049491799</v>
      </c>
      <c r="Q65" s="124">
        <v>854244</v>
      </c>
      <c r="R65" s="124">
        <v>1128229.45356529</v>
      </c>
      <c r="S65" s="124">
        <v>901276</v>
      </c>
      <c r="T65" s="124">
        <v>232733.667381204</v>
      </c>
      <c r="U65" s="124">
        <v>204281.269873451</v>
      </c>
      <c r="V65" s="124">
        <v>812983.28695671703</v>
      </c>
      <c r="W65" s="124">
        <v>1218880.06638259</v>
      </c>
      <c r="X65" s="124">
        <v>139104.38253468799</v>
      </c>
      <c r="Y65" s="124">
        <v>97678.347413530297</v>
      </c>
      <c r="Z65" s="124">
        <v>101058.02300787</v>
      </c>
      <c r="AA65" s="124">
        <v>73203.788138600707</v>
      </c>
      <c r="AB65" s="124">
        <v>522603.38998355903</v>
      </c>
      <c r="AC65" s="9"/>
      <c r="AD65" s="124">
        <v>3949707.08793903</v>
      </c>
      <c r="AE65" s="124">
        <v>2568736.9016214199</v>
      </c>
      <c r="AF65" s="124">
        <v>645385.88350349094</v>
      </c>
      <c r="AG65" s="124">
        <v>3928192.7093608398</v>
      </c>
      <c r="AH65" s="124">
        <v>2615768.9016214199</v>
      </c>
      <c r="AI65" s="124">
        <v>-20130.501081950501</v>
      </c>
      <c r="AJ65" s="10">
        <f t="shared" si="13"/>
        <v>3983733.259662779</v>
      </c>
      <c r="AK65" s="10">
        <f t="shared" si="13"/>
        <v>2586114.3390827542</v>
      </c>
      <c r="AL65" s="10">
        <f t="shared" si="14"/>
        <v>762765.79552611709</v>
      </c>
      <c r="AM65" s="9">
        <f t="shared" si="2"/>
        <v>-54156.672805699054</v>
      </c>
      <c r="AN65" s="9">
        <f t="shared" si="3"/>
        <v>-4851.720098918071</v>
      </c>
      <c r="AO65" s="9">
        <f t="shared" si="4"/>
        <v>4570.805068790447</v>
      </c>
      <c r="AP65" s="9">
        <f t="shared" si="5"/>
        <v>0</v>
      </c>
      <c r="AQ65" s="9">
        <f t="shared" si="6"/>
        <v>3990469.5254249237</v>
      </c>
      <c r="AR65" s="9">
        <f t="shared" si="7"/>
        <v>-6736.2657621446997</v>
      </c>
      <c r="AS65" s="9">
        <f t="shared" si="8"/>
        <v>-60892.938567843754</v>
      </c>
      <c r="AT65" s="124">
        <v>372408.58170031599</v>
      </c>
      <c r="AU65" s="9">
        <f t="shared" si="9"/>
        <v>2586114.339082757</v>
      </c>
      <c r="AV65" s="9">
        <f t="shared" si="15"/>
        <v>543290.71725244704</v>
      </c>
      <c r="AW65" s="9">
        <f t="shared" si="10"/>
        <v>4570.8050687932409</v>
      </c>
      <c r="AX65" s="9">
        <f t="shared" si="11"/>
        <v>0</v>
      </c>
      <c r="AY65" s="124">
        <v>3929576.58685708</v>
      </c>
      <c r="AZ65" s="9"/>
      <c r="BA65" s="9">
        <f t="shared" si="18"/>
        <v>0</v>
      </c>
      <c r="BB65" s="9">
        <v>0</v>
      </c>
      <c r="BC65" s="1">
        <v>2586114.3390827598</v>
      </c>
      <c r="BD65" s="1">
        <v>-20130.501081950501</v>
      </c>
      <c r="BE65" s="1">
        <v>17377.437461334299</v>
      </c>
    </row>
    <row r="66" spans="1:57" ht="15" x14ac:dyDescent="0.25">
      <c r="A66" s="120">
        <v>39721</v>
      </c>
      <c r="B66" s="123">
        <v>3938965.6558432202</v>
      </c>
      <c r="C66" s="9">
        <f t="shared" si="16"/>
        <v>2697899.9567831801</v>
      </c>
      <c r="D66" s="123">
        <v>2438418.3778298399</v>
      </c>
      <c r="E66" s="123">
        <v>1688428.7981736499</v>
      </c>
      <c r="F66" s="123">
        <v>732712.58085289598</v>
      </c>
      <c r="G66" s="123">
        <v>462746.12746992399</v>
      </c>
      <c r="H66" s="123">
        <v>794109.22995423002</v>
      </c>
      <c r="I66" s="123">
        <v>595021.46055697498</v>
      </c>
      <c r="J66" s="123">
        <v>-28324.999223828199</v>
      </c>
      <c r="K66" s="123">
        <v>-33333</v>
      </c>
      <c r="L66" s="9">
        <f t="shared" si="12"/>
        <v>-20180.293486650098</v>
      </c>
      <c r="M66" s="9">
        <f t="shared" si="0"/>
        <v>10256.5765191177</v>
      </c>
      <c r="N66" s="9">
        <f t="shared" si="1"/>
        <v>3915149.5988571001</v>
      </c>
      <c r="O66" s="9">
        <f t="shared" si="1"/>
        <v>2723119.9627196677</v>
      </c>
      <c r="P66" s="124">
        <v>1229826.3745164501</v>
      </c>
      <c r="Q66" s="124">
        <v>887293</v>
      </c>
      <c r="R66" s="124">
        <v>1153778.14983479</v>
      </c>
      <c r="S66" s="124">
        <v>949872</v>
      </c>
      <c r="T66" s="124">
        <v>219644.43819818099</v>
      </c>
      <c r="U66" s="124">
        <v>203888.078688215</v>
      </c>
      <c r="V66" s="124">
        <v>803300.46498296002</v>
      </c>
      <c r="W66" s="124">
        <v>1244318.8650163</v>
      </c>
      <c r="X66" s="124">
        <v>146789.91216005001</v>
      </c>
      <c r="Y66" s="124">
        <v>108475.118904431</v>
      </c>
      <c r="Z66" s="124">
        <v>113498.742318263</v>
      </c>
      <c r="AA66" s="124">
        <v>86146.514001587406</v>
      </c>
      <c r="AB66" s="124">
        <v>536608.14204924402</v>
      </c>
      <c r="AC66" s="9"/>
      <c r="AD66" s="124">
        <v>3959145.9493298698</v>
      </c>
      <c r="AE66" s="124">
        <v>2650284.38620055</v>
      </c>
      <c r="AF66" s="124">
        <v>674474.98919579503</v>
      </c>
      <c r="AG66" s="124">
        <v>3935329.8923437502</v>
      </c>
      <c r="AH66" s="124">
        <v>2712863.38620055</v>
      </c>
      <c r="AI66" s="124">
        <v>-20180.293486650098</v>
      </c>
      <c r="AJ66" s="10">
        <f t="shared" si="13"/>
        <v>3991197.8235387597</v>
      </c>
      <c r="AK66" s="10">
        <f t="shared" si="13"/>
        <v>2660540.9627196677</v>
      </c>
      <c r="AL66" s="10">
        <f t="shared" si="14"/>
        <v>796896.79652755708</v>
      </c>
      <c r="AM66" s="9">
        <f t="shared" si="2"/>
        <v>-52232.167695539538</v>
      </c>
      <c r="AN66" s="9">
        <f t="shared" si="3"/>
        <v>-2787.566573327058</v>
      </c>
      <c r="AO66" s="9">
        <f t="shared" si="4"/>
        <v>-37358.994063512422</v>
      </c>
      <c r="AP66" s="9">
        <f t="shared" si="5"/>
        <v>0</v>
      </c>
      <c r="AQ66" s="9">
        <f t="shared" si="6"/>
        <v>3995570.6871814746</v>
      </c>
      <c r="AR66" s="9">
        <f t="shared" si="7"/>
        <v>-4372.8636427149177</v>
      </c>
      <c r="AS66" s="9">
        <f t="shared" si="8"/>
        <v>-56605.031338254455</v>
      </c>
      <c r="AT66" s="124">
        <v>400399.82765095599</v>
      </c>
      <c r="AU66" s="9">
        <f t="shared" si="9"/>
        <v>2660540.9627196658</v>
      </c>
      <c r="AV66" s="9">
        <f t="shared" si="15"/>
        <v>595021.4605569744</v>
      </c>
      <c r="AW66" s="9">
        <f t="shared" si="10"/>
        <v>-37358.994063514285</v>
      </c>
      <c r="AX66" s="9">
        <f t="shared" si="11"/>
        <v>0</v>
      </c>
      <c r="AY66" s="124">
        <v>3938965.6558432202</v>
      </c>
      <c r="AZ66" s="9"/>
      <c r="BA66" s="9">
        <f t="shared" si="18"/>
        <v>0</v>
      </c>
      <c r="BB66" s="9">
        <v>0</v>
      </c>
      <c r="BC66" s="1">
        <v>2660540.9627196598</v>
      </c>
      <c r="BD66" s="1">
        <v>-20180.293486650098</v>
      </c>
      <c r="BE66" s="1">
        <v>10256.5765191177</v>
      </c>
    </row>
    <row r="67" spans="1:57" ht="15" x14ac:dyDescent="0.25">
      <c r="A67" s="120">
        <v>39813</v>
      </c>
      <c r="B67" s="123">
        <v>3916543.1519848802</v>
      </c>
      <c r="C67" s="9">
        <f t="shared" si="16"/>
        <v>2686614.0249685319</v>
      </c>
      <c r="D67" s="123">
        <v>2428398.0784304598</v>
      </c>
      <c r="E67" s="123">
        <v>1716138.9119132899</v>
      </c>
      <c r="F67" s="123">
        <v>734567.15329339402</v>
      </c>
      <c r="G67" s="123">
        <v>469487.32174331701</v>
      </c>
      <c r="H67" s="123">
        <v>813172.23023005202</v>
      </c>
      <c r="I67" s="123">
        <v>619731.51356690505</v>
      </c>
      <c r="J67" s="123">
        <v>-73385.103382751302</v>
      </c>
      <c r="K67" s="123">
        <v>-64981</v>
      </c>
      <c r="L67" s="9">
        <f t="shared" si="12"/>
        <v>-20062.310701181599</v>
      </c>
      <c r="M67" s="9">
        <f t="shared" si="0"/>
        <v>-66862.705515979294</v>
      </c>
      <c r="N67" s="9">
        <f t="shared" si="1"/>
        <v>3881629.3461434785</v>
      </c>
      <c r="O67" s="9">
        <f t="shared" si="1"/>
        <v>2673514.0417075306</v>
      </c>
      <c r="P67" s="124">
        <v>1169431.68065261</v>
      </c>
      <c r="Q67" s="124">
        <v>858968</v>
      </c>
      <c r="R67" s="124">
        <v>1065043.3570270899</v>
      </c>
      <c r="S67" s="124">
        <v>871351</v>
      </c>
      <c r="T67" s="124">
        <v>207447.24404850899</v>
      </c>
      <c r="U67" s="124">
        <v>203745.10128965101</v>
      </c>
      <c r="V67" s="124">
        <v>792728.48464260297</v>
      </c>
      <c r="W67" s="124">
        <v>1260828.11784303</v>
      </c>
      <c r="X67" s="124">
        <v>150524.02897347699</v>
      </c>
      <c r="Y67" s="124">
        <v>112602.333722885</v>
      </c>
      <c r="Z67" s="124">
        <v>114132.47972328799</v>
      </c>
      <c r="AA67" s="124">
        <v>88521.122619804795</v>
      </c>
      <c r="AB67" s="124">
        <v>552242.27046564198</v>
      </c>
      <c r="AC67" s="9"/>
      <c r="AD67" s="124">
        <v>3936605.46268606</v>
      </c>
      <c r="AE67" s="124">
        <v>2727993.7472235099</v>
      </c>
      <c r="AF67" s="124">
        <v>671653.50624213298</v>
      </c>
      <c r="AG67" s="124">
        <v>3901691.6568446602</v>
      </c>
      <c r="AH67" s="124">
        <v>2740376.7472235099</v>
      </c>
      <c r="AI67" s="124">
        <v>-20062.310701181599</v>
      </c>
      <c r="AJ67" s="10">
        <f t="shared" si="13"/>
        <v>3986017.6697689984</v>
      </c>
      <c r="AK67" s="10">
        <f t="shared" si="13"/>
        <v>2661131.0417075306</v>
      </c>
      <c r="AL67" s="10">
        <f t="shared" si="14"/>
        <v>816898.77916240692</v>
      </c>
      <c r="AM67" s="9">
        <f t="shared" si="2"/>
        <v>-69474.517784118187</v>
      </c>
      <c r="AN67" s="9">
        <f t="shared" si="3"/>
        <v>-3726.5489323548973</v>
      </c>
      <c r="AO67" s="9">
        <f t="shared" si="4"/>
        <v>-25482.983261001296</v>
      </c>
      <c r="AP67" s="9">
        <f t="shared" si="5"/>
        <v>0</v>
      </c>
      <c r="AQ67" s="9">
        <f t="shared" si="6"/>
        <v>3990804.9204278472</v>
      </c>
      <c r="AR67" s="9">
        <f t="shared" si="7"/>
        <v>-4787.2506588487886</v>
      </c>
      <c r="AS67" s="9">
        <f t="shared" si="8"/>
        <v>-74261.768442966975</v>
      </c>
      <c r="AT67" s="124">
        <v>418608.05722421501</v>
      </c>
      <c r="AU67" s="9">
        <f t="shared" si="9"/>
        <v>2661131.0417075329</v>
      </c>
      <c r="AV67" s="9">
        <f t="shared" si="15"/>
        <v>619731.51356690482</v>
      </c>
      <c r="AW67" s="9">
        <f t="shared" si="10"/>
        <v>-25482.983260998968</v>
      </c>
      <c r="AX67" s="9">
        <f t="shared" si="11"/>
        <v>0</v>
      </c>
      <c r="AY67" s="124">
        <v>3916543.1519848802</v>
      </c>
      <c r="AZ67" s="9"/>
      <c r="BA67" s="9">
        <f t="shared" si="18"/>
        <v>0</v>
      </c>
      <c r="BB67" s="9">
        <v>0</v>
      </c>
      <c r="BC67" s="1">
        <v>2661131.0417075302</v>
      </c>
      <c r="BD67" s="1">
        <v>-20062.310701181599</v>
      </c>
      <c r="BE67" s="1">
        <v>-66862.705515979294</v>
      </c>
    </row>
    <row r="68" spans="1:57" ht="15" x14ac:dyDescent="0.25">
      <c r="A68" s="120">
        <v>39903</v>
      </c>
      <c r="B68" s="123">
        <v>3855619.6549018999</v>
      </c>
      <c r="C68" s="9">
        <f t="shared" si="16"/>
        <v>2666567.5227936241</v>
      </c>
      <c r="D68" s="123">
        <v>2396645.8486498999</v>
      </c>
      <c r="E68" s="123">
        <v>1704733.0746518699</v>
      </c>
      <c r="F68" s="123">
        <v>735327.77306168701</v>
      </c>
      <c r="G68" s="123">
        <v>479890.65264513303</v>
      </c>
      <c r="H68" s="123">
        <v>756353.384696436</v>
      </c>
      <c r="I68" s="123">
        <v>570539.393399316</v>
      </c>
      <c r="J68" s="123">
        <v>-19818.217506708199</v>
      </c>
      <c r="K68" s="123">
        <v>-34195</v>
      </c>
      <c r="L68" s="9">
        <f t="shared" si="12"/>
        <v>-19752.373332097701</v>
      </c>
      <c r="M68" s="9">
        <f t="shared" si="12"/>
        <v>21549.077282994502</v>
      </c>
      <c r="N68" s="9">
        <f t="shared" ref="N68:O121" si="19">AG68+L68</f>
        <v>3860609.2162186322</v>
      </c>
      <c r="O68" s="9">
        <f t="shared" si="19"/>
        <v>2742517.1979793147</v>
      </c>
      <c r="P68" s="124">
        <v>997074.05892521597</v>
      </c>
      <c r="Q68" s="124">
        <v>744211</v>
      </c>
      <c r="R68" s="124">
        <v>958053.12006619095</v>
      </c>
      <c r="S68" s="124">
        <v>757625</v>
      </c>
      <c r="T68" s="124">
        <v>196818.07079646201</v>
      </c>
      <c r="U68" s="124">
        <v>199919.01145452599</v>
      </c>
      <c r="V68" s="124">
        <v>790344.28823497798</v>
      </c>
      <c r="W68" s="124">
        <v>1243157.5432072999</v>
      </c>
      <c r="X68" s="124">
        <v>145708.371773527</v>
      </c>
      <c r="Y68" s="124">
        <v>107668.413300261</v>
      </c>
      <c r="Z68" s="124">
        <v>123604.814566954</v>
      </c>
      <c r="AA68" s="124">
        <v>94460.935324151404</v>
      </c>
      <c r="AB68" s="124">
        <v>488878.33934744098</v>
      </c>
      <c r="AC68" s="9"/>
      <c r="AD68" s="124">
        <v>3875372.0282339999</v>
      </c>
      <c r="AE68" s="124">
        <v>2707554.1206963202</v>
      </c>
      <c r="AF68" s="124">
        <v>666641.88069840602</v>
      </c>
      <c r="AG68" s="124">
        <v>3880361.5895507298</v>
      </c>
      <c r="AH68" s="124">
        <v>2720968.1206963202</v>
      </c>
      <c r="AI68" s="124">
        <v>-19752.373332097701</v>
      </c>
      <c r="AJ68" s="10">
        <f t="shared" si="13"/>
        <v>3899630.1550776567</v>
      </c>
      <c r="AK68" s="10">
        <f t="shared" si="13"/>
        <v>2729103.1979793147</v>
      </c>
      <c r="AL68" s="10">
        <f t="shared" si="14"/>
        <v>758191.52568792203</v>
      </c>
      <c r="AM68" s="9">
        <f t="shared" ref="AM68:AM125" si="20">B68-AJ68</f>
        <v>-44010.500175756868</v>
      </c>
      <c r="AN68" s="9">
        <f t="shared" ref="AN68:AN125" si="21">H68-AL68</f>
        <v>-1838.1409914860269</v>
      </c>
      <c r="AO68" s="9">
        <f t="shared" ref="AO68:AO125" si="22">AK68-C68</f>
        <v>62535.675185690634</v>
      </c>
      <c r="AP68" s="9">
        <f t="shared" ref="AP68:AP125" si="23">AI68-L68</f>
        <v>0</v>
      </c>
      <c r="AQ68" s="9">
        <f t="shared" ref="AQ68:AQ125" si="24">AL68+D68+F68+P68-R68+L68+J68</f>
        <v>3889615.4954197286</v>
      </c>
      <c r="AR68" s="9">
        <f t="shared" ref="AR68:AR125" si="25">AJ68-AQ68</f>
        <v>10014.659657928161</v>
      </c>
      <c r="AS68" s="9">
        <f t="shared" ref="AS68:AS125" si="26">B68-AQ68</f>
        <v>-33995.840517828707</v>
      </c>
      <c r="AT68" s="124">
        <v>368410.04477490298</v>
      </c>
      <c r="AU68" s="9">
        <f t="shared" ref="AU68:AU125" si="27">E68+G68+K68+Q68-S68+Y68+AA68+AT68+M68</f>
        <v>2729103.1979793129</v>
      </c>
      <c r="AV68" s="9">
        <f t="shared" si="15"/>
        <v>570539.39339931542</v>
      </c>
      <c r="AW68" s="9">
        <f t="shared" ref="AW68:AW125" si="28">AU68-C68</f>
        <v>62535.675185688771</v>
      </c>
      <c r="AX68" s="9">
        <f t="shared" ref="AX68:AX125" si="29">AV68-I68</f>
        <v>0</v>
      </c>
      <c r="AY68" s="124">
        <v>3855619.6549018999</v>
      </c>
      <c r="AZ68" s="9"/>
      <c r="BA68" s="9">
        <f t="shared" si="18"/>
        <v>0</v>
      </c>
      <c r="BB68" s="9">
        <v>0</v>
      </c>
      <c r="BC68" s="1">
        <v>2729103.1979793198</v>
      </c>
      <c r="BD68" s="1">
        <v>-19752.373332097701</v>
      </c>
      <c r="BE68" s="1">
        <v>21549.077282994502</v>
      </c>
    </row>
    <row r="69" spans="1:57" ht="15" x14ac:dyDescent="0.25">
      <c r="A69" s="120">
        <v>39994</v>
      </c>
      <c r="B69" s="123">
        <v>3842386.7297769301</v>
      </c>
      <c r="C69" s="9">
        <f t="shared" si="16"/>
        <v>2760537.4484309759</v>
      </c>
      <c r="D69" s="123">
        <v>2372439.2601808002</v>
      </c>
      <c r="E69" s="123">
        <v>1717142.03625841</v>
      </c>
      <c r="F69" s="123">
        <v>738331.817339111</v>
      </c>
      <c r="G69" s="123">
        <v>496895.62915360701</v>
      </c>
      <c r="H69" s="123">
        <v>727836.98445162806</v>
      </c>
      <c r="I69" s="123">
        <v>545626.57385379099</v>
      </c>
      <c r="J69" s="123">
        <v>-45050.069618413399</v>
      </c>
      <c r="K69" s="123">
        <v>-39931</v>
      </c>
      <c r="L69" s="9">
        <f t="shared" ref="L69:M125" si="30">BD69</f>
        <v>-19686.006246742301</v>
      </c>
      <c r="M69" s="9">
        <f t="shared" si="30"/>
        <v>12914.228516757001</v>
      </c>
      <c r="N69" s="9">
        <f t="shared" si="19"/>
        <v>3786817.8836071878</v>
      </c>
      <c r="O69" s="9">
        <f t="shared" si="19"/>
        <v>2732647.4677825673</v>
      </c>
      <c r="P69" s="124">
        <v>967000.91424283595</v>
      </c>
      <c r="Q69" s="124">
        <v>673507</v>
      </c>
      <c r="R69" s="124">
        <v>886855.67074900202</v>
      </c>
      <c r="S69" s="124">
        <v>643682</v>
      </c>
      <c r="T69" s="124">
        <v>186910.71295706401</v>
      </c>
      <c r="U69" s="124">
        <v>196521.848019578</v>
      </c>
      <c r="V69" s="124">
        <v>787641.27008144301</v>
      </c>
      <c r="W69" s="124">
        <v>1233459.71246889</v>
      </c>
      <c r="X69" s="124">
        <v>136841.04809635301</v>
      </c>
      <c r="Y69" s="124">
        <v>99901.328114208402</v>
      </c>
      <c r="Z69" s="124">
        <v>124035.771272874</v>
      </c>
      <c r="AA69" s="124">
        <v>93639.931383871502</v>
      </c>
      <c r="AB69" s="124">
        <v>467922.14735412301</v>
      </c>
      <c r="AC69" s="9"/>
      <c r="AD69" s="124">
        <v>3862072.7360236701</v>
      </c>
      <c r="AE69" s="124">
        <v>2749558.2392658102</v>
      </c>
      <c r="AF69" s="124">
        <v>690134.36210774397</v>
      </c>
      <c r="AG69" s="124">
        <v>3806503.8898539301</v>
      </c>
      <c r="AH69" s="124">
        <v>2719733.2392658102</v>
      </c>
      <c r="AI69" s="124">
        <v>-19686.006246742301</v>
      </c>
      <c r="AJ69" s="10">
        <f t="shared" ref="AJ69:AK121" si="31">N69+P69-R69</f>
        <v>3866963.1271010218</v>
      </c>
      <c r="AK69" s="10">
        <f t="shared" si="31"/>
        <v>2762472.4677825673</v>
      </c>
      <c r="AL69" s="10">
        <f t="shared" ref="AL69:AL125" si="32">X69+Z69+AB69</f>
        <v>728798.96672334999</v>
      </c>
      <c r="AM69" s="9">
        <f t="shared" si="20"/>
        <v>-24576.397324091755</v>
      </c>
      <c r="AN69" s="9">
        <f t="shared" si="21"/>
        <v>-961.98227172193583</v>
      </c>
      <c r="AO69" s="9">
        <f t="shared" si="22"/>
        <v>1935.0193515913561</v>
      </c>
      <c r="AP69" s="9">
        <f t="shared" si="23"/>
        <v>0</v>
      </c>
      <c r="AQ69" s="9">
        <f t="shared" si="24"/>
        <v>3854979.2118719392</v>
      </c>
      <c r="AR69" s="9">
        <f t="shared" si="25"/>
        <v>11983.915229082573</v>
      </c>
      <c r="AS69" s="9">
        <f t="shared" si="26"/>
        <v>-12592.482095009182</v>
      </c>
      <c r="AT69" s="124">
        <v>352085.31435571099</v>
      </c>
      <c r="AU69" s="9">
        <f t="shared" si="27"/>
        <v>2762472.4677825649</v>
      </c>
      <c r="AV69" s="9">
        <f t="shared" ref="AV69:AV125" si="33">Y69+AA69+AT69</f>
        <v>545626.57385379088</v>
      </c>
      <c r="AW69" s="9">
        <f t="shared" si="28"/>
        <v>1935.0193515890278</v>
      </c>
      <c r="AX69" s="9">
        <f t="shared" si="29"/>
        <v>0</v>
      </c>
      <c r="AY69" s="124">
        <v>3842386.7297769301</v>
      </c>
      <c r="AZ69" s="9"/>
      <c r="BA69" s="9">
        <f t="shared" si="18"/>
        <v>0</v>
      </c>
      <c r="BB69" s="9">
        <v>0</v>
      </c>
      <c r="BC69" s="1">
        <v>2762472.46778257</v>
      </c>
      <c r="BD69" s="1">
        <v>-19686.006246742301</v>
      </c>
      <c r="BE69" s="1">
        <v>12914.228516757001</v>
      </c>
    </row>
    <row r="70" spans="1:57" ht="15" x14ac:dyDescent="0.25">
      <c r="A70" s="120">
        <v>40086</v>
      </c>
      <c r="B70" s="123">
        <v>3851297.5012205099</v>
      </c>
      <c r="C70" s="9">
        <f t="shared" si="16"/>
        <v>2864298.1824288438</v>
      </c>
      <c r="D70" s="123">
        <v>2366162.1277145902</v>
      </c>
      <c r="E70" s="123">
        <v>1745236.3761513301</v>
      </c>
      <c r="F70" s="123">
        <v>744914.64101550297</v>
      </c>
      <c r="G70" s="123">
        <v>491797.46527298097</v>
      </c>
      <c r="H70" s="123">
        <v>707259.234990075</v>
      </c>
      <c r="I70" s="123">
        <v>532211.43633296003</v>
      </c>
      <c r="J70" s="123">
        <v>-48296.243473309703</v>
      </c>
      <c r="K70" s="123">
        <v>-10723</v>
      </c>
      <c r="L70" s="9">
        <f t="shared" si="30"/>
        <v>-19731.547012719799</v>
      </c>
      <c r="M70" s="9">
        <f t="shared" si="30"/>
        <v>47071.866623080801</v>
      </c>
      <c r="N70" s="9">
        <f t="shared" si="19"/>
        <v>3765992.4072839101</v>
      </c>
      <c r="O70" s="9">
        <f t="shared" si="19"/>
        <v>2805594.1443803506</v>
      </c>
      <c r="P70" s="124">
        <v>984347.37842060102</v>
      </c>
      <c r="Q70" s="124">
        <v>670679</v>
      </c>
      <c r="R70" s="124">
        <v>885031.34345345001</v>
      </c>
      <c r="S70" s="124">
        <v>646507</v>
      </c>
      <c r="T70" s="124">
        <v>189874.898628995</v>
      </c>
      <c r="U70" s="124">
        <v>193151.49139058599</v>
      </c>
      <c r="V70" s="124">
        <v>785941.72184526001</v>
      </c>
      <c r="W70" s="124">
        <v>1229303.4990411899</v>
      </c>
      <c r="X70" s="124">
        <v>135936.08543774401</v>
      </c>
      <c r="Y70" s="124">
        <v>99825.215254851501</v>
      </c>
      <c r="Z70" s="124">
        <v>125313.159489363</v>
      </c>
      <c r="AA70" s="124">
        <v>94758.794865996897</v>
      </c>
      <c r="AB70" s="124">
        <v>446969.57861768198</v>
      </c>
      <c r="AC70" s="9"/>
      <c r="AD70" s="124">
        <v>3871029.0482332301</v>
      </c>
      <c r="AE70" s="124">
        <v>2782694.2777572698</v>
      </c>
      <c r="AF70" s="124">
        <v>716074.54560721095</v>
      </c>
      <c r="AG70" s="124">
        <v>3785723.9542966299</v>
      </c>
      <c r="AH70" s="124">
        <v>2758522.2777572698</v>
      </c>
      <c r="AI70" s="124">
        <v>-19731.547012719799</v>
      </c>
      <c r="AJ70" s="10">
        <f t="shared" si="31"/>
        <v>3865308.4422510611</v>
      </c>
      <c r="AK70" s="10">
        <f t="shared" si="31"/>
        <v>2829766.1443803506</v>
      </c>
      <c r="AL70" s="10">
        <f t="shared" si="32"/>
        <v>708218.82354478899</v>
      </c>
      <c r="AM70" s="9">
        <f t="shared" si="20"/>
        <v>-14010.941030551214</v>
      </c>
      <c r="AN70" s="9">
        <f t="shared" si="21"/>
        <v>-959.58855471399147</v>
      </c>
      <c r="AO70" s="9">
        <f t="shared" si="22"/>
        <v>-34532.03804849321</v>
      </c>
      <c r="AP70" s="9">
        <f t="shared" si="23"/>
        <v>0</v>
      </c>
      <c r="AQ70" s="9">
        <f t="shared" si="24"/>
        <v>3850583.836756004</v>
      </c>
      <c r="AR70" s="9">
        <f t="shared" si="25"/>
        <v>14724.605495057069</v>
      </c>
      <c r="AS70" s="9">
        <f t="shared" si="26"/>
        <v>713.66446450585499</v>
      </c>
      <c r="AT70" s="124">
        <v>337627.42621211201</v>
      </c>
      <c r="AU70" s="9">
        <f t="shared" si="27"/>
        <v>2829766.1443803525</v>
      </c>
      <c r="AV70" s="9">
        <f t="shared" si="33"/>
        <v>532211.43633296038</v>
      </c>
      <c r="AW70" s="9">
        <f t="shared" si="28"/>
        <v>-34532.038048491348</v>
      </c>
      <c r="AX70" s="9">
        <f t="shared" si="29"/>
        <v>0</v>
      </c>
      <c r="AY70" s="124">
        <v>3851297.5012205099</v>
      </c>
      <c r="AZ70" s="9"/>
      <c r="BA70" s="9">
        <f t="shared" si="18"/>
        <v>0</v>
      </c>
      <c r="BB70" s="9">
        <v>0</v>
      </c>
      <c r="BC70" s="1">
        <v>2829766.1443803501</v>
      </c>
      <c r="BD70" s="1">
        <v>-19731.547012719799</v>
      </c>
      <c r="BE70" s="1">
        <v>47071.866623080801</v>
      </c>
    </row>
    <row r="71" spans="1:57" ht="15" x14ac:dyDescent="0.25">
      <c r="A71" s="120">
        <v>40178</v>
      </c>
      <c r="B71" s="123">
        <v>3876984.56484026</v>
      </c>
      <c r="C71" s="9">
        <f t="shared" si="16"/>
        <v>2885510.4868778922</v>
      </c>
      <c r="D71" s="123">
        <v>2358421.7991963401</v>
      </c>
      <c r="E71" s="123">
        <v>1763138.6827001399</v>
      </c>
      <c r="F71" s="123">
        <v>745387.04308297695</v>
      </c>
      <c r="G71" s="123">
        <v>520195.26229673799</v>
      </c>
      <c r="H71" s="123">
        <v>701469.32285660598</v>
      </c>
      <c r="I71" s="123">
        <v>530099.74238871795</v>
      </c>
      <c r="J71" s="123">
        <v>9171.5700258892703</v>
      </c>
      <c r="K71" s="123">
        <v>3937</v>
      </c>
      <c r="L71" s="9">
        <f t="shared" si="30"/>
        <v>-19855.2879735637</v>
      </c>
      <c r="M71" s="9">
        <f t="shared" si="30"/>
        <v>36540.074648746799</v>
      </c>
      <c r="N71" s="9">
        <f t="shared" si="19"/>
        <v>3821673.8179564564</v>
      </c>
      <c r="O71" s="9">
        <f t="shared" si="19"/>
        <v>2853910.7620343468</v>
      </c>
      <c r="P71" s="124">
        <v>993686.84757631598</v>
      </c>
      <c r="Q71" s="124">
        <v>703903</v>
      </c>
      <c r="R71" s="124">
        <v>942780.97169802198</v>
      </c>
      <c r="S71" s="124">
        <v>702242</v>
      </c>
      <c r="T71" s="124">
        <v>190708.01297556399</v>
      </c>
      <c r="U71" s="124">
        <v>190400.69585575501</v>
      </c>
      <c r="V71" s="124">
        <v>785540.33290304604</v>
      </c>
      <c r="W71" s="124">
        <v>1223194.55960714</v>
      </c>
      <c r="X71" s="124">
        <v>129595.23088248901</v>
      </c>
      <c r="Y71" s="124">
        <v>95778.999565570106</v>
      </c>
      <c r="Z71" s="124">
        <v>126113.909908898</v>
      </c>
      <c r="AA71" s="124">
        <v>95886.2572772157</v>
      </c>
      <c r="AB71" s="124">
        <v>445546.64375447202</v>
      </c>
      <c r="AC71" s="9"/>
      <c r="AD71" s="124">
        <v>3896839.8528138199</v>
      </c>
      <c r="AE71" s="124">
        <v>2819031.6873856001</v>
      </c>
      <c r="AF71" s="124">
        <v>721377.62171947304</v>
      </c>
      <c r="AG71" s="124">
        <v>3841529.1059300201</v>
      </c>
      <c r="AH71" s="124">
        <v>2817370.6873856001</v>
      </c>
      <c r="AI71" s="124">
        <v>-19855.2879735637</v>
      </c>
      <c r="AJ71" s="10">
        <f t="shared" si="31"/>
        <v>3872579.6938347504</v>
      </c>
      <c r="AK71" s="10">
        <f t="shared" si="31"/>
        <v>2855571.7620343468</v>
      </c>
      <c r="AL71" s="10">
        <f t="shared" si="32"/>
        <v>701255.78454585909</v>
      </c>
      <c r="AM71" s="9">
        <f t="shared" si="20"/>
        <v>4404.8710055095144</v>
      </c>
      <c r="AN71" s="9">
        <f t="shared" si="21"/>
        <v>213.53831074689515</v>
      </c>
      <c r="AO71" s="9">
        <f t="shared" si="22"/>
        <v>-29938.724843545351</v>
      </c>
      <c r="AP71" s="9">
        <f t="shared" si="23"/>
        <v>0</v>
      </c>
      <c r="AQ71" s="9">
        <f t="shared" si="24"/>
        <v>3845286.7847557962</v>
      </c>
      <c r="AR71" s="9">
        <f t="shared" si="25"/>
        <v>27292.909078954253</v>
      </c>
      <c r="AS71" s="9">
        <f t="shared" si="26"/>
        <v>31697.780084463768</v>
      </c>
      <c r="AT71" s="124">
        <v>338434.48554593301</v>
      </c>
      <c r="AU71" s="9">
        <f t="shared" si="27"/>
        <v>2855571.762034344</v>
      </c>
      <c r="AV71" s="9">
        <f t="shared" si="33"/>
        <v>530099.74238871876</v>
      </c>
      <c r="AW71" s="9">
        <f t="shared" si="28"/>
        <v>-29938.724843548145</v>
      </c>
      <c r="AX71" s="9">
        <f t="shared" si="29"/>
        <v>0</v>
      </c>
      <c r="AY71" s="124">
        <v>3876984.56484026</v>
      </c>
      <c r="AZ71" s="9"/>
      <c r="BA71" s="9">
        <f t="shared" si="18"/>
        <v>0</v>
      </c>
      <c r="BB71" s="9">
        <v>0</v>
      </c>
      <c r="BC71" s="1">
        <v>2855571.7620343501</v>
      </c>
      <c r="BD71" s="1">
        <v>-19855.2879735637</v>
      </c>
      <c r="BE71" s="1">
        <v>36540.074648746799</v>
      </c>
    </row>
    <row r="72" spans="1:57" ht="15" x14ac:dyDescent="0.25">
      <c r="A72" s="120">
        <v>40268</v>
      </c>
      <c r="B72" s="123">
        <v>3922218.3093916699</v>
      </c>
      <c r="C72" s="9">
        <f t="shared" ref="C72:C125" si="34">AF72*4</f>
        <v>2861768.3333370038</v>
      </c>
      <c r="D72" s="123">
        <v>2442370.4952031202</v>
      </c>
      <c r="E72" s="123">
        <v>1818591.2155285799</v>
      </c>
      <c r="F72" s="123">
        <v>738545.94463934598</v>
      </c>
      <c r="G72" s="123">
        <v>545419.77608981496</v>
      </c>
      <c r="H72" s="123">
        <v>695496.05762029998</v>
      </c>
      <c r="I72" s="123">
        <v>532800.25452791306</v>
      </c>
      <c r="J72" s="123">
        <v>2571.1312833594502</v>
      </c>
      <c r="K72" s="123">
        <v>19451.980258994401</v>
      </c>
      <c r="L72" s="9">
        <f t="shared" si="30"/>
        <v>-21870.5113621815</v>
      </c>
      <c r="M72" s="9">
        <f t="shared" si="30"/>
        <v>19984.999762972398</v>
      </c>
      <c r="N72" s="9">
        <f t="shared" si="19"/>
        <v>3857113.1173839383</v>
      </c>
      <c r="O72" s="9">
        <f t="shared" si="19"/>
        <v>2936248.2261682823</v>
      </c>
      <c r="P72" s="124">
        <v>1037988.01451612</v>
      </c>
      <c r="Q72" s="124">
        <v>736028.09126778599</v>
      </c>
      <c r="R72" s="124">
        <v>972882.82250838995</v>
      </c>
      <c r="S72" s="124">
        <v>728656.81236008299</v>
      </c>
      <c r="T72" s="124">
        <v>211754.11349324099</v>
      </c>
      <c r="U72" s="124">
        <v>195442.647655301</v>
      </c>
      <c r="V72" s="124">
        <v>778612.54870873096</v>
      </c>
      <c r="W72" s="124">
        <v>1256561.1853458399</v>
      </c>
      <c r="X72" s="124">
        <v>124258.20099405901</v>
      </c>
      <c r="Y72" s="124">
        <v>94343.907915646705</v>
      </c>
      <c r="Z72" s="124">
        <v>121751.49276527</v>
      </c>
      <c r="AA72" s="124">
        <v>92967.178765877703</v>
      </c>
      <c r="AB72" s="124">
        <v>449486.363860971</v>
      </c>
      <c r="AC72" s="9"/>
      <c r="AD72" s="124">
        <v>3944088.82075385</v>
      </c>
      <c r="AE72" s="124">
        <v>2923634.50531301</v>
      </c>
      <c r="AF72" s="124">
        <v>715442.08333425096</v>
      </c>
      <c r="AG72" s="124">
        <v>3878983.6287461198</v>
      </c>
      <c r="AH72" s="124">
        <v>2916263.22640531</v>
      </c>
      <c r="AI72" s="124">
        <v>-21870.5113621815</v>
      </c>
      <c r="AJ72" s="10">
        <f t="shared" si="31"/>
        <v>3922218.3093916681</v>
      </c>
      <c r="AK72" s="10">
        <f t="shared" si="31"/>
        <v>2943619.5050759856</v>
      </c>
      <c r="AL72" s="10">
        <f t="shared" si="32"/>
        <v>695496.05762029998</v>
      </c>
      <c r="AM72" s="9">
        <f t="shared" si="20"/>
        <v>0</v>
      </c>
      <c r="AN72" s="9">
        <f t="shared" si="21"/>
        <v>0</v>
      </c>
      <c r="AO72" s="9">
        <f t="shared" si="22"/>
        <v>81851.171738981735</v>
      </c>
      <c r="AP72" s="9">
        <f t="shared" si="23"/>
        <v>0</v>
      </c>
      <c r="AQ72" s="9">
        <f t="shared" si="24"/>
        <v>3922218.3093916741</v>
      </c>
      <c r="AR72" s="9">
        <f t="shared" si="25"/>
        <v>-6.0535967350006104E-9</v>
      </c>
      <c r="AS72" s="9">
        <f t="shared" si="26"/>
        <v>-4.1909515857696533E-9</v>
      </c>
      <c r="AT72" s="124">
        <v>345489.16784638801</v>
      </c>
      <c r="AU72" s="9">
        <f t="shared" si="27"/>
        <v>2943619.5050759767</v>
      </c>
      <c r="AV72" s="9">
        <f t="shared" si="33"/>
        <v>532800.25452791248</v>
      </c>
      <c r="AW72" s="9">
        <f t="shared" si="28"/>
        <v>81851.171738972887</v>
      </c>
      <c r="AX72" s="9">
        <f t="shared" si="29"/>
        <v>0</v>
      </c>
      <c r="AY72" s="124">
        <v>3922218.3093916699</v>
      </c>
      <c r="AZ72" s="9"/>
      <c r="BA72" s="9">
        <f t="shared" si="18"/>
        <v>0</v>
      </c>
      <c r="BB72" s="9">
        <v>0</v>
      </c>
      <c r="BC72" s="1">
        <v>2943619.50507598</v>
      </c>
      <c r="BD72" s="1">
        <v>-21870.5113621815</v>
      </c>
      <c r="BE72" s="1">
        <v>19984.999762972398</v>
      </c>
    </row>
    <row r="73" spans="1:57" ht="15" x14ac:dyDescent="0.25">
      <c r="A73" s="120">
        <v>40359</v>
      </c>
      <c r="B73" s="123">
        <v>3955141.8797272798</v>
      </c>
      <c r="C73" s="9">
        <f t="shared" si="34"/>
        <v>3059880.5958346198</v>
      </c>
      <c r="D73" s="123">
        <v>2495612.68126855</v>
      </c>
      <c r="E73" s="123">
        <v>1887718.2258589501</v>
      </c>
      <c r="F73" s="123">
        <v>739043.05984340596</v>
      </c>
      <c r="G73" s="123">
        <v>536371.43925686995</v>
      </c>
      <c r="H73" s="123">
        <v>675425.55024991801</v>
      </c>
      <c r="I73" s="123">
        <v>528283.872088584</v>
      </c>
      <c r="J73" s="123">
        <v>854.93832929251005</v>
      </c>
      <c r="K73" s="123">
        <v>-7820.1473711804701</v>
      </c>
      <c r="L73" s="9">
        <f t="shared" si="30"/>
        <v>-19664.256161010399</v>
      </c>
      <c r="M73" s="9">
        <f t="shared" si="30"/>
        <v>65497.368602677197</v>
      </c>
      <c r="N73" s="9">
        <f t="shared" si="19"/>
        <v>3891271.9735301598</v>
      </c>
      <c r="O73" s="9">
        <f t="shared" si="19"/>
        <v>3010050.7584358971</v>
      </c>
      <c r="P73" s="124">
        <v>1058161.3052441999</v>
      </c>
      <c r="Q73" s="124">
        <v>791167.63163837395</v>
      </c>
      <c r="R73" s="124">
        <v>994291.39904708799</v>
      </c>
      <c r="S73" s="124">
        <v>747757.371432018</v>
      </c>
      <c r="T73" s="124">
        <v>223250.222636447</v>
      </c>
      <c r="U73" s="124">
        <v>197375.28248751201</v>
      </c>
      <c r="V73" s="124">
        <v>791884.83376669197</v>
      </c>
      <c r="W73" s="124">
        <v>1283102.3423778999</v>
      </c>
      <c r="X73" s="124">
        <v>120249.59882535</v>
      </c>
      <c r="Y73" s="124">
        <v>92939.934646296198</v>
      </c>
      <c r="Z73" s="124">
        <v>116063.85398683</v>
      </c>
      <c r="AA73" s="124">
        <v>91513.866653272897</v>
      </c>
      <c r="AB73" s="124">
        <v>439112.09743773699</v>
      </c>
      <c r="AC73" s="9"/>
      <c r="AD73" s="124">
        <v>3974806.1358882901</v>
      </c>
      <c r="AE73" s="124">
        <v>2987963.6500395802</v>
      </c>
      <c r="AF73" s="124">
        <v>764970.14895865496</v>
      </c>
      <c r="AG73" s="124">
        <v>3910936.2296911702</v>
      </c>
      <c r="AH73" s="124">
        <v>2944553.3898332198</v>
      </c>
      <c r="AI73" s="124">
        <v>-19664.256161010399</v>
      </c>
      <c r="AJ73" s="10">
        <f t="shared" si="31"/>
        <v>3955141.8797272723</v>
      </c>
      <c r="AK73" s="10">
        <f t="shared" si="31"/>
        <v>3053461.0186422528</v>
      </c>
      <c r="AL73" s="10">
        <f t="shared" si="32"/>
        <v>675425.55024991697</v>
      </c>
      <c r="AM73" s="9">
        <f t="shared" si="20"/>
        <v>7.4505805969238281E-9</v>
      </c>
      <c r="AN73" s="9">
        <f t="shared" si="21"/>
        <v>1.0477378964424133E-9</v>
      </c>
      <c r="AO73" s="9">
        <f t="shared" si="22"/>
        <v>-6419.5771923670545</v>
      </c>
      <c r="AP73" s="9">
        <f t="shared" si="23"/>
        <v>0</v>
      </c>
      <c r="AQ73" s="9">
        <f t="shared" si="24"/>
        <v>3955141.8797272672</v>
      </c>
      <c r="AR73" s="9">
        <f t="shared" si="25"/>
        <v>5.1222741603851318E-9</v>
      </c>
      <c r="AS73" s="9">
        <f t="shared" si="26"/>
        <v>1.257285475730896E-8</v>
      </c>
      <c r="AT73" s="124">
        <v>343830.07078901498</v>
      </c>
      <c r="AU73" s="9">
        <f t="shared" si="27"/>
        <v>3053461.0186422574</v>
      </c>
      <c r="AV73" s="9">
        <f t="shared" si="33"/>
        <v>528283.87208858412</v>
      </c>
      <c r="AW73" s="9">
        <f t="shared" si="28"/>
        <v>-6419.5771923623979</v>
      </c>
      <c r="AX73" s="9">
        <f t="shared" si="29"/>
        <v>0</v>
      </c>
      <c r="AY73" s="124">
        <v>3955141.8797272798</v>
      </c>
      <c r="AZ73" s="9"/>
      <c r="BA73" s="9">
        <f t="shared" si="18"/>
        <v>0</v>
      </c>
      <c r="BB73" s="9">
        <v>0</v>
      </c>
      <c r="BC73" s="1">
        <v>3053461.01864225</v>
      </c>
      <c r="BD73" s="1">
        <v>-19664.256161010399</v>
      </c>
      <c r="BE73" s="1">
        <v>65497.368602677197</v>
      </c>
    </row>
    <row r="74" spans="1:57" ht="15" x14ac:dyDescent="0.25">
      <c r="A74" s="120">
        <v>40451</v>
      </c>
      <c r="B74" s="123">
        <v>3990352.3842970999</v>
      </c>
      <c r="C74" s="9">
        <f t="shared" si="34"/>
        <v>3110932.0877587241</v>
      </c>
      <c r="D74" s="123">
        <v>2540845.6384309698</v>
      </c>
      <c r="E74" s="123">
        <v>1944928.86434905</v>
      </c>
      <c r="F74" s="123">
        <v>739398.79918602901</v>
      </c>
      <c r="G74" s="123">
        <v>549908.191465521</v>
      </c>
      <c r="H74" s="123">
        <v>692891.06399255199</v>
      </c>
      <c r="I74" s="123">
        <v>533247.77202005696</v>
      </c>
      <c r="J74" s="123">
        <v>32299.049096230399</v>
      </c>
      <c r="K74" s="123">
        <v>7103.1473959799596</v>
      </c>
      <c r="L74" s="9">
        <f t="shared" si="30"/>
        <v>-19828.308054218101</v>
      </c>
      <c r="M74" s="9">
        <f t="shared" si="30"/>
        <v>17958.5893281545</v>
      </c>
      <c r="N74" s="9">
        <f t="shared" si="19"/>
        <v>3985606.2426515617</v>
      </c>
      <c r="O74" s="9">
        <f t="shared" si="19"/>
        <v>3053146.5645587645</v>
      </c>
      <c r="P74" s="124">
        <v>1065467.34602513</v>
      </c>
      <c r="Q74" s="124">
        <v>801732.46953852498</v>
      </c>
      <c r="R74" s="124">
        <v>1060721.2043796</v>
      </c>
      <c r="S74" s="124">
        <v>775868.68178862799</v>
      </c>
      <c r="T74" s="124">
        <v>227625.64960587001</v>
      </c>
      <c r="U74" s="124">
        <v>198584.06954289699</v>
      </c>
      <c r="V74" s="124">
        <v>801598.91564082098</v>
      </c>
      <c r="W74" s="124">
        <v>1313037.00364138</v>
      </c>
      <c r="X74" s="124">
        <v>118420.78679939</v>
      </c>
      <c r="Y74" s="124">
        <v>92038.628303539299</v>
      </c>
      <c r="Z74" s="124">
        <v>114313.766545237</v>
      </c>
      <c r="AA74" s="124">
        <v>89834.447016076301</v>
      </c>
      <c r="AB74" s="124">
        <v>460156.51064792502</v>
      </c>
      <c r="AC74" s="9"/>
      <c r="AD74" s="124">
        <v>4010180.6923513198</v>
      </c>
      <c r="AE74" s="124">
        <v>3061051.76298051</v>
      </c>
      <c r="AF74" s="124">
        <v>777733.02193968103</v>
      </c>
      <c r="AG74" s="124">
        <v>4005434.5507057798</v>
      </c>
      <c r="AH74" s="124">
        <v>3035187.97523061</v>
      </c>
      <c r="AI74" s="124">
        <v>-19828.308054218101</v>
      </c>
      <c r="AJ74" s="10">
        <f t="shared" si="31"/>
        <v>3990352.384297092</v>
      </c>
      <c r="AK74" s="10">
        <f t="shared" si="31"/>
        <v>3079010.3523086617</v>
      </c>
      <c r="AL74" s="10">
        <f t="shared" si="32"/>
        <v>692891.06399255199</v>
      </c>
      <c r="AM74" s="9">
        <f t="shared" si="20"/>
        <v>7.9162418842315674E-9</v>
      </c>
      <c r="AN74" s="9">
        <f t="shared" si="21"/>
        <v>0</v>
      </c>
      <c r="AO74" s="9">
        <f t="shared" si="22"/>
        <v>-31921.735450062435</v>
      </c>
      <c r="AP74" s="9">
        <f t="shared" si="23"/>
        <v>0</v>
      </c>
      <c r="AQ74" s="9">
        <f t="shared" si="24"/>
        <v>3990352.3842970929</v>
      </c>
      <c r="AR74" s="9">
        <f t="shared" si="25"/>
        <v>0</v>
      </c>
      <c r="AS74" s="9">
        <f t="shared" si="26"/>
        <v>6.9849193096160889E-9</v>
      </c>
      <c r="AT74" s="124">
        <v>351374.696700442</v>
      </c>
      <c r="AU74" s="9">
        <f t="shared" si="27"/>
        <v>3079010.3523086603</v>
      </c>
      <c r="AV74" s="9">
        <f t="shared" si="33"/>
        <v>533247.77202005754</v>
      </c>
      <c r="AW74" s="9">
        <f t="shared" si="28"/>
        <v>-31921.735450063832</v>
      </c>
      <c r="AX74" s="9">
        <f t="shared" si="29"/>
        <v>0</v>
      </c>
      <c r="AY74" s="124">
        <v>3990352.3842970999</v>
      </c>
      <c r="AZ74" s="9"/>
      <c r="BA74" s="9">
        <f t="shared" si="18"/>
        <v>0</v>
      </c>
      <c r="BB74" s="9">
        <v>0</v>
      </c>
      <c r="BC74" s="1">
        <v>3079010.3523086598</v>
      </c>
      <c r="BD74" s="1">
        <v>-19828.308054218101</v>
      </c>
      <c r="BE74" s="1">
        <v>17958.5893281545</v>
      </c>
    </row>
    <row r="75" spans="1:57" ht="15" x14ac:dyDescent="0.25">
      <c r="A75" s="120">
        <v>40543</v>
      </c>
      <c r="B75" s="123">
        <v>4027493.8398287301</v>
      </c>
      <c r="C75" s="9">
        <f t="shared" si="34"/>
        <v>3189871.7892261241</v>
      </c>
      <c r="D75" s="123">
        <v>2554666.84930172</v>
      </c>
      <c r="E75" s="123">
        <v>1971598.6609638699</v>
      </c>
      <c r="F75" s="123">
        <v>738707.28501814697</v>
      </c>
      <c r="G75" s="123">
        <v>567860.974141691</v>
      </c>
      <c r="H75" s="123">
        <v>715927.97617022402</v>
      </c>
      <c r="I75" s="123">
        <v>552130.73957152897</v>
      </c>
      <c r="J75" s="123">
        <v>-5232.2674927631397</v>
      </c>
      <c r="K75" s="123">
        <v>-14578.2610384291</v>
      </c>
      <c r="L75" s="9">
        <f t="shared" si="30"/>
        <v>-20071.144790614999</v>
      </c>
      <c r="M75" s="9">
        <f t="shared" si="30"/>
        <v>4123.2582404622799</v>
      </c>
      <c r="N75" s="9">
        <f t="shared" si="19"/>
        <v>3983998.698206705</v>
      </c>
      <c r="O75" s="9">
        <f t="shared" si="19"/>
        <v>3081135.3718791222</v>
      </c>
      <c r="P75" s="124">
        <v>1084744.84397291</v>
      </c>
      <c r="Q75" s="124">
        <v>822437.85860546504</v>
      </c>
      <c r="R75" s="124">
        <v>1041249.70235088</v>
      </c>
      <c r="S75" s="124">
        <v>757211.29816695</v>
      </c>
      <c r="T75" s="124">
        <v>228092.569680038</v>
      </c>
      <c r="U75" s="124">
        <v>202846.934614372</v>
      </c>
      <c r="V75" s="124">
        <v>808461.04718966805</v>
      </c>
      <c r="W75" s="124">
        <v>1315266.29781764</v>
      </c>
      <c r="X75" s="124">
        <v>134333.86601390399</v>
      </c>
      <c r="Y75" s="124">
        <v>106603.52454495001</v>
      </c>
      <c r="Z75" s="124">
        <v>116099.172076248</v>
      </c>
      <c r="AA75" s="124">
        <v>91836.525164813895</v>
      </c>
      <c r="AB75" s="124">
        <v>465494.93808007101</v>
      </c>
      <c r="AC75" s="9"/>
      <c r="AD75" s="124">
        <v>4047564.9846193502</v>
      </c>
      <c r="AE75" s="124">
        <v>3142238.6740771802</v>
      </c>
      <c r="AF75" s="124">
        <v>797467.94730653102</v>
      </c>
      <c r="AG75" s="124">
        <v>4004069.84299732</v>
      </c>
      <c r="AH75" s="124">
        <v>3077012.1136386599</v>
      </c>
      <c r="AI75" s="124">
        <v>-20071.144790614999</v>
      </c>
      <c r="AJ75" s="10">
        <f t="shared" si="31"/>
        <v>4027493.8398287352</v>
      </c>
      <c r="AK75" s="10">
        <f t="shared" si="31"/>
        <v>3146361.9323176369</v>
      </c>
      <c r="AL75" s="10">
        <f t="shared" si="32"/>
        <v>715927.97617022297</v>
      </c>
      <c r="AM75" s="9">
        <f t="shared" si="20"/>
        <v>-5.1222741603851318E-9</v>
      </c>
      <c r="AN75" s="9">
        <f t="shared" si="21"/>
        <v>1.0477378964424133E-9</v>
      </c>
      <c r="AO75" s="9">
        <f t="shared" si="22"/>
        <v>-43509.856908487156</v>
      </c>
      <c r="AP75" s="9">
        <f t="shared" si="23"/>
        <v>0</v>
      </c>
      <c r="AQ75" s="9">
        <f t="shared" si="24"/>
        <v>4027493.8398287422</v>
      </c>
      <c r="AR75" s="9">
        <f t="shared" si="25"/>
        <v>-6.9849193096160889E-9</v>
      </c>
      <c r="AS75" s="9">
        <f t="shared" si="26"/>
        <v>-1.2107193470001221E-8</v>
      </c>
      <c r="AT75" s="124">
        <v>353690.68986176501</v>
      </c>
      <c r="AU75" s="9">
        <f t="shared" si="27"/>
        <v>3146361.9323176383</v>
      </c>
      <c r="AV75" s="9">
        <f t="shared" si="33"/>
        <v>552130.73957152897</v>
      </c>
      <c r="AW75" s="9">
        <f t="shared" si="28"/>
        <v>-43509.856908485759</v>
      </c>
      <c r="AX75" s="9">
        <f t="shared" si="29"/>
        <v>0</v>
      </c>
      <c r="AY75" s="124">
        <v>4027493.8398287301</v>
      </c>
      <c r="AZ75" s="9"/>
      <c r="BA75" s="9">
        <f t="shared" si="18"/>
        <v>0</v>
      </c>
      <c r="BB75" s="9">
        <v>0</v>
      </c>
      <c r="BC75" s="1">
        <v>3146361.9323176402</v>
      </c>
      <c r="BD75" s="1">
        <v>-20071.144790614999</v>
      </c>
      <c r="BE75" s="1">
        <v>4123.2582404622799</v>
      </c>
    </row>
    <row r="76" spans="1:57" ht="15" x14ac:dyDescent="0.25">
      <c r="A76" s="120">
        <v>40633</v>
      </c>
      <c r="B76" s="123">
        <v>4067156.6673160498</v>
      </c>
      <c r="C76" s="9">
        <f t="shared" si="34"/>
        <v>3132660.0660492522</v>
      </c>
      <c r="D76" s="123">
        <v>2581491.0273762099</v>
      </c>
      <c r="E76" s="123">
        <v>2014707.9247513199</v>
      </c>
      <c r="F76" s="123">
        <v>744802.63761441596</v>
      </c>
      <c r="G76" s="123">
        <v>571783.90532653895</v>
      </c>
      <c r="H76" s="123">
        <v>742844.53591458395</v>
      </c>
      <c r="I76" s="123">
        <v>580533.24299596099</v>
      </c>
      <c r="J76" s="123">
        <v>47553.962506199001</v>
      </c>
      <c r="K76" s="123">
        <v>37392.4439596054</v>
      </c>
      <c r="L76" s="9">
        <f t="shared" si="30"/>
        <v>-23205.569694853901</v>
      </c>
      <c r="M76" s="9">
        <f t="shared" si="30"/>
        <v>-21271.4513737243</v>
      </c>
      <c r="N76" s="9">
        <f t="shared" si="19"/>
        <v>4093486.5937165562</v>
      </c>
      <c r="O76" s="9">
        <f t="shared" si="19"/>
        <v>3183146.0656596958</v>
      </c>
      <c r="P76" s="124">
        <v>1063035.4427592601</v>
      </c>
      <c r="Q76" s="124">
        <v>852743.66782378603</v>
      </c>
      <c r="R76" s="124">
        <v>1089365.36915977</v>
      </c>
      <c r="S76" s="124">
        <v>820317.99137912295</v>
      </c>
      <c r="T76" s="124">
        <v>239888.08634033601</v>
      </c>
      <c r="U76" s="124">
        <v>206026.09537994699</v>
      </c>
      <c r="V76" s="124">
        <v>813736.86280201096</v>
      </c>
      <c r="W76" s="124">
        <v>1321839.98285392</v>
      </c>
      <c r="X76" s="124">
        <v>160988.85345244501</v>
      </c>
      <c r="Y76" s="124">
        <v>127987.767743285</v>
      </c>
      <c r="Z76" s="124">
        <v>117867.36138976501</v>
      </c>
      <c r="AA76" s="124">
        <v>94472.747362691196</v>
      </c>
      <c r="AB76" s="124">
        <v>463988.32107237499</v>
      </c>
      <c r="AC76" s="9"/>
      <c r="AD76" s="124">
        <v>4090362.2370108999</v>
      </c>
      <c r="AE76" s="124">
        <v>3236843.1934780902</v>
      </c>
      <c r="AF76" s="124">
        <v>783165.01651231304</v>
      </c>
      <c r="AG76" s="124">
        <v>4116692.1634114101</v>
      </c>
      <c r="AH76" s="124">
        <v>3204417.51703342</v>
      </c>
      <c r="AI76" s="124">
        <v>-23205.569694853901</v>
      </c>
      <c r="AJ76" s="10">
        <f t="shared" si="31"/>
        <v>4067156.6673160465</v>
      </c>
      <c r="AK76" s="10">
        <f t="shared" si="31"/>
        <v>3215571.742104359</v>
      </c>
      <c r="AL76" s="10">
        <f t="shared" si="32"/>
        <v>742844.53591458499</v>
      </c>
      <c r="AM76" s="9">
        <f t="shared" si="20"/>
        <v>0</v>
      </c>
      <c r="AN76" s="9">
        <f t="shared" si="21"/>
        <v>-1.0477378964424133E-9</v>
      </c>
      <c r="AO76" s="9">
        <f t="shared" si="22"/>
        <v>82911.6760551068</v>
      </c>
      <c r="AP76" s="9">
        <f t="shared" si="23"/>
        <v>0</v>
      </c>
      <c r="AQ76" s="9">
        <f t="shared" si="24"/>
        <v>4067156.6673160456</v>
      </c>
      <c r="AR76" s="9">
        <f t="shared" si="25"/>
        <v>0</v>
      </c>
      <c r="AS76" s="9">
        <f t="shared" si="26"/>
        <v>4.1909515857696533E-9</v>
      </c>
      <c r="AT76" s="124">
        <v>358072.72788998502</v>
      </c>
      <c r="AU76" s="9">
        <f t="shared" si="27"/>
        <v>3215571.7421043636</v>
      </c>
      <c r="AV76" s="9">
        <f t="shared" si="33"/>
        <v>580533.24299596122</v>
      </c>
      <c r="AW76" s="9">
        <f t="shared" si="28"/>
        <v>82911.676055111457</v>
      </c>
      <c r="AX76" s="9">
        <f t="shared" si="29"/>
        <v>0</v>
      </c>
      <c r="AY76" s="124">
        <v>4067156.6673160498</v>
      </c>
      <c r="AZ76" s="9"/>
      <c r="BA76" s="9">
        <f t="shared" si="18"/>
        <v>0</v>
      </c>
      <c r="BB76" s="9">
        <v>0</v>
      </c>
      <c r="BC76" s="1">
        <v>3215571.7421043599</v>
      </c>
      <c r="BD76" s="1">
        <v>-23205.569694853901</v>
      </c>
      <c r="BE76" s="1">
        <v>-21271.4513737243</v>
      </c>
    </row>
    <row r="77" spans="1:57" ht="15" x14ac:dyDescent="0.25">
      <c r="A77" s="120">
        <v>40724</v>
      </c>
      <c r="B77" s="123">
        <v>4089919.3845850201</v>
      </c>
      <c r="C77" s="9">
        <f t="shared" si="34"/>
        <v>3305619.8384698718</v>
      </c>
      <c r="D77" s="123">
        <v>2600188.7044060999</v>
      </c>
      <c r="E77" s="123">
        <v>2066038.8730440701</v>
      </c>
      <c r="F77" s="123">
        <v>770419.88525290496</v>
      </c>
      <c r="G77" s="123">
        <v>605010.11475154106</v>
      </c>
      <c r="H77" s="123">
        <v>718703.87022589298</v>
      </c>
      <c r="I77" s="123">
        <v>572574.97911505296</v>
      </c>
      <c r="J77" s="123">
        <v>29364.097929805801</v>
      </c>
      <c r="K77" s="123">
        <v>21656.147089947299</v>
      </c>
      <c r="L77" s="9">
        <f t="shared" si="30"/>
        <v>-21350.251055163801</v>
      </c>
      <c r="M77" s="9">
        <f t="shared" si="30"/>
        <v>-13964.6019809316</v>
      </c>
      <c r="N77" s="9">
        <f t="shared" si="19"/>
        <v>4097326.3067595363</v>
      </c>
      <c r="O77" s="9">
        <f t="shared" si="19"/>
        <v>3251315.5120196785</v>
      </c>
      <c r="P77" s="124">
        <v>1094485.32581452</v>
      </c>
      <c r="Q77" s="124">
        <v>898985.112643942</v>
      </c>
      <c r="R77" s="124">
        <v>1101892.2479890401</v>
      </c>
      <c r="S77" s="124">
        <v>859282.46898398001</v>
      </c>
      <c r="T77" s="124">
        <v>241395.379702267</v>
      </c>
      <c r="U77" s="124">
        <v>207528.741601938</v>
      </c>
      <c r="V77" s="124">
        <v>825499.36887144798</v>
      </c>
      <c r="W77" s="124">
        <v>1325765.2142304501</v>
      </c>
      <c r="X77" s="124">
        <v>132741.569860355</v>
      </c>
      <c r="Y77" s="124">
        <v>108006.539332107</v>
      </c>
      <c r="Z77" s="124">
        <v>125277.902449406</v>
      </c>
      <c r="AA77" s="124">
        <v>102382.04836098901</v>
      </c>
      <c r="AB77" s="124">
        <v>460684.39791613299</v>
      </c>
      <c r="AC77" s="9"/>
      <c r="AD77" s="124">
        <v>4111269.6356401802</v>
      </c>
      <c r="AE77" s="124">
        <v>3304982.7576605701</v>
      </c>
      <c r="AF77" s="124">
        <v>826404.95961746795</v>
      </c>
      <c r="AG77" s="124">
        <v>4118676.5578147001</v>
      </c>
      <c r="AH77" s="124">
        <v>3265280.1140006101</v>
      </c>
      <c r="AI77" s="124">
        <v>-21350.251055163801</v>
      </c>
      <c r="AJ77" s="10">
        <f t="shared" si="31"/>
        <v>4089919.3845850164</v>
      </c>
      <c r="AK77" s="10">
        <f t="shared" si="31"/>
        <v>3291018.1556796404</v>
      </c>
      <c r="AL77" s="10">
        <f t="shared" si="32"/>
        <v>718703.87022589403</v>
      </c>
      <c r="AM77" s="9">
        <f t="shared" si="20"/>
        <v>3.7252902984619141E-9</v>
      </c>
      <c r="AN77" s="9">
        <f t="shared" si="21"/>
        <v>-1.0477378964424133E-9</v>
      </c>
      <c r="AO77" s="9">
        <f t="shared" si="22"/>
        <v>-14601.682790231425</v>
      </c>
      <c r="AP77" s="9">
        <f t="shared" si="23"/>
        <v>0</v>
      </c>
      <c r="AQ77" s="9">
        <f t="shared" si="24"/>
        <v>4089919.3845850211</v>
      </c>
      <c r="AR77" s="9">
        <f t="shared" si="25"/>
        <v>-4.6566128730773926E-9</v>
      </c>
      <c r="AS77" s="9">
        <f t="shared" si="26"/>
        <v>0</v>
      </c>
      <c r="AT77" s="124">
        <v>362186.391421957</v>
      </c>
      <c r="AU77" s="9">
        <f t="shared" si="27"/>
        <v>3291018.1556796418</v>
      </c>
      <c r="AV77" s="9">
        <f t="shared" si="33"/>
        <v>572574.97911505308</v>
      </c>
      <c r="AW77" s="9">
        <f t="shared" si="28"/>
        <v>-14601.682790230028</v>
      </c>
      <c r="AX77" s="9">
        <f t="shared" si="29"/>
        <v>0</v>
      </c>
      <c r="AY77" s="124">
        <v>4089919.3845850201</v>
      </c>
      <c r="AZ77" s="9"/>
      <c r="BA77" s="9">
        <f t="shared" si="18"/>
        <v>0</v>
      </c>
      <c r="BB77" s="9">
        <v>0</v>
      </c>
      <c r="BC77" s="1">
        <v>3291018.1556796399</v>
      </c>
      <c r="BD77" s="1">
        <v>-21350.251055163801</v>
      </c>
      <c r="BE77" s="1">
        <v>-13964.6019809316</v>
      </c>
    </row>
    <row r="78" spans="1:57" ht="15" x14ac:dyDescent="0.25">
      <c r="A78" s="120">
        <v>40816</v>
      </c>
      <c r="B78" s="123">
        <v>4106842.2896781699</v>
      </c>
      <c r="C78" s="9">
        <f t="shared" si="34"/>
        <v>3392669.0905493759</v>
      </c>
      <c r="D78" s="123">
        <v>2612948.1751110898</v>
      </c>
      <c r="E78" s="123">
        <v>2114344.1226743399</v>
      </c>
      <c r="F78" s="123">
        <v>779645.70426629798</v>
      </c>
      <c r="G78" s="123">
        <v>618086.53485698602</v>
      </c>
      <c r="H78" s="123">
        <v>751761.78886288195</v>
      </c>
      <c r="I78" s="123">
        <v>599932.308720464</v>
      </c>
      <c r="J78" s="123">
        <v>35578.400396462101</v>
      </c>
      <c r="K78" s="123">
        <v>32533.5359793282</v>
      </c>
      <c r="L78" s="9">
        <f t="shared" si="30"/>
        <v>-18243.730283378602</v>
      </c>
      <c r="M78" s="9">
        <f t="shared" si="30"/>
        <v>-32070.043412101499</v>
      </c>
      <c r="N78" s="9">
        <f t="shared" si="19"/>
        <v>4161690.3383533512</v>
      </c>
      <c r="O78" s="9">
        <f t="shared" si="19"/>
        <v>3332826.4588190187</v>
      </c>
      <c r="P78" s="124">
        <v>1107996.9342596401</v>
      </c>
      <c r="Q78" s="124">
        <v>945660.84873078705</v>
      </c>
      <c r="R78" s="124">
        <v>1162844.98293481</v>
      </c>
      <c r="S78" s="124">
        <v>910342.43813694105</v>
      </c>
      <c r="T78" s="124">
        <v>246653.02608601499</v>
      </c>
      <c r="U78" s="124">
        <v>214865.68016605699</v>
      </c>
      <c r="V78" s="124">
        <v>826998.12768005696</v>
      </c>
      <c r="W78" s="124">
        <v>1324431.3411789599</v>
      </c>
      <c r="X78" s="124">
        <v>129173.46596218699</v>
      </c>
      <c r="Y78" s="124">
        <v>107592.696932073</v>
      </c>
      <c r="Z78" s="124">
        <v>132504.987748894</v>
      </c>
      <c r="AA78" s="124">
        <v>109306.595156358</v>
      </c>
      <c r="AB78" s="124">
        <v>490083.33515180001</v>
      </c>
      <c r="AC78" s="9"/>
      <c r="AD78" s="124">
        <v>4125086.0199615499</v>
      </c>
      <c r="AE78" s="124">
        <v>3400214.91282496</v>
      </c>
      <c r="AF78" s="124">
        <v>848167.27263734397</v>
      </c>
      <c r="AG78" s="124">
        <v>4179934.0686367298</v>
      </c>
      <c r="AH78" s="124">
        <v>3364896.5022311201</v>
      </c>
      <c r="AI78" s="124">
        <v>-18243.730283378602</v>
      </c>
      <c r="AJ78" s="10">
        <f t="shared" si="31"/>
        <v>4106842.2896781806</v>
      </c>
      <c r="AK78" s="10">
        <f t="shared" si="31"/>
        <v>3368144.8694128646</v>
      </c>
      <c r="AL78" s="10">
        <f t="shared" si="32"/>
        <v>751761.78886288102</v>
      </c>
      <c r="AM78" s="9">
        <f t="shared" si="20"/>
        <v>-1.0710209608078003E-8</v>
      </c>
      <c r="AN78" s="9">
        <f t="shared" si="21"/>
        <v>9.3132257461547852E-10</v>
      </c>
      <c r="AO78" s="9">
        <f t="shared" si="22"/>
        <v>-24524.221136511303</v>
      </c>
      <c r="AP78" s="9">
        <f t="shared" si="23"/>
        <v>0</v>
      </c>
      <c r="AQ78" s="9">
        <f t="shared" si="24"/>
        <v>4106842.2896781829</v>
      </c>
      <c r="AR78" s="9">
        <f t="shared" si="25"/>
        <v>0</v>
      </c>
      <c r="AS78" s="9">
        <f t="shared" si="26"/>
        <v>-1.3038516044616699E-8</v>
      </c>
      <c r="AT78" s="124">
        <v>383033.01663203299</v>
      </c>
      <c r="AU78" s="9">
        <f t="shared" si="27"/>
        <v>3368144.8694128632</v>
      </c>
      <c r="AV78" s="9">
        <f t="shared" si="33"/>
        <v>599932.308720464</v>
      </c>
      <c r="AW78" s="9">
        <f t="shared" si="28"/>
        <v>-24524.2211365127</v>
      </c>
      <c r="AX78" s="9">
        <f t="shared" si="29"/>
        <v>0</v>
      </c>
      <c r="AY78" s="124">
        <v>4106842.2896781699</v>
      </c>
      <c r="AZ78" s="9"/>
      <c r="BA78" s="9">
        <f t="shared" si="18"/>
        <v>0</v>
      </c>
      <c r="BB78" s="9">
        <v>0</v>
      </c>
      <c r="BC78" s="1">
        <v>3368144.8694128599</v>
      </c>
      <c r="BD78" s="1">
        <v>-18243.730283378602</v>
      </c>
      <c r="BE78" s="1">
        <v>-32070.043412101499</v>
      </c>
    </row>
    <row r="79" spans="1:57" ht="15" x14ac:dyDescent="0.25">
      <c r="A79" s="120">
        <v>40908</v>
      </c>
      <c r="B79" s="123">
        <v>4134936.6325147902</v>
      </c>
      <c r="C79" s="9">
        <f t="shared" si="34"/>
        <v>3477239.0619869241</v>
      </c>
      <c r="D79" s="123">
        <v>2645585.52287933</v>
      </c>
      <c r="E79" s="123">
        <v>2180121.2806362002</v>
      </c>
      <c r="F79" s="123">
        <v>781523.15904764796</v>
      </c>
      <c r="G79" s="123">
        <v>626563.31756949704</v>
      </c>
      <c r="H79" s="123">
        <v>756662.273463625</v>
      </c>
      <c r="I79" s="123">
        <v>617063.81215474103</v>
      </c>
      <c r="J79" s="123">
        <v>57471.189039306497</v>
      </c>
      <c r="K79" s="123">
        <v>47337.755094663902</v>
      </c>
      <c r="L79" s="9">
        <f t="shared" si="30"/>
        <v>-18132.1253286395</v>
      </c>
      <c r="M79" s="9">
        <f t="shared" si="30"/>
        <v>-31321.3069462157</v>
      </c>
      <c r="N79" s="9">
        <f t="shared" si="19"/>
        <v>4223110.0191012705</v>
      </c>
      <c r="O79" s="9">
        <f t="shared" si="19"/>
        <v>3439764.8585088844</v>
      </c>
      <c r="P79" s="124">
        <v>1108593.1712175701</v>
      </c>
      <c r="Q79" s="124">
        <v>988732.05759172805</v>
      </c>
      <c r="R79" s="124">
        <v>1196766.5578040499</v>
      </c>
      <c r="S79" s="124">
        <v>995043.67820220999</v>
      </c>
      <c r="T79" s="124">
        <v>253923.88113349199</v>
      </c>
      <c r="U79" s="124">
        <v>223687.57830229899</v>
      </c>
      <c r="V79" s="124">
        <v>831937.08170457103</v>
      </c>
      <c r="W79" s="124">
        <v>1336036.9817389699</v>
      </c>
      <c r="X79" s="124">
        <v>132563.54220436499</v>
      </c>
      <c r="Y79" s="124">
        <v>111430.577880243</v>
      </c>
      <c r="Z79" s="124">
        <v>127721.62289203099</v>
      </c>
      <c r="AA79" s="124">
        <v>107092.502329775</v>
      </c>
      <c r="AB79" s="124">
        <v>496377.10836722999</v>
      </c>
      <c r="AC79" s="9"/>
      <c r="AD79" s="124">
        <v>4153068.7578434302</v>
      </c>
      <c r="AE79" s="124">
        <v>3464774.5448446199</v>
      </c>
      <c r="AF79" s="124">
        <v>869309.76549673104</v>
      </c>
      <c r="AG79" s="124">
        <v>4241242.14442991</v>
      </c>
      <c r="AH79" s="124">
        <v>3471086.1654551001</v>
      </c>
      <c r="AI79" s="124">
        <v>-18132.1253286395</v>
      </c>
      <c r="AJ79" s="10">
        <f t="shared" si="31"/>
        <v>4134936.6325147906</v>
      </c>
      <c r="AK79" s="10">
        <f t="shared" si="31"/>
        <v>3433453.2378984028</v>
      </c>
      <c r="AL79" s="10">
        <f t="shared" si="32"/>
        <v>756662.27346362593</v>
      </c>
      <c r="AM79" s="9">
        <f t="shared" si="20"/>
        <v>0</v>
      </c>
      <c r="AN79" s="9">
        <f t="shared" si="21"/>
        <v>-9.3132257461547852E-10</v>
      </c>
      <c r="AO79" s="9">
        <f t="shared" si="22"/>
        <v>-43785.824088521302</v>
      </c>
      <c r="AP79" s="9">
        <f t="shared" si="23"/>
        <v>0</v>
      </c>
      <c r="AQ79" s="9">
        <f t="shared" si="24"/>
        <v>4134936.6325147916</v>
      </c>
      <c r="AR79" s="9">
        <f t="shared" si="25"/>
        <v>0</v>
      </c>
      <c r="AS79" s="9">
        <f t="shared" si="26"/>
        <v>0</v>
      </c>
      <c r="AT79" s="124">
        <v>398540.731944723</v>
      </c>
      <c r="AU79" s="9">
        <f t="shared" si="27"/>
        <v>3433453.2378984042</v>
      </c>
      <c r="AV79" s="9">
        <f t="shared" si="33"/>
        <v>617063.81215474103</v>
      </c>
      <c r="AW79" s="9">
        <f t="shared" si="28"/>
        <v>-43785.824088519905</v>
      </c>
      <c r="AX79" s="9">
        <f t="shared" si="29"/>
        <v>0</v>
      </c>
      <c r="AY79" s="124">
        <v>4134936.6325147902</v>
      </c>
      <c r="AZ79" s="9"/>
      <c r="BA79" s="9">
        <f t="shared" si="18"/>
        <v>0</v>
      </c>
      <c r="BB79" s="9">
        <v>0</v>
      </c>
      <c r="BC79" s="1">
        <v>3433453.2378984098</v>
      </c>
      <c r="BD79" s="1">
        <v>-18132.1253286395</v>
      </c>
      <c r="BE79" s="1">
        <v>-31321.3069462157</v>
      </c>
    </row>
    <row r="80" spans="1:57" ht="15" x14ac:dyDescent="0.25">
      <c r="A80" s="120">
        <v>40999</v>
      </c>
      <c r="B80" s="123">
        <v>4158375.2418505298</v>
      </c>
      <c r="C80" s="9">
        <f t="shared" si="34"/>
        <v>3389119.2888306961</v>
      </c>
      <c r="D80" s="123">
        <v>2664912.1700741001</v>
      </c>
      <c r="E80" s="123">
        <v>2222206.8101539998</v>
      </c>
      <c r="F80" s="123">
        <v>790055.86360000202</v>
      </c>
      <c r="G80" s="123">
        <v>644532.16938160697</v>
      </c>
      <c r="H80" s="123">
        <v>738914.40915453504</v>
      </c>
      <c r="I80" s="123">
        <v>614877.92210883601</v>
      </c>
      <c r="J80" s="123">
        <v>26021.700924276</v>
      </c>
      <c r="K80" s="123">
        <v>30372.271444999798</v>
      </c>
      <c r="L80" s="9">
        <f t="shared" si="30"/>
        <v>-13709.5165020963</v>
      </c>
      <c r="M80" s="9">
        <f t="shared" si="30"/>
        <v>-15560.203151592999</v>
      </c>
      <c r="N80" s="9">
        <f t="shared" si="19"/>
        <v>4206194.6272508139</v>
      </c>
      <c r="O80" s="9">
        <f t="shared" si="19"/>
        <v>3496428.9699378572</v>
      </c>
      <c r="P80" s="124">
        <v>1120869.1913568501</v>
      </c>
      <c r="Q80" s="124">
        <v>963236.81184809795</v>
      </c>
      <c r="R80" s="124">
        <v>1168688.57675715</v>
      </c>
      <c r="S80" s="124">
        <v>982134.06041800696</v>
      </c>
      <c r="T80" s="124">
        <v>256133.24469190699</v>
      </c>
      <c r="U80" s="124">
        <v>220947.12664826901</v>
      </c>
      <c r="V80" s="124">
        <v>839105.52499481197</v>
      </c>
      <c r="W80" s="124">
        <v>1348726.27373911</v>
      </c>
      <c r="X80" s="124">
        <v>132886.83730239701</v>
      </c>
      <c r="Y80" s="124">
        <v>114645.610810214</v>
      </c>
      <c r="Z80" s="124">
        <v>121434.987870828</v>
      </c>
      <c r="AA80" s="124">
        <v>103575.64861063199</v>
      </c>
      <c r="AB80" s="124">
        <v>484592.58398131101</v>
      </c>
      <c r="AC80" s="9"/>
      <c r="AD80" s="124">
        <v>4172084.7583526201</v>
      </c>
      <c r="AE80" s="124">
        <v>3493091.9245195398</v>
      </c>
      <c r="AF80" s="124">
        <v>847279.82220767403</v>
      </c>
      <c r="AG80" s="124">
        <v>4219904.1437529102</v>
      </c>
      <c r="AH80" s="124">
        <v>3511989.1730894502</v>
      </c>
      <c r="AI80" s="124">
        <v>-13709.5165020963</v>
      </c>
      <c r="AJ80" s="10">
        <f t="shared" si="31"/>
        <v>4158375.241850514</v>
      </c>
      <c r="AK80" s="10">
        <f t="shared" si="31"/>
        <v>3477531.7213679487</v>
      </c>
      <c r="AL80" s="10">
        <f t="shared" si="32"/>
        <v>738914.40915453597</v>
      </c>
      <c r="AM80" s="9">
        <f t="shared" si="20"/>
        <v>1.5832483768463135E-8</v>
      </c>
      <c r="AN80" s="9">
        <f t="shared" si="21"/>
        <v>-9.3132257461547852E-10</v>
      </c>
      <c r="AO80" s="9">
        <f t="shared" si="22"/>
        <v>88412.432537252549</v>
      </c>
      <c r="AP80" s="9">
        <f t="shared" si="23"/>
        <v>0</v>
      </c>
      <c r="AQ80" s="9">
        <f t="shared" si="24"/>
        <v>4158375.2418505182</v>
      </c>
      <c r="AR80" s="9">
        <f t="shared" si="25"/>
        <v>-4.1909515857696533E-9</v>
      </c>
      <c r="AS80" s="9">
        <f t="shared" si="26"/>
        <v>1.1641532182693481E-8</v>
      </c>
      <c r="AT80" s="124">
        <v>396656.66268799099</v>
      </c>
      <c r="AU80" s="9">
        <f t="shared" si="27"/>
        <v>3477531.7213679412</v>
      </c>
      <c r="AV80" s="9">
        <f t="shared" si="33"/>
        <v>614877.92210883694</v>
      </c>
      <c r="AW80" s="9">
        <f t="shared" si="28"/>
        <v>88412.432537245099</v>
      </c>
      <c r="AX80" s="9">
        <f t="shared" si="29"/>
        <v>9.3132257461547852E-10</v>
      </c>
      <c r="AY80" s="124">
        <v>4158375.2418505298</v>
      </c>
      <c r="AZ80" s="9"/>
      <c r="BA80" s="9">
        <f t="shared" si="18"/>
        <v>0</v>
      </c>
      <c r="BB80" s="9">
        <v>0</v>
      </c>
      <c r="BC80" s="1">
        <v>3477531.7213679398</v>
      </c>
      <c r="BD80" s="1">
        <v>-13709.5165020963</v>
      </c>
      <c r="BE80" s="1">
        <v>-15560.203151592999</v>
      </c>
    </row>
    <row r="81" spans="1:57" ht="15" x14ac:dyDescent="0.25">
      <c r="A81" s="120">
        <v>41090</v>
      </c>
      <c r="B81" s="123">
        <v>4193086.59391336</v>
      </c>
      <c r="C81" s="9">
        <f t="shared" si="34"/>
        <v>3569294.6479984121</v>
      </c>
      <c r="D81" s="123">
        <v>2682544.77207842</v>
      </c>
      <c r="E81" s="123">
        <v>2263859.66116409</v>
      </c>
      <c r="F81" s="123">
        <v>802525.958105203</v>
      </c>
      <c r="G81" s="123">
        <v>662277.59307377401</v>
      </c>
      <c r="H81" s="123">
        <v>759358.12907319504</v>
      </c>
      <c r="I81" s="123">
        <v>644036.19275397598</v>
      </c>
      <c r="J81" s="123">
        <v>23700.493832742701</v>
      </c>
      <c r="K81" s="123">
        <v>17340.6823972112</v>
      </c>
      <c r="L81" s="9">
        <f t="shared" si="30"/>
        <v>-7804.7878967030001</v>
      </c>
      <c r="M81" s="9">
        <f t="shared" si="30"/>
        <v>-811.00883020553704</v>
      </c>
      <c r="N81" s="9">
        <f t="shared" si="19"/>
        <v>4260324.5651928568</v>
      </c>
      <c r="O81" s="9">
        <f t="shared" si="19"/>
        <v>3586703.1205588444</v>
      </c>
      <c r="P81" s="124">
        <v>1108234.6846269299</v>
      </c>
      <c r="Q81" s="124">
        <v>971934.01984900399</v>
      </c>
      <c r="R81" s="124">
        <v>1175472.65590643</v>
      </c>
      <c r="S81" s="124">
        <v>1009556.75979824</v>
      </c>
      <c r="T81" s="124">
        <v>267425.204283703</v>
      </c>
      <c r="U81" s="124">
        <v>226053.08774460299</v>
      </c>
      <c r="V81" s="124">
        <v>839201.37123606598</v>
      </c>
      <c r="W81" s="124">
        <v>1349865.10881405</v>
      </c>
      <c r="X81" s="124">
        <v>123130.783132019</v>
      </c>
      <c r="Y81" s="124">
        <v>106283.54160199501</v>
      </c>
      <c r="Z81" s="124">
        <v>124871.798021319</v>
      </c>
      <c r="AA81" s="124">
        <v>108623.112685531</v>
      </c>
      <c r="AB81" s="124">
        <v>511355.54791985702</v>
      </c>
      <c r="AC81" s="9"/>
      <c r="AD81" s="124">
        <v>4200891.3818100598</v>
      </c>
      <c r="AE81" s="124">
        <v>3549891.3894398198</v>
      </c>
      <c r="AF81" s="124">
        <v>892323.66199960303</v>
      </c>
      <c r="AG81" s="124">
        <v>4268129.3530895598</v>
      </c>
      <c r="AH81" s="124">
        <v>3587514.12938905</v>
      </c>
      <c r="AI81" s="124">
        <v>-7804.7878967030001</v>
      </c>
      <c r="AJ81" s="10">
        <f t="shared" si="31"/>
        <v>4193086.5939133572</v>
      </c>
      <c r="AK81" s="10">
        <f t="shared" si="31"/>
        <v>3549080.3806096083</v>
      </c>
      <c r="AL81" s="10">
        <f t="shared" si="32"/>
        <v>759358.12907319504</v>
      </c>
      <c r="AM81" s="9">
        <f t="shared" si="20"/>
        <v>0</v>
      </c>
      <c r="AN81" s="9">
        <f t="shared" si="21"/>
        <v>0</v>
      </c>
      <c r="AO81" s="9">
        <f t="shared" si="22"/>
        <v>-20214.267388803884</v>
      </c>
      <c r="AP81" s="9">
        <f t="shared" si="23"/>
        <v>0</v>
      </c>
      <c r="AQ81" s="9">
        <f t="shared" si="24"/>
        <v>4193086.5939133582</v>
      </c>
      <c r="AR81" s="9">
        <f t="shared" si="25"/>
        <v>0</v>
      </c>
      <c r="AS81" s="9">
        <f t="shared" si="26"/>
        <v>0</v>
      </c>
      <c r="AT81" s="124">
        <v>429129.53846645</v>
      </c>
      <c r="AU81" s="9">
        <f t="shared" si="27"/>
        <v>3549080.3806096097</v>
      </c>
      <c r="AV81" s="9">
        <f t="shared" si="33"/>
        <v>644036.19275397598</v>
      </c>
      <c r="AW81" s="9">
        <f t="shared" si="28"/>
        <v>-20214.267388802487</v>
      </c>
      <c r="AX81" s="9">
        <f t="shared" si="29"/>
        <v>0</v>
      </c>
      <c r="AY81" s="124">
        <v>4193086.59391336</v>
      </c>
      <c r="AZ81" s="9"/>
      <c r="BA81" s="9">
        <f t="shared" si="18"/>
        <v>0</v>
      </c>
      <c r="BB81" s="9">
        <v>0</v>
      </c>
      <c r="BC81" s="1">
        <v>3549080.3806096199</v>
      </c>
      <c r="BD81" s="1">
        <v>-7804.7878967030001</v>
      </c>
      <c r="BE81" s="1">
        <v>-811.00883020553704</v>
      </c>
    </row>
    <row r="82" spans="1:57" ht="15" x14ac:dyDescent="0.25">
      <c r="A82" s="120">
        <v>41182</v>
      </c>
      <c r="B82" s="123">
        <v>4210133.9405529303</v>
      </c>
      <c r="C82" s="9">
        <f t="shared" si="34"/>
        <v>3613713.6740992442</v>
      </c>
      <c r="D82" s="123">
        <v>2708999.3017766201</v>
      </c>
      <c r="E82" s="123">
        <v>2312491.26406895</v>
      </c>
      <c r="F82" s="123">
        <v>812756.39594880096</v>
      </c>
      <c r="G82" s="123">
        <v>681258.20569246297</v>
      </c>
      <c r="H82" s="123">
        <v>749406.29153570696</v>
      </c>
      <c r="I82" s="123">
        <v>634217.59922519</v>
      </c>
      <c r="J82" s="123">
        <v>38428.465654573003</v>
      </c>
      <c r="K82" s="123">
        <v>34000.3655436915</v>
      </c>
      <c r="L82" s="9">
        <f t="shared" si="30"/>
        <v>-2108.90067208558</v>
      </c>
      <c r="M82" s="9">
        <f t="shared" si="30"/>
        <v>-7080.9032099554297</v>
      </c>
      <c r="N82" s="9">
        <f t="shared" si="19"/>
        <v>4307481.554243614</v>
      </c>
      <c r="O82" s="9">
        <f t="shared" si="19"/>
        <v>3654886.5313203344</v>
      </c>
      <c r="P82" s="124">
        <v>1089923.6091523401</v>
      </c>
      <c r="Q82" s="124">
        <v>948295.052724523</v>
      </c>
      <c r="R82" s="124">
        <v>1187271.22284304</v>
      </c>
      <c r="S82" s="124">
        <v>1011349.96820256</v>
      </c>
      <c r="T82" s="124">
        <v>265260.42189948499</v>
      </c>
      <c r="U82" s="124">
        <v>228597.28322385901</v>
      </c>
      <c r="V82" s="124">
        <v>850137.19664468605</v>
      </c>
      <c r="W82" s="124">
        <v>1365004.40000859</v>
      </c>
      <c r="X82" s="124">
        <v>132095.22893005301</v>
      </c>
      <c r="Y82" s="124">
        <v>113748.436426217</v>
      </c>
      <c r="Z82" s="124">
        <v>127336.899258408</v>
      </c>
      <c r="AA82" s="124">
        <v>111404.80831753</v>
      </c>
      <c r="AB82" s="124">
        <v>489974.16334724601</v>
      </c>
      <c r="AC82" s="9"/>
      <c r="AD82" s="124">
        <v>4212242.8412250103</v>
      </c>
      <c r="AE82" s="124">
        <v>3598912.5190522601</v>
      </c>
      <c r="AF82" s="124">
        <v>903428.41852481104</v>
      </c>
      <c r="AG82" s="124">
        <v>4309590.4549156995</v>
      </c>
      <c r="AH82" s="124">
        <v>3661967.4345302898</v>
      </c>
      <c r="AI82" s="124">
        <v>-2108.90067208558</v>
      </c>
      <c r="AJ82" s="10">
        <f t="shared" si="31"/>
        <v>4210133.9405529145</v>
      </c>
      <c r="AK82" s="10">
        <f t="shared" si="31"/>
        <v>3591831.6158422967</v>
      </c>
      <c r="AL82" s="10">
        <f t="shared" si="32"/>
        <v>749406.29153570696</v>
      </c>
      <c r="AM82" s="9">
        <f t="shared" si="20"/>
        <v>1.5832483768463135E-8</v>
      </c>
      <c r="AN82" s="9">
        <f t="shared" si="21"/>
        <v>0</v>
      </c>
      <c r="AO82" s="9">
        <f t="shared" si="22"/>
        <v>-21882.058256947435</v>
      </c>
      <c r="AP82" s="9">
        <f t="shared" si="23"/>
        <v>0</v>
      </c>
      <c r="AQ82" s="9">
        <f t="shared" si="24"/>
        <v>4210133.9405529164</v>
      </c>
      <c r="AR82" s="9">
        <f t="shared" si="25"/>
        <v>0</v>
      </c>
      <c r="AS82" s="9">
        <f t="shared" si="26"/>
        <v>1.3969838619232178E-8</v>
      </c>
      <c r="AT82" s="124">
        <v>409064.35448144202</v>
      </c>
      <c r="AU82" s="9">
        <f t="shared" si="27"/>
        <v>3591831.6158423009</v>
      </c>
      <c r="AV82" s="9">
        <f t="shared" si="33"/>
        <v>634217.59922518907</v>
      </c>
      <c r="AW82" s="9">
        <f t="shared" si="28"/>
        <v>-21882.058256943244</v>
      </c>
      <c r="AX82" s="9">
        <f t="shared" si="29"/>
        <v>-9.3132257461547852E-10</v>
      </c>
      <c r="AY82" s="124">
        <v>4210133.9405529303</v>
      </c>
      <c r="AZ82" s="9"/>
      <c r="BA82" s="9">
        <f t="shared" si="18"/>
        <v>0</v>
      </c>
      <c r="BB82" s="9">
        <v>0</v>
      </c>
      <c r="BC82" s="1">
        <v>3591831.6158423</v>
      </c>
      <c r="BD82" s="1">
        <v>-2108.90067208558</v>
      </c>
      <c r="BE82" s="1">
        <v>-7080.9032099554297</v>
      </c>
    </row>
    <row r="83" spans="1:57" ht="15" x14ac:dyDescent="0.25">
      <c r="A83" s="120">
        <v>41274</v>
      </c>
      <c r="B83" s="123">
        <v>4230213.8713370599</v>
      </c>
      <c r="C83" s="9">
        <f t="shared" si="34"/>
        <v>3693412.5293047079</v>
      </c>
      <c r="D83" s="123">
        <v>2720572.3873065598</v>
      </c>
      <c r="E83" s="123">
        <v>2374402.4188554101</v>
      </c>
      <c r="F83" s="123">
        <v>818421.90548723296</v>
      </c>
      <c r="G83" s="123">
        <v>696784.47077165602</v>
      </c>
      <c r="H83" s="123">
        <v>774489.07687234902</v>
      </c>
      <c r="I83" s="123">
        <v>665383.41587085195</v>
      </c>
      <c r="J83" s="123">
        <v>7154.3601208334003</v>
      </c>
      <c r="K83" s="123">
        <v>10955.9143874848</v>
      </c>
      <c r="L83" s="9">
        <f t="shared" si="30"/>
        <v>1317.98642804939</v>
      </c>
      <c r="M83" s="9">
        <f t="shared" si="30"/>
        <v>-33936.642170392901</v>
      </c>
      <c r="N83" s="9">
        <f t="shared" si="19"/>
        <v>4321955.7162150294</v>
      </c>
      <c r="O83" s="9">
        <f t="shared" si="19"/>
        <v>3713589.5777150071</v>
      </c>
      <c r="P83" s="124">
        <v>1103737.9694626699</v>
      </c>
      <c r="Q83" s="124">
        <v>988080.33766642597</v>
      </c>
      <c r="R83" s="124">
        <v>1195479.8143406401</v>
      </c>
      <c r="S83" s="124">
        <v>1054573.5563697401</v>
      </c>
      <c r="T83" s="124">
        <v>274500.82386925298</v>
      </c>
      <c r="U83" s="124">
        <v>230530.37357002799</v>
      </c>
      <c r="V83" s="124">
        <v>835408.15165401902</v>
      </c>
      <c r="W83" s="124">
        <v>1380133.03821326</v>
      </c>
      <c r="X83" s="124">
        <v>142907.42237628199</v>
      </c>
      <c r="Y83" s="124">
        <v>125503.100062454</v>
      </c>
      <c r="Z83" s="124">
        <v>131342.296261165</v>
      </c>
      <c r="AA83" s="124">
        <v>116672.42776968599</v>
      </c>
      <c r="AB83" s="124">
        <v>500239.35823490203</v>
      </c>
      <c r="AC83" s="9"/>
      <c r="AD83" s="124">
        <v>4228895.8849090096</v>
      </c>
      <c r="AE83" s="124">
        <v>3681033.00118209</v>
      </c>
      <c r="AF83" s="124">
        <v>923353.13232617697</v>
      </c>
      <c r="AG83" s="124">
        <v>4320637.72978698</v>
      </c>
      <c r="AH83" s="124">
        <v>3747526.2198854</v>
      </c>
      <c r="AI83" s="124">
        <v>1317.98642804939</v>
      </c>
      <c r="AJ83" s="10">
        <f t="shared" si="31"/>
        <v>4230213.8713370599</v>
      </c>
      <c r="AK83" s="10">
        <f t="shared" si="31"/>
        <v>3647096.3590116934</v>
      </c>
      <c r="AL83" s="10">
        <f t="shared" si="32"/>
        <v>774489.07687234902</v>
      </c>
      <c r="AM83" s="9">
        <f t="shared" si="20"/>
        <v>0</v>
      </c>
      <c r="AN83" s="9">
        <f t="shared" si="21"/>
        <v>0</v>
      </c>
      <c r="AO83" s="9">
        <f t="shared" si="22"/>
        <v>-46316.170293014497</v>
      </c>
      <c r="AP83" s="9">
        <f t="shared" si="23"/>
        <v>0</v>
      </c>
      <c r="AQ83" s="9">
        <f t="shared" si="24"/>
        <v>4230213.8713370543</v>
      </c>
      <c r="AR83" s="9">
        <f t="shared" si="25"/>
        <v>0</v>
      </c>
      <c r="AS83" s="9">
        <f t="shared" si="26"/>
        <v>0</v>
      </c>
      <c r="AT83" s="124">
        <v>423207.88803871197</v>
      </c>
      <c r="AU83" s="9">
        <f t="shared" si="27"/>
        <v>3647096.3590116962</v>
      </c>
      <c r="AV83" s="9">
        <f t="shared" si="33"/>
        <v>665383.41587085195</v>
      </c>
      <c r="AW83" s="9">
        <f t="shared" si="28"/>
        <v>-46316.170293011703</v>
      </c>
      <c r="AX83" s="9">
        <f t="shared" si="29"/>
        <v>0</v>
      </c>
      <c r="AY83" s="124">
        <v>4230213.8713370599</v>
      </c>
      <c r="AZ83" s="9"/>
      <c r="BA83" s="9">
        <f t="shared" si="18"/>
        <v>0</v>
      </c>
      <c r="BB83" s="9">
        <v>0</v>
      </c>
      <c r="BC83" s="1">
        <v>3647096.3590116901</v>
      </c>
      <c r="BD83" s="1">
        <v>1317.98642804939</v>
      </c>
      <c r="BE83" s="1">
        <v>-33936.642170392901</v>
      </c>
    </row>
    <row r="84" spans="1:57" ht="15" x14ac:dyDescent="0.25">
      <c r="A84" s="120">
        <v>41364</v>
      </c>
      <c r="B84" s="123">
        <v>4263041.37647398</v>
      </c>
      <c r="C84" s="9">
        <f t="shared" si="34"/>
        <v>3658172.2656421158</v>
      </c>
      <c r="D84" s="123">
        <v>2730059.3102691201</v>
      </c>
      <c r="E84" s="123">
        <v>2417155.3587946999</v>
      </c>
      <c r="F84" s="123">
        <v>823407.48672820895</v>
      </c>
      <c r="G84" s="123">
        <v>718115.56600267801</v>
      </c>
      <c r="H84" s="123">
        <v>771423.57119231403</v>
      </c>
      <c r="I84" s="123">
        <v>677668.94496039697</v>
      </c>
      <c r="J84" s="123">
        <v>21791.536628757702</v>
      </c>
      <c r="K84" s="123">
        <v>17699.6093957218</v>
      </c>
      <c r="L84" s="9">
        <f t="shared" si="30"/>
        <v>-73.248336136341095</v>
      </c>
      <c r="M84" s="9">
        <f t="shared" si="30"/>
        <v>-14100.459250189801</v>
      </c>
      <c r="N84" s="9">
        <f t="shared" si="19"/>
        <v>4346608.6564822635</v>
      </c>
      <c r="O84" s="9">
        <f t="shared" si="19"/>
        <v>3816539.0199033101</v>
      </c>
      <c r="P84" s="124">
        <v>1125383.51124998</v>
      </c>
      <c r="Q84" s="124">
        <v>1045448.1180612301</v>
      </c>
      <c r="R84" s="124">
        <v>1208950.7912582699</v>
      </c>
      <c r="S84" s="124">
        <v>1105644.32423548</v>
      </c>
      <c r="T84" s="124">
        <v>278872.15730591002</v>
      </c>
      <c r="U84" s="124">
        <v>231469.38071431601</v>
      </c>
      <c r="V84" s="124">
        <v>837808.09725247498</v>
      </c>
      <c r="W84" s="124">
        <v>1381909.67499642</v>
      </c>
      <c r="X84" s="124">
        <v>137736.593685047</v>
      </c>
      <c r="Y84" s="124">
        <v>124239.888409716</v>
      </c>
      <c r="Z84" s="124">
        <v>137795.36689794599</v>
      </c>
      <c r="AA84" s="124">
        <v>124804.224125797</v>
      </c>
      <c r="AB84" s="124">
        <v>495891.61060932098</v>
      </c>
      <c r="AC84" s="9"/>
      <c r="AD84" s="124">
        <v>4263114.6248101098</v>
      </c>
      <c r="AE84" s="124">
        <v>3770443.2729792502</v>
      </c>
      <c r="AF84" s="124">
        <v>914543.06641052896</v>
      </c>
      <c r="AG84" s="124">
        <v>4346681.9048183998</v>
      </c>
      <c r="AH84" s="124">
        <v>3830639.4791534999</v>
      </c>
      <c r="AI84" s="124">
        <v>-73.248336136341095</v>
      </c>
      <c r="AJ84" s="10">
        <f t="shared" si="31"/>
        <v>4263041.3764739735</v>
      </c>
      <c r="AK84" s="10">
        <f t="shared" si="31"/>
        <v>3756342.8137290599</v>
      </c>
      <c r="AL84" s="10">
        <f t="shared" si="32"/>
        <v>771423.57119231392</v>
      </c>
      <c r="AM84" s="9">
        <f t="shared" si="20"/>
        <v>0</v>
      </c>
      <c r="AN84" s="9">
        <f t="shared" si="21"/>
        <v>0</v>
      </c>
      <c r="AO84" s="9">
        <f t="shared" si="22"/>
        <v>98170.548086944036</v>
      </c>
      <c r="AP84" s="9">
        <f t="shared" si="23"/>
        <v>0</v>
      </c>
      <c r="AQ84" s="9">
        <f t="shared" si="24"/>
        <v>4263041.3764739744</v>
      </c>
      <c r="AR84" s="9">
        <f t="shared" si="25"/>
        <v>0</v>
      </c>
      <c r="AS84" s="9">
        <f t="shared" si="26"/>
        <v>0</v>
      </c>
      <c r="AT84" s="124">
        <v>428624.83242488501</v>
      </c>
      <c r="AU84" s="9">
        <f t="shared" si="27"/>
        <v>3756342.813729058</v>
      </c>
      <c r="AV84" s="9">
        <f t="shared" si="33"/>
        <v>677668.94496039802</v>
      </c>
      <c r="AW84" s="9">
        <f t="shared" si="28"/>
        <v>98170.548086942174</v>
      </c>
      <c r="AX84" s="9">
        <f t="shared" si="29"/>
        <v>1.0477378964424133E-9</v>
      </c>
      <c r="AY84" s="124">
        <v>4263041.37647398</v>
      </c>
      <c r="AZ84" s="9"/>
      <c r="BA84" s="9">
        <f t="shared" si="18"/>
        <v>0</v>
      </c>
      <c r="BB84" s="9">
        <v>0</v>
      </c>
      <c r="BC84" s="1">
        <v>3756342.8137290599</v>
      </c>
      <c r="BD84" s="1">
        <v>-73.248336136341095</v>
      </c>
      <c r="BE84" s="1">
        <v>-14100.459250189801</v>
      </c>
    </row>
    <row r="85" spans="1:57" ht="15" x14ac:dyDescent="0.25">
      <c r="A85" s="120">
        <v>41455</v>
      </c>
      <c r="B85" s="123">
        <v>4294049.8264533198</v>
      </c>
      <c r="C85" s="9">
        <f t="shared" si="34"/>
        <v>3873550.6216712678</v>
      </c>
      <c r="D85" s="123">
        <v>2739722.2756292201</v>
      </c>
      <c r="E85" s="123">
        <v>2454320.9818429099</v>
      </c>
      <c r="F85" s="123">
        <v>831875.28184047504</v>
      </c>
      <c r="G85" s="123">
        <v>732524.69591939903</v>
      </c>
      <c r="H85" s="123">
        <v>789831.14804849797</v>
      </c>
      <c r="I85" s="123">
        <v>709088.82049619302</v>
      </c>
      <c r="J85" s="123">
        <v>45810.819764273401</v>
      </c>
      <c r="K85" s="123">
        <v>48798.692776257798</v>
      </c>
      <c r="L85" s="9">
        <f t="shared" si="30"/>
        <v>1198.9198901047901</v>
      </c>
      <c r="M85" s="9">
        <f t="shared" si="30"/>
        <v>-11111.986342181901</v>
      </c>
      <c r="N85" s="9">
        <f t="shared" si="19"/>
        <v>4408438.4451725744</v>
      </c>
      <c r="O85" s="9">
        <f t="shared" si="19"/>
        <v>3933621.2046925779</v>
      </c>
      <c r="P85" s="124">
        <v>1147050.19082984</v>
      </c>
      <c r="Q85" s="124">
        <v>1088941.1820854801</v>
      </c>
      <c r="R85" s="124">
        <v>1261438.8095491</v>
      </c>
      <c r="S85" s="124">
        <v>1186605.1547312201</v>
      </c>
      <c r="T85" s="124">
        <v>284864.37997668597</v>
      </c>
      <c r="U85" s="124">
        <v>239224.484928169</v>
      </c>
      <c r="V85" s="124">
        <v>836120.35055288498</v>
      </c>
      <c r="W85" s="124">
        <v>1379513.0601714901</v>
      </c>
      <c r="X85" s="124">
        <v>134286.83342563099</v>
      </c>
      <c r="Y85" s="124">
        <v>122868.903290496</v>
      </c>
      <c r="Z85" s="124">
        <v>144894.113248162</v>
      </c>
      <c r="AA85" s="124">
        <v>133419.90736944799</v>
      </c>
      <c r="AB85" s="124">
        <v>510650.201374706</v>
      </c>
      <c r="AC85" s="9"/>
      <c r="AD85" s="124">
        <v>4292850.9065632196</v>
      </c>
      <c r="AE85" s="124">
        <v>3847069.2183890101</v>
      </c>
      <c r="AF85" s="124">
        <v>968387.65541781695</v>
      </c>
      <c r="AG85" s="124">
        <v>4407239.5252824696</v>
      </c>
      <c r="AH85" s="124">
        <v>3944733.1910347599</v>
      </c>
      <c r="AI85" s="124">
        <v>1198.9198901047901</v>
      </c>
      <c r="AJ85" s="10">
        <f t="shared" si="31"/>
        <v>4294049.8264533142</v>
      </c>
      <c r="AK85" s="10">
        <f t="shared" si="31"/>
        <v>3835957.2320468384</v>
      </c>
      <c r="AL85" s="10">
        <f t="shared" si="32"/>
        <v>789831.14804849902</v>
      </c>
      <c r="AM85" s="9">
        <f t="shared" si="20"/>
        <v>0</v>
      </c>
      <c r="AN85" s="9">
        <f t="shared" si="21"/>
        <v>-1.0477378964424133E-9</v>
      </c>
      <c r="AO85" s="9">
        <f t="shared" si="22"/>
        <v>-37593.389624429401</v>
      </c>
      <c r="AP85" s="9">
        <f t="shared" si="23"/>
        <v>0</v>
      </c>
      <c r="AQ85" s="9">
        <f t="shared" si="24"/>
        <v>4294049.8264533132</v>
      </c>
      <c r="AR85" s="9">
        <f t="shared" si="25"/>
        <v>0</v>
      </c>
      <c r="AS85" s="9">
        <f t="shared" si="26"/>
        <v>0</v>
      </c>
      <c r="AT85" s="124">
        <v>452800.009836249</v>
      </c>
      <c r="AU85" s="9">
        <f t="shared" si="27"/>
        <v>3835957.2320468379</v>
      </c>
      <c r="AV85" s="9">
        <f t="shared" si="33"/>
        <v>709088.82049619302</v>
      </c>
      <c r="AW85" s="9">
        <f t="shared" si="28"/>
        <v>-37593.389624429867</v>
      </c>
      <c r="AX85" s="9">
        <f t="shared" si="29"/>
        <v>0</v>
      </c>
      <c r="AY85" s="124">
        <v>4294049.8264533198</v>
      </c>
      <c r="AZ85" s="9"/>
      <c r="BA85" s="9">
        <f t="shared" si="18"/>
        <v>0</v>
      </c>
      <c r="BB85" s="9">
        <v>0</v>
      </c>
      <c r="BC85" s="1">
        <v>3835957.23204683</v>
      </c>
      <c r="BD85" s="1">
        <v>1198.9198901047901</v>
      </c>
      <c r="BE85" s="1">
        <v>-11111.986342181901</v>
      </c>
    </row>
    <row r="86" spans="1:57" ht="15" x14ac:dyDescent="0.25">
      <c r="A86" s="120">
        <v>41547</v>
      </c>
      <c r="B86" s="123">
        <v>4314423.3579762401</v>
      </c>
      <c r="C86" s="9">
        <f t="shared" si="34"/>
        <v>3923482.0489778202</v>
      </c>
      <c r="D86" s="123">
        <v>2736874.2921448001</v>
      </c>
      <c r="E86" s="123">
        <v>2484067.3212045799</v>
      </c>
      <c r="F86" s="123">
        <v>833531.09006249299</v>
      </c>
      <c r="G86" s="123">
        <v>744142.30616771104</v>
      </c>
      <c r="H86" s="123">
        <v>807410.47473601298</v>
      </c>
      <c r="I86" s="123">
        <v>733947.91987680004</v>
      </c>
      <c r="J86" s="123">
        <v>35132.263725749399</v>
      </c>
      <c r="K86" s="123">
        <v>38835.184880019297</v>
      </c>
      <c r="L86" s="9">
        <f t="shared" si="30"/>
        <v>-753.62722442857898</v>
      </c>
      <c r="M86" s="9">
        <f t="shared" si="30"/>
        <v>18180.318927185101</v>
      </c>
      <c r="N86" s="9">
        <f t="shared" si="19"/>
        <v>4412194.4934446216</v>
      </c>
      <c r="O86" s="9">
        <f t="shared" si="19"/>
        <v>4019173.0510562952</v>
      </c>
      <c r="P86" s="124">
        <v>1152614.91890644</v>
      </c>
      <c r="Q86" s="124">
        <v>1113681.86959259</v>
      </c>
      <c r="R86" s="124">
        <v>1250386.0543748301</v>
      </c>
      <c r="S86" s="124">
        <v>1230747.14929075</v>
      </c>
      <c r="T86" s="124">
        <v>278522.419377274</v>
      </c>
      <c r="U86" s="124">
        <v>241445.164212815</v>
      </c>
      <c r="V86" s="124">
        <v>833990.123685578</v>
      </c>
      <c r="W86" s="124">
        <v>1382916.58486913</v>
      </c>
      <c r="X86" s="124">
        <v>130805.741814482</v>
      </c>
      <c r="Y86" s="124">
        <v>120935.332668918</v>
      </c>
      <c r="Z86" s="124">
        <v>145612.27908108899</v>
      </c>
      <c r="AA86" s="124">
        <v>135377.55458254201</v>
      </c>
      <c r="AB86" s="124">
        <v>530992.453840442</v>
      </c>
      <c r="AC86" s="9"/>
      <c r="AD86" s="124">
        <v>4315176.9852006696</v>
      </c>
      <c r="AE86" s="124">
        <v>3883927.45243095</v>
      </c>
      <c r="AF86" s="124">
        <v>980870.51224445505</v>
      </c>
      <c r="AG86" s="124">
        <v>4412948.1206690501</v>
      </c>
      <c r="AH86" s="124">
        <v>4000992.73212911</v>
      </c>
      <c r="AI86" s="124">
        <v>-753.62722442857898</v>
      </c>
      <c r="AJ86" s="10">
        <f t="shared" si="31"/>
        <v>4314423.3579762317</v>
      </c>
      <c r="AK86" s="10">
        <f t="shared" si="31"/>
        <v>3902107.7713581352</v>
      </c>
      <c r="AL86" s="10">
        <f t="shared" si="32"/>
        <v>807410.47473601298</v>
      </c>
      <c r="AM86" s="9">
        <f t="shared" si="20"/>
        <v>8.3819031715393066E-9</v>
      </c>
      <c r="AN86" s="9">
        <f t="shared" si="21"/>
        <v>0</v>
      </c>
      <c r="AO86" s="9">
        <f t="shared" si="22"/>
        <v>-21374.277619685046</v>
      </c>
      <c r="AP86" s="9">
        <f t="shared" si="23"/>
        <v>0</v>
      </c>
      <c r="AQ86" s="9">
        <f t="shared" si="24"/>
        <v>4314423.3579762364</v>
      </c>
      <c r="AR86" s="9">
        <f t="shared" si="25"/>
        <v>0</v>
      </c>
      <c r="AS86" s="9">
        <f t="shared" si="26"/>
        <v>0</v>
      </c>
      <c r="AT86" s="124">
        <v>477635.03262533998</v>
      </c>
      <c r="AU86" s="9">
        <f t="shared" si="27"/>
        <v>3902107.7713581356</v>
      </c>
      <c r="AV86" s="9">
        <f t="shared" si="33"/>
        <v>733947.91987679992</v>
      </c>
      <c r="AW86" s="9">
        <f t="shared" si="28"/>
        <v>-21374.277619684581</v>
      </c>
      <c r="AX86" s="9">
        <f t="shared" si="29"/>
        <v>0</v>
      </c>
      <c r="AY86" s="124">
        <v>4314423.3579762401</v>
      </c>
      <c r="AZ86" s="9"/>
      <c r="BA86" s="9">
        <f t="shared" si="18"/>
        <v>0</v>
      </c>
      <c r="BB86" s="9">
        <v>0</v>
      </c>
      <c r="BC86" s="1">
        <v>3902107.77135813</v>
      </c>
      <c r="BD86" s="1">
        <v>-753.62722442857898</v>
      </c>
      <c r="BE86" s="1">
        <v>18180.318927185101</v>
      </c>
    </row>
    <row r="87" spans="1:57" ht="15" x14ac:dyDescent="0.25">
      <c r="A87" s="120">
        <v>41639</v>
      </c>
      <c r="B87" s="123">
        <v>4337650.1436690204</v>
      </c>
      <c r="C87" s="9">
        <f t="shared" si="34"/>
        <v>4019315.8971182802</v>
      </c>
      <c r="D87" s="123">
        <v>2737535.2845181399</v>
      </c>
      <c r="E87" s="123">
        <v>2527465.3962350902</v>
      </c>
      <c r="F87" s="123">
        <v>836871.49937040103</v>
      </c>
      <c r="G87" s="123">
        <v>757968.71279255603</v>
      </c>
      <c r="H87" s="123">
        <v>815426.50541791006</v>
      </c>
      <c r="I87" s="123">
        <v>754261.00582237204</v>
      </c>
      <c r="J87" s="123">
        <v>-13341.3469604326</v>
      </c>
      <c r="K87" s="123">
        <v>-14026.017107089099</v>
      </c>
      <c r="L87" s="9">
        <f t="shared" si="30"/>
        <v>-4615.4609762001801</v>
      </c>
      <c r="M87" s="9">
        <f t="shared" si="30"/>
        <v>7031.6436918526897</v>
      </c>
      <c r="N87" s="9">
        <f t="shared" si="19"/>
        <v>4371876.4813698195</v>
      </c>
      <c r="O87" s="9">
        <f t="shared" si="19"/>
        <v>4032700.7414347827</v>
      </c>
      <c r="P87" s="124">
        <v>1162817.5345327</v>
      </c>
      <c r="Q87" s="124">
        <v>1143486.4759905899</v>
      </c>
      <c r="R87" s="124">
        <v>1197043.8722335</v>
      </c>
      <c r="S87" s="124">
        <v>1196074.1423871501</v>
      </c>
      <c r="T87" s="124">
        <v>273185.19088691601</v>
      </c>
      <c r="U87" s="124">
        <v>239854.03319152299</v>
      </c>
      <c r="V87" s="124">
        <v>834997.47390089405</v>
      </c>
      <c r="W87" s="124">
        <v>1389498.5865388101</v>
      </c>
      <c r="X87" s="124">
        <v>134462.851448595</v>
      </c>
      <c r="Y87" s="124">
        <v>126517.38667317601</v>
      </c>
      <c r="Z87" s="124">
        <v>149656.38983062399</v>
      </c>
      <c r="AA87" s="124">
        <v>141709.25034183799</v>
      </c>
      <c r="AB87" s="124">
        <v>531307.26413869101</v>
      </c>
      <c r="AC87" s="9"/>
      <c r="AD87" s="124">
        <v>4342265.6046452196</v>
      </c>
      <c r="AE87" s="124">
        <v>3973081.4313463601</v>
      </c>
      <c r="AF87" s="124">
        <v>1004828.97427957</v>
      </c>
      <c r="AG87" s="124">
        <v>4376491.9423460197</v>
      </c>
      <c r="AH87" s="124">
        <v>4025669.0977429301</v>
      </c>
      <c r="AI87" s="124">
        <v>-4615.4609762001801</v>
      </c>
      <c r="AJ87" s="10">
        <f t="shared" si="31"/>
        <v>4337650.1436690195</v>
      </c>
      <c r="AK87" s="10">
        <f t="shared" si="31"/>
        <v>3980113.0750382226</v>
      </c>
      <c r="AL87" s="10">
        <f t="shared" si="32"/>
        <v>815426.50541790994</v>
      </c>
      <c r="AM87" s="9">
        <f t="shared" si="20"/>
        <v>0</v>
      </c>
      <c r="AN87" s="9">
        <f t="shared" si="21"/>
        <v>0</v>
      </c>
      <c r="AO87" s="9">
        <f t="shared" si="22"/>
        <v>-39202.82208005758</v>
      </c>
      <c r="AP87" s="9">
        <f t="shared" si="23"/>
        <v>0</v>
      </c>
      <c r="AQ87" s="9">
        <f t="shared" si="24"/>
        <v>4337650.1436690176</v>
      </c>
      <c r="AR87" s="9">
        <f t="shared" si="25"/>
        <v>0</v>
      </c>
      <c r="AS87" s="9">
        <f t="shared" si="26"/>
        <v>0</v>
      </c>
      <c r="AT87" s="124">
        <v>486034.36880735803</v>
      </c>
      <c r="AU87" s="9">
        <f t="shared" si="27"/>
        <v>3980113.0750382221</v>
      </c>
      <c r="AV87" s="9">
        <f t="shared" si="33"/>
        <v>754261.00582237204</v>
      </c>
      <c r="AW87" s="9">
        <f t="shared" si="28"/>
        <v>-39202.822080058046</v>
      </c>
      <c r="AX87" s="9">
        <f t="shared" si="29"/>
        <v>0</v>
      </c>
      <c r="AY87" s="124">
        <v>4337650.1436690204</v>
      </c>
      <c r="AZ87" s="9"/>
      <c r="BA87" s="9">
        <f t="shared" si="18"/>
        <v>0</v>
      </c>
      <c r="BB87" s="9">
        <v>0</v>
      </c>
      <c r="BC87" s="1">
        <v>3980113.0750382198</v>
      </c>
      <c r="BD87" s="1">
        <v>-4615.4609762001801</v>
      </c>
      <c r="BE87" s="1">
        <v>7031.6436918526897</v>
      </c>
    </row>
    <row r="88" spans="1:57" ht="15" x14ac:dyDescent="0.25">
      <c r="A88" s="120">
        <v>41729</v>
      </c>
      <c r="B88" s="123">
        <v>4331667.0080894995</v>
      </c>
      <c r="C88" s="9">
        <f t="shared" si="34"/>
        <v>3965127.001137252</v>
      </c>
      <c r="D88" s="123">
        <v>2741368.6144897202</v>
      </c>
      <c r="E88" s="123">
        <v>2567092.2512759501</v>
      </c>
      <c r="F88" s="123">
        <v>841838.34762698202</v>
      </c>
      <c r="G88" s="123">
        <v>781960.36459613405</v>
      </c>
      <c r="H88" s="123">
        <v>799781.72426710196</v>
      </c>
      <c r="I88" s="123">
        <v>754978.91843825404</v>
      </c>
      <c r="J88" s="123">
        <v>-14479.142842449501</v>
      </c>
      <c r="K88" s="123">
        <v>-17818.5240422143</v>
      </c>
      <c r="L88" s="9">
        <f t="shared" si="30"/>
        <v>-4922.5165630839801</v>
      </c>
      <c r="M88" s="9">
        <f t="shared" si="30"/>
        <v>45557.395834613097</v>
      </c>
      <c r="N88" s="9">
        <f t="shared" si="19"/>
        <v>4363587.0269782664</v>
      </c>
      <c r="O88" s="9">
        <f t="shared" si="19"/>
        <v>4131770.4061027332</v>
      </c>
      <c r="P88" s="124">
        <v>1195108.4686733501</v>
      </c>
      <c r="Q88" s="124">
        <v>1201155.3159018499</v>
      </c>
      <c r="R88" s="124">
        <v>1227028.48756212</v>
      </c>
      <c r="S88" s="124">
        <v>1283032.8833659799</v>
      </c>
      <c r="T88" s="124">
        <v>272000.97392623598</v>
      </c>
      <c r="U88" s="124">
        <v>245644.49628768</v>
      </c>
      <c r="V88" s="124">
        <v>837755.835709568</v>
      </c>
      <c r="W88" s="124">
        <v>1385967.3085662301</v>
      </c>
      <c r="X88" s="124">
        <v>139752.198315482</v>
      </c>
      <c r="Y88" s="124">
        <v>133690.09026185301</v>
      </c>
      <c r="Z88" s="124">
        <v>136391.210331218</v>
      </c>
      <c r="AA88" s="124">
        <v>130926.472019509</v>
      </c>
      <c r="AB88" s="124">
        <v>523638.31562040199</v>
      </c>
      <c r="AC88" s="9"/>
      <c r="AD88" s="124">
        <v>4336589.5246525798</v>
      </c>
      <c r="AE88" s="124">
        <v>4004335.4428039901</v>
      </c>
      <c r="AF88" s="124">
        <v>991281.75028431299</v>
      </c>
      <c r="AG88" s="124">
        <v>4368509.5435413504</v>
      </c>
      <c r="AH88" s="124">
        <v>4086213.0102681201</v>
      </c>
      <c r="AI88" s="124">
        <v>-4922.5165630839801</v>
      </c>
      <c r="AJ88" s="10">
        <f t="shared" si="31"/>
        <v>4331667.0080894968</v>
      </c>
      <c r="AK88" s="10">
        <f t="shared" si="31"/>
        <v>4049892.8386386032</v>
      </c>
      <c r="AL88" s="10">
        <f t="shared" si="32"/>
        <v>799781.72426710196</v>
      </c>
      <c r="AM88" s="9">
        <f t="shared" si="20"/>
        <v>0</v>
      </c>
      <c r="AN88" s="9">
        <f t="shared" si="21"/>
        <v>0</v>
      </c>
      <c r="AO88" s="9">
        <f t="shared" si="22"/>
        <v>84765.837501351256</v>
      </c>
      <c r="AP88" s="9">
        <f t="shared" si="23"/>
        <v>0</v>
      </c>
      <c r="AQ88" s="9">
        <f t="shared" si="24"/>
        <v>4331667.0080895014</v>
      </c>
      <c r="AR88" s="9">
        <f t="shared" si="25"/>
        <v>0</v>
      </c>
      <c r="AS88" s="9">
        <f t="shared" si="26"/>
        <v>0</v>
      </c>
      <c r="AT88" s="124">
        <v>490362.35615689203</v>
      </c>
      <c r="AU88" s="9">
        <f t="shared" si="27"/>
        <v>4049892.8386386065</v>
      </c>
      <c r="AV88" s="9">
        <f t="shared" si="33"/>
        <v>754978.91843825404</v>
      </c>
      <c r="AW88" s="9">
        <f t="shared" si="28"/>
        <v>84765.837501354516</v>
      </c>
      <c r="AX88" s="9">
        <f t="shared" si="29"/>
        <v>0</v>
      </c>
      <c r="AY88" s="124">
        <v>4331667.0080894995</v>
      </c>
      <c r="AZ88" s="9"/>
      <c r="BA88" s="9">
        <f t="shared" si="18"/>
        <v>0</v>
      </c>
      <c r="BB88" s="9">
        <v>0</v>
      </c>
      <c r="BC88" s="1">
        <v>4049892.8386386102</v>
      </c>
      <c r="BD88" s="1">
        <v>-4922.5165630839801</v>
      </c>
      <c r="BE88" s="1">
        <v>45557.395834613097</v>
      </c>
    </row>
    <row r="89" spans="1:57" ht="15" x14ac:dyDescent="0.25">
      <c r="A89" s="120">
        <v>41820</v>
      </c>
      <c r="B89" s="123">
        <v>4348762.6509733396</v>
      </c>
      <c r="C89" s="9">
        <f t="shared" si="34"/>
        <v>4122466.7855587602</v>
      </c>
      <c r="D89" s="123">
        <v>2752146.9719034601</v>
      </c>
      <c r="E89" s="123">
        <v>2615259.2536545401</v>
      </c>
      <c r="F89" s="123">
        <v>846809.61934362701</v>
      </c>
      <c r="G89" s="123">
        <v>791883.12913997704</v>
      </c>
      <c r="H89" s="123">
        <v>773338.54225369496</v>
      </c>
      <c r="I89" s="123">
        <v>743255.26901661803</v>
      </c>
      <c r="J89" s="123">
        <v>25642.432833273298</v>
      </c>
      <c r="K89" s="123">
        <v>47210.206633066802</v>
      </c>
      <c r="L89" s="9">
        <f t="shared" si="30"/>
        <v>-1739.1510399105</v>
      </c>
      <c r="M89" s="9">
        <f t="shared" si="30"/>
        <v>-19124.027298557099</v>
      </c>
      <c r="N89" s="9">
        <f t="shared" si="19"/>
        <v>4396198.4152941396</v>
      </c>
      <c r="O89" s="9">
        <f t="shared" si="19"/>
        <v>4178483.8311456428</v>
      </c>
      <c r="P89" s="124">
        <v>1148307.9498016201</v>
      </c>
      <c r="Q89" s="124">
        <v>1154542.98959942</v>
      </c>
      <c r="R89" s="124">
        <v>1195743.7141224199</v>
      </c>
      <c r="S89" s="124">
        <v>1243442.47536232</v>
      </c>
      <c r="T89" s="124">
        <v>275172.58519400499</v>
      </c>
      <c r="U89" s="124">
        <v>247599.9702409</v>
      </c>
      <c r="V89" s="124">
        <v>838006.72429226304</v>
      </c>
      <c r="W89" s="124">
        <v>1391367.6921762901</v>
      </c>
      <c r="X89" s="124">
        <v>142552.63620246699</v>
      </c>
      <c r="Y89" s="124">
        <v>138461.73986413601</v>
      </c>
      <c r="Z89" s="124">
        <v>127254.736378343</v>
      </c>
      <c r="AA89" s="124">
        <v>124045.060520552</v>
      </c>
      <c r="AB89" s="124">
        <v>503531.16967288498</v>
      </c>
      <c r="AC89" s="9"/>
      <c r="AD89" s="124">
        <v>4350501.8020132501</v>
      </c>
      <c r="AE89" s="124">
        <v>4108708.3726813099</v>
      </c>
      <c r="AF89" s="124">
        <v>1030616.69638969</v>
      </c>
      <c r="AG89" s="124">
        <v>4397937.5663340501</v>
      </c>
      <c r="AH89" s="124">
        <v>4197607.8584441999</v>
      </c>
      <c r="AI89" s="124">
        <v>-1739.1510399105</v>
      </c>
      <c r="AJ89" s="10">
        <f t="shared" si="31"/>
        <v>4348762.6509733396</v>
      </c>
      <c r="AK89" s="10">
        <f t="shared" si="31"/>
        <v>4089584.345382743</v>
      </c>
      <c r="AL89" s="10">
        <f t="shared" si="32"/>
        <v>773338.54225369496</v>
      </c>
      <c r="AM89" s="9">
        <f t="shared" si="20"/>
        <v>0</v>
      </c>
      <c r="AN89" s="9">
        <f t="shared" si="21"/>
        <v>0</v>
      </c>
      <c r="AO89" s="9">
        <f t="shared" si="22"/>
        <v>-32882.440176017117</v>
      </c>
      <c r="AP89" s="9">
        <f t="shared" si="23"/>
        <v>0</v>
      </c>
      <c r="AQ89" s="9">
        <f t="shared" si="24"/>
        <v>4348762.6509733442</v>
      </c>
      <c r="AR89" s="9">
        <f t="shared" si="25"/>
        <v>0</v>
      </c>
      <c r="AS89" s="9">
        <f t="shared" si="26"/>
        <v>0</v>
      </c>
      <c r="AT89" s="124">
        <v>480748.46863193001</v>
      </c>
      <c r="AU89" s="9">
        <f t="shared" si="27"/>
        <v>4089584.3453827449</v>
      </c>
      <c r="AV89" s="9">
        <f t="shared" si="33"/>
        <v>743255.26901661803</v>
      </c>
      <c r="AW89" s="9">
        <f t="shared" si="28"/>
        <v>-32882.440176015254</v>
      </c>
      <c r="AX89" s="9">
        <f t="shared" si="29"/>
        <v>0</v>
      </c>
      <c r="AY89" s="124">
        <v>4348762.6509733396</v>
      </c>
      <c r="AZ89" s="9"/>
      <c r="BA89" s="9">
        <f t="shared" si="18"/>
        <v>0</v>
      </c>
      <c r="BB89" s="9">
        <v>0</v>
      </c>
      <c r="BC89" s="1">
        <v>4089584.34538275</v>
      </c>
      <c r="BD89" s="1">
        <v>-1739.1510399105</v>
      </c>
      <c r="BE89" s="1">
        <v>-19124.027298557099</v>
      </c>
    </row>
    <row r="90" spans="1:57" ht="15" x14ac:dyDescent="0.25">
      <c r="A90" s="120">
        <v>41912</v>
      </c>
      <c r="B90" s="123">
        <v>4369661.9021689603</v>
      </c>
      <c r="C90" s="9">
        <f t="shared" si="34"/>
        <v>4187313.5710614799</v>
      </c>
      <c r="D90" s="123">
        <v>2760701.1750135301</v>
      </c>
      <c r="E90" s="123">
        <v>2658349.9918851899</v>
      </c>
      <c r="F90" s="123">
        <v>848656.75686155597</v>
      </c>
      <c r="G90" s="123">
        <v>804800.34698155697</v>
      </c>
      <c r="H90" s="123">
        <v>772753.07716410502</v>
      </c>
      <c r="I90" s="123">
        <v>750287.55570304999</v>
      </c>
      <c r="J90" s="123">
        <v>7716.2521356603702</v>
      </c>
      <c r="K90" s="123">
        <v>-2508.1564565311301</v>
      </c>
      <c r="L90" s="9">
        <f t="shared" si="30"/>
        <v>6663.0028710514298</v>
      </c>
      <c r="M90" s="9">
        <f t="shared" si="30"/>
        <v>12571.965644693501</v>
      </c>
      <c r="N90" s="9">
        <f t="shared" si="19"/>
        <v>4396490.2640459016</v>
      </c>
      <c r="O90" s="9">
        <f t="shared" si="19"/>
        <v>4223501.7037579538</v>
      </c>
      <c r="P90" s="124">
        <v>1193763.1569550401</v>
      </c>
      <c r="Q90" s="124">
        <v>1209436.0172971201</v>
      </c>
      <c r="R90" s="124">
        <v>1220591.5188319799</v>
      </c>
      <c r="S90" s="124">
        <v>1264579.36916419</v>
      </c>
      <c r="T90" s="124">
        <v>279603.95424224401</v>
      </c>
      <c r="U90" s="124">
        <v>250061.508868601</v>
      </c>
      <c r="V90" s="124">
        <v>842037.14281163202</v>
      </c>
      <c r="W90" s="124">
        <v>1388998.56909105</v>
      </c>
      <c r="X90" s="124">
        <v>141817.09414219801</v>
      </c>
      <c r="Y90" s="124">
        <v>139166.870951633</v>
      </c>
      <c r="Z90" s="124">
        <v>128209.22202456799</v>
      </c>
      <c r="AA90" s="124">
        <v>126245.14232270099</v>
      </c>
      <c r="AB90" s="124">
        <v>502726.76099733898</v>
      </c>
      <c r="AC90" s="9"/>
      <c r="AD90" s="124">
        <v>4362998.8992979098</v>
      </c>
      <c r="AE90" s="124">
        <v>4155786.3862461899</v>
      </c>
      <c r="AF90" s="124">
        <v>1046828.39276537</v>
      </c>
      <c r="AG90" s="124">
        <v>4389827.2611748502</v>
      </c>
      <c r="AH90" s="124">
        <v>4210929.7381132599</v>
      </c>
      <c r="AI90" s="124">
        <v>6663.0028710514298</v>
      </c>
      <c r="AJ90" s="10">
        <f t="shared" si="31"/>
        <v>4369661.9021689612</v>
      </c>
      <c r="AK90" s="10">
        <f t="shared" si="31"/>
        <v>4168358.3518908834</v>
      </c>
      <c r="AL90" s="10">
        <f t="shared" si="32"/>
        <v>772753.07716410491</v>
      </c>
      <c r="AM90" s="9">
        <f t="shared" si="20"/>
        <v>0</v>
      </c>
      <c r="AN90" s="9">
        <f t="shared" si="21"/>
        <v>0</v>
      </c>
      <c r="AO90" s="9">
        <f t="shared" si="22"/>
        <v>-18955.219170596451</v>
      </c>
      <c r="AP90" s="9">
        <f t="shared" si="23"/>
        <v>0</v>
      </c>
      <c r="AQ90" s="9">
        <f t="shared" si="24"/>
        <v>4369661.9021689631</v>
      </c>
      <c r="AR90" s="9">
        <f t="shared" si="25"/>
        <v>0</v>
      </c>
      <c r="AS90" s="9">
        <f t="shared" si="26"/>
        <v>0</v>
      </c>
      <c r="AT90" s="124">
        <v>484875.54242871603</v>
      </c>
      <c r="AU90" s="9">
        <f t="shared" si="27"/>
        <v>4168358.351890889</v>
      </c>
      <c r="AV90" s="9">
        <f t="shared" si="33"/>
        <v>750287.55570304999</v>
      </c>
      <c r="AW90" s="9">
        <f t="shared" si="28"/>
        <v>-18955.219170590863</v>
      </c>
      <c r="AX90" s="9">
        <f t="shared" si="29"/>
        <v>0</v>
      </c>
      <c r="AY90" s="124">
        <v>4369661.9021689603</v>
      </c>
      <c r="AZ90" s="9"/>
      <c r="BA90" s="9">
        <f t="shared" si="18"/>
        <v>0</v>
      </c>
      <c r="BB90" s="9">
        <v>0</v>
      </c>
      <c r="BC90" s="1">
        <v>4168358.3518908899</v>
      </c>
      <c r="BD90" s="1">
        <v>6663.0028710514298</v>
      </c>
      <c r="BE90" s="1">
        <v>12571.965644693501</v>
      </c>
    </row>
    <row r="91" spans="1:57" ht="15" x14ac:dyDescent="0.25">
      <c r="A91" s="120">
        <v>42004</v>
      </c>
      <c r="B91" s="123">
        <v>4402380.8659706004</v>
      </c>
      <c r="C91" s="9">
        <f t="shared" si="34"/>
        <v>4260584.7357729198</v>
      </c>
      <c r="D91" s="123">
        <v>2768786.2647720198</v>
      </c>
      <c r="E91" s="123">
        <v>2691796.8292610501</v>
      </c>
      <c r="F91" s="123">
        <v>852436.90840761003</v>
      </c>
      <c r="G91" s="123">
        <v>815031.45246794703</v>
      </c>
      <c r="H91" s="123">
        <v>796274.650193193</v>
      </c>
      <c r="I91" s="123">
        <v>777671.526784571</v>
      </c>
      <c r="J91" s="123">
        <v>7023.2212583508299</v>
      </c>
      <c r="K91" s="123">
        <v>3998.9991811146501</v>
      </c>
      <c r="L91" s="9">
        <f t="shared" si="30"/>
        <v>554.95536854863201</v>
      </c>
      <c r="M91" s="9">
        <f t="shared" si="30"/>
        <v>-39005.444356015003</v>
      </c>
      <c r="N91" s="9">
        <f t="shared" si="19"/>
        <v>4425075.9999997187</v>
      </c>
      <c r="O91" s="9">
        <f t="shared" si="19"/>
        <v>4249493.3633386651</v>
      </c>
      <c r="P91" s="124">
        <v>1217973.3090301801</v>
      </c>
      <c r="Q91" s="124">
        <v>1230260.7892197601</v>
      </c>
      <c r="R91" s="124">
        <v>1240668.4430593001</v>
      </c>
      <c r="S91" s="124">
        <v>1252097.52363167</v>
      </c>
      <c r="T91" s="124">
        <v>278439.80415652797</v>
      </c>
      <c r="U91" s="124">
        <v>247822.83503707501</v>
      </c>
      <c r="V91" s="124">
        <v>849767.01127872802</v>
      </c>
      <c r="W91" s="124">
        <v>1392756.6142996899</v>
      </c>
      <c r="X91" s="124">
        <v>139622.19368314301</v>
      </c>
      <c r="Y91" s="124">
        <v>138082.17787096201</v>
      </c>
      <c r="Z91" s="124">
        <v>136193.006206185</v>
      </c>
      <c r="AA91" s="124">
        <v>134689.469923533</v>
      </c>
      <c r="AB91" s="124">
        <v>520459.450303866</v>
      </c>
      <c r="AC91" s="9"/>
      <c r="AD91" s="124">
        <v>4401825.9106020499</v>
      </c>
      <c r="AE91" s="124">
        <v>4266662.0732827699</v>
      </c>
      <c r="AF91" s="124">
        <v>1065146.18394323</v>
      </c>
      <c r="AG91" s="124">
        <v>4424521.0446311701</v>
      </c>
      <c r="AH91" s="124">
        <v>4288498.8076946801</v>
      </c>
      <c r="AI91" s="124">
        <v>554.95536854863201</v>
      </c>
      <c r="AJ91" s="10">
        <f t="shared" si="31"/>
        <v>4402380.8659705985</v>
      </c>
      <c r="AK91" s="10">
        <f t="shared" si="31"/>
        <v>4227656.6289267559</v>
      </c>
      <c r="AL91" s="10">
        <f t="shared" si="32"/>
        <v>796274.65019319393</v>
      </c>
      <c r="AM91" s="9">
        <f t="shared" si="20"/>
        <v>0</v>
      </c>
      <c r="AN91" s="9">
        <f t="shared" si="21"/>
        <v>-9.3132257461547852E-10</v>
      </c>
      <c r="AO91" s="9">
        <f t="shared" si="22"/>
        <v>-32928.106846163981</v>
      </c>
      <c r="AP91" s="9">
        <f t="shared" si="23"/>
        <v>0</v>
      </c>
      <c r="AQ91" s="9">
        <f t="shared" si="24"/>
        <v>4402380.8659706032</v>
      </c>
      <c r="AR91" s="9">
        <f t="shared" si="25"/>
        <v>0</v>
      </c>
      <c r="AS91" s="9">
        <f t="shared" si="26"/>
        <v>0</v>
      </c>
      <c r="AT91" s="124">
        <v>504899.87899007503</v>
      </c>
      <c r="AU91" s="9">
        <f t="shared" si="27"/>
        <v>4227656.6289267559</v>
      </c>
      <c r="AV91" s="9">
        <f t="shared" si="33"/>
        <v>777671.52678456996</v>
      </c>
      <c r="AW91" s="9">
        <f t="shared" si="28"/>
        <v>-32928.106846163981</v>
      </c>
      <c r="AX91" s="9">
        <f t="shared" si="29"/>
        <v>-1.0477378964424133E-9</v>
      </c>
      <c r="AY91" s="124">
        <v>4402380.8659706004</v>
      </c>
      <c r="AZ91" s="9"/>
      <c r="BA91" s="9">
        <f t="shared" si="18"/>
        <v>0</v>
      </c>
      <c r="BB91" s="9">
        <v>0</v>
      </c>
      <c r="BC91" s="1">
        <v>4227656.6289267503</v>
      </c>
      <c r="BD91" s="1">
        <v>554.95536854863201</v>
      </c>
      <c r="BE91" s="1">
        <v>-39005.444356015003</v>
      </c>
    </row>
    <row r="92" spans="1:57" ht="15" x14ac:dyDescent="0.25">
      <c r="A92" s="120">
        <v>42094</v>
      </c>
      <c r="B92" s="123">
        <v>4434181.5602280898</v>
      </c>
      <c r="C92" s="9">
        <f t="shared" si="34"/>
        <v>4232598.42251716</v>
      </c>
      <c r="D92" s="123">
        <v>2798300.4552964401</v>
      </c>
      <c r="E92" s="123">
        <v>2735250.25202716</v>
      </c>
      <c r="F92" s="123">
        <v>837770.46622968302</v>
      </c>
      <c r="G92" s="123">
        <v>815572.84440937603</v>
      </c>
      <c r="H92" s="123">
        <v>792659.91076850099</v>
      </c>
      <c r="I92" s="123">
        <v>775762.53978755896</v>
      </c>
      <c r="J92" s="123">
        <v>97293.936883849397</v>
      </c>
      <c r="K92" s="123">
        <v>81384.770161270906</v>
      </c>
      <c r="L92" s="9">
        <f t="shared" si="30"/>
        <v>-4315.9031012710202</v>
      </c>
      <c r="M92" s="9">
        <f t="shared" si="30"/>
        <v>-28713.795105414501</v>
      </c>
      <c r="N92" s="9">
        <f t="shared" si="19"/>
        <v>4521708.8660772089</v>
      </c>
      <c r="O92" s="9">
        <f t="shared" si="19"/>
        <v>4379256.6112799458</v>
      </c>
      <c r="P92" s="124">
        <v>1222863.7036137199</v>
      </c>
      <c r="Q92" s="124">
        <v>1210562.7738115899</v>
      </c>
      <c r="R92" s="124">
        <v>1310391.0094628299</v>
      </c>
      <c r="S92" s="124">
        <v>1265956.5653194401</v>
      </c>
      <c r="T92" s="124">
        <v>281139.13491638203</v>
      </c>
      <c r="U92" s="124">
        <v>254055.947784947</v>
      </c>
      <c r="V92" s="124">
        <v>858891.38604879903</v>
      </c>
      <c r="W92" s="124">
        <v>1404213.9865463199</v>
      </c>
      <c r="X92" s="124">
        <v>141799.57646243201</v>
      </c>
      <c r="Y92" s="124">
        <v>139212.11590512699</v>
      </c>
      <c r="Z92" s="124">
        <v>141001.96286854701</v>
      </c>
      <c r="AA92" s="124">
        <v>139692.321822261</v>
      </c>
      <c r="AB92" s="124">
        <v>509858.37143752101</v>
      </c>
      <c r="AC92" s="9"/>
      <c r="AD92" s="124">
        <v>4438497.4633293701</v>
      </c>
      <c r="AE92" s="124">
        <v>4352576.6148775201</v>
      </c>
      <c r="AF92" s="124">
        <v>1058149.60562929</v>
      </c>
      <c r="AG92" s="124">
        <v>4526024.7691784799</v>
      </c>
      <c r="AH92" s="124">
        <v>4407970.4063853603</v>
      </c>
      <c r="AI92" s="124">
        <v>-4315.9031012710202</v>
      </c>
      <c r="AJ92" s="10">
        <f t="shared" si="31"/>
        <v>4434181.5602280991</v>
      </c>
      <c r="AK92" s="10">
        <f t="shared" si="31"/>
        <v>4323862.8197720954</v>
      </c>
      <c r="AL92" s="10">
        <f t="shared" si="32"/>
        <v>792659.91076850006</v>
      </c>
      <c r="AM92" s="9">
        <f t="shared" si="20"/>
        <v>-9.3132257461547852E-9</v>
      </c>
      <c r="AN92" s="9">
        <f t="shared" si="21"/>
        <v>9.3132257461547852E-10</v>
      </c>
      <c r="AO92" s="9">
        <f t="shared" si="22"/>
        <v>91264.397254935466</v>
      </c>
      <c r="AP92" s="9">
        <f t="shared" si="23"/>
        <v>0</v>
      </c>
      <c r="AQ92" s="9">
        <f t="shared" si="24"/>
        <v>4434181.5602280917</v>
      </c>
      <c r="AR92" s="9">
        <f t="shared" si="25"/>
        <v>7.4505805969238281E-9</v>
      </c>
      <c r="AS92" s="9">
        <f t="shared" si="26"/>
        <v>0</v>
      </c>
      <c r="AT92" s="124">
        <v>496858.10206017102</v>
      </c>
      <c r="AU92" s="9">
        <f t="shared" si="27"/>
        <v>4323862.819772101</v>
      </c>
      <c r="AV92" s="9">
        <f t="shared" si="33"/>
        <v>775762.53978755907</v>
      </c>
      <c r="AW92" s="9">
        <f t="shared" si="28"/>
        <v>91264.397254941054</v>
      </c>
      <c r="AX92" s="9">
        <f t="shared" si="29"/>
        <v>0</v>
      </c>
      <c r="AY92" s="124">
        <v>4434181.5602280898</v>
      </c>
      <c r="AZ92" s="9"/>
      <c r="BA92" s="9">
        <f t="shared" si="18"/>
        <v>0</v>
      </c>
      <c r="BB92" s="9">
        <v>0</v>
      </c>
      <c r="BC92" s="1">
        <v>4323862.8197721001</v>
      </c>
      <c r="BD92" s="1">
        <v>-4315.9031012710202</v>
      </c>
      <c r="BE92" s="1">
        <v>-28713.795105414501</v>
      </c>
    </row>
    <row r="93" spans="1:57" ht="15" x14ac:dyDescent="0.25">
      <c r="A93" s="120">
        <v>42185</v>
      </c>
      <c r="B93" s="123">
        <v>4396745.4223741097</v>
      </c>
      <c r="C93" s="9">
        <f t="shared" si="34"/>
        <v>4424225.8884458002</v>
      </c>
      <c r="D93" s="123">
        <v>2807833.92765263</v>
      </c>
      <c r="E93" s="123">
        <v>2786738.0944377002</v>
      </c>
      <c r="F93" s="123">
        <v>837585.22403386503</v>
      </c>
      <c r="G93" s="123">
        <v>826526.04343447206</v>
      </c>
      <c r="H93" s="123">
        <v>787505.56279821997</v>
      </c>
      <c r="I93" s="123">
        <v>782816.79048128903</v>
      </c>
      <c r="J93" s="123">
        <v>-4678.9108299211202</v>
      </c>
      <c r="K93" s="123">
        <v>-603.19334498147202</v>
      </c>
      <c r="L93" s="9">
        <f t="shared" si="30"/>
        <v>3578.2212994480501</v>
      </c>
      <c r="M93" s="9">
        <f t="shared" si="30"/>
        <v>11257.198333639701</v>
      </c>
      <c r="N93" s="9">
        <f t="shared" si="19"/>
        <v>4431824.0249542482</v>
      </c>
      <c r="O93" s="9">
        <f t="shared" si="19"/>
        <v>4406734.9333421197</v>
      </c>
      <c r="P93" s="124">
        <v>1235681.6755393301</v>
      </c>
      <c r="Q93" s="124">
        <v>1230746.2802100701</v>
      </c>
      <c r="R93" s="124">
        <v>1270760.27811946</v>
      </c>
      <c r="S93" s="124">
        <v>1251396.35008936</v>
      </c>
      <c r="T93" s="124">
        <v>277618.19478672103</v>
      </c>
      <c r="U93" s="124">
        <v>252349.43236795999</v>
      </c>
      <c r="V93" s="124">
        <v>863207.76058573404</v>
      </c>
      <c r="W93" s="124">
        <v>1414658.5399122201</v>
      </c>
      <c r="X93" s="124">
        <v>147304.80498905599</v>
      </c>
      <c r="Y93" s="124">
        <v>146638.144981533</v>
      </c>
      <c r="Z93" s="124">
        <v>139106.85455421099</v>
      </c>
      <c r="AA93" s="124">
        <v>138800.634829991</v>
      </c>
      <c r="AB93" s="124">
        <v>501093.90325495298</v>
      </c>
      <c r="AC93" s="9"/>
      <c r="AD93" s="124">
        <v>4393167.2010746598</v>
      </c>
      <c r="AE93" s="124">
        <v>4374827.6651291903</v>
      </c>
      <c r="AF93" s="124">
        <v>1106056.47211145</v>
      </c>
      <c r="AG93" s="124">
        <v>4428245.8036548002</v>
      </c>
      <c r="AH93" s="124">
        <v>4395477.73500848</v>
      </c>
      <c r="AI93" s="124">
        <v>3578.2212994480501</v>
      </c>
      <c r="AJ93" s="10">
        <f t="shared" si="31"/>
        <v>4396745.4223741181</v>
      </c>
      <c r="AK93" s="10">
        <f t="shared" si="31"/>
        <v>4386084.86346283</v>
      </c>
      <c r="AL93" s="10">
        <f t="shared" si="32"/>
        <v>787505.56279821997</v>
      </c>
      <c r="AM93" s="9">
        <f t="shared" si="20"/>
        <v>-8.3819031715393066E-9</v>
      </c>
      <c r="AN93" s="9">
        <f t="shared" si="21"/>
        <v>0</v>
      </c>
      <c r="AO93" s="9">
        <f t="shared" si="22"/>
        <v>-38141.024982970208</v>
      </c>
      <c r="AP93" s="9">
        <f t="shared" si="23"/>
        <v>0</v>
      </c>
      <c r="AQ93" s="9">
        <f t="shared" si="24"/>
        <v>4396745.4223741125</v>
      </c>
      <c r="AR93" s="9">
        <f t="shared" si="25"/>
        <v>0</v>
      </c>
      <c r="AS93" s="9">
        <f t="shared" si="26"/>
        <v>0</v>
      </c>
      <c r="AT93" s="124">
        <v>497378.010669765</v>
      </c>
      <c r="AU93" s="9">
        <f t="shared" si="27"/>
        <v>4386084.86346283</v>
      </c>
      <c r="AV93" s="9">
        <f t="shared" si="33"/>
        <v>782816.79048128892</v>
      </c>
      <c r="AW93" s="9">
        <f t="shared" si="28"/>
        <v>-38141.024982970208</v>
      </c>
      <c r="AX93" s="9">
        <f t="shared" si="29"/>
        <v>0</v>
      </c>
      <c r="AY93" s="124">
        <v>4396745.4223741097</v>
      </c>
      <c r="AZ93" s="9"/>
      <c r="BA93" s="9">
        <f t="shared" si="18"/>
        <v>0</v>
      </c>
      <c r="BB93" s="9">
        <v>0</v>
      </c>
      <c r="BC93" s="1">
        <v>4386084.86346283</v>
      </c>
      <c r="BD93" s="1">
        <v>3578.2212994480501</v>
      </c>
      <c r="BE93" s="1">
        <v>11257.198333639701</v>
      </c>
    </row>
    <row r="94" spans="1:57" ht="15" x14ac:dyDescent="0.25">
      <c r="A94" s="120">
        <v>42277</v>
      </c>
      <c r="B94" s="123">
        <v>4416549.41940472</v>
      </c>
      <c r="C94" s="9">
        <f t="shared" si="34"/>
        <v>4461690.3208881197</v>
      </c>
      <c r="D94" s="123">
        <v>2821575.0700785499</v>
      </c>
      <c r="E94" s="123">
        <v>2842572.62894721</v>
      </c>
      <c r="F94" s="123">
        <v>838001.47596901702</v>
      </c>
      <c r="G94" s="123">
        <v>848792.28675489803</v>
      </c>
      <c r="H94" s="123">
        <v>808830.54564845096</v>
      </c>
      <c r="I94" s="123">
        <v>812483.770647672</v>
      </c>
      <c r="J94" s="123">
        <v>-6236.48560305314</v>
      </c>
      <c r="K94" s="123">
        <v>-10096.553445089299</v>
      </c>
      <c r="L94" s="9">
        <f t="shared" si="30"/>
        <v>397.70536240935297</v>
      </c>
      <c r="M94" s="9">
        <f t="shared" si="30"/>
        <v>13400.6704077758</v>
      </c>
      <c r="N94" s="9">
        <f t="shared" si="19"/>
        <v>4462568.311455369</v>
      </c>
      <c r="O94" s="9">
        <f t="shared" si="19"/>
        <v>4507152.8033124655</v>
      </c>
      <c r="P94" s="124">
        <v>1224809.1019822101</v>
      </c>
      <c r="Q94" s="124">
        <v>1226074.6985078999</v>
      </c>
      <c r="R94" s="124">
        <v>1270827.99403286</v>
      </c>
      <c r="S94" s="124">
        <v>1289548.2345547599</v>
      </c>
      <c r="T94" s="124">
        <v>275608.41282215202</v>
      </c>
      <c r="U94" s="124">
        <v>255853.768529013</v>
      </c>
      <c r="V94" s="124">
        <v>862894.84475388005</v>
      </c>
      <c r="W94" s="124">
        <v>1427218.0439734999</v>
      </c>
      <c r="X94" s="124">
        <v>159004.92408753399</v>
      </c>
      <c r="Y94" s="124">
        <v>159417.29068362</v>
      </c>
      <c r="Z94" s="124">
        <v>141319.917856883</v>
      </c>
      <c r="AA94" s="124">
        <v>141470.85652547199</v>
      </c>
      <c r="AB94" s="124">
        <v>508505.70370403398</v>
      </c>
      <c r="AC94" s="9"/>
      <c r="AD94" s="124">
        <v>4416151.7140423199</v>
      </c>
      <c r="AE94" s="124">
        <v>4430278.59685783</v>
      </c>
      <c r="AF94" s="124">
        <v>1115422.5802220299</v>
      </c>
      <c r="AG94" s="124">
        <v>4462170.6060929596</v>
      </c>
      <c r="AH94" s="124">
        <v>4493752.1329046898</v>
      </c>
      <c r="AI94" s="124">
        <v>397.70536240935297</v>
      </c>
      <c r="AJ94" s="10">
        <f t="shared" si="31"/>
        <v>4416549.419404719</v>
      </c>
      <c r="AK94" s="10">
        <f t="shared" si="31"/>
        <v>4443679.2672656048</v>
      </c>
      <c r="AL94" s="10">
        <f t="shared" si="32"/>
        <v>808830.54564845096</v>
      </c>
      <c r="AM94" s="9">
        <f t="shared" si="20"/>
        <v>0</v>
      </c>
      <c r="AN94" s="9">
        <f t="shared" si="21"/>
        <v>0</v>
      </c>
      <c r="AO94" s="9">
        <f t="shared" si="22"/>
        <v>-18011.053622514941</v>
      </c>
      <c r="AP94" s="9">
        <f t="shared" si="23"/>
        <v>0</v>
      </c>
      <c r="AQ94" s="9">
        <f t="shared" si="24"/>
        <v>4416549.4194047246</v>
      </c>
      <c r="AR94" s="9">
        <f t="shared" si="25"/>
        <v>0</v>
      </c>
      <c r="AS94" s="9">
        <f t="shared" si="26"/>
        <v>0</v>
      </c>
      <c r="AT94" s="124">
        <v>511595.62343858002</v>
      </c>
      <c r="AU94" s="9">
        <f t="shared" si="27"/>
        <v>4443679.2672656067</v>
      </c>
      <c r="AV94" s="9">
        <f t="shared" si="33"/>
        <v>812483.770647672</v>
      </c>
      <c r="AW94" s="9">
        <f t="shared" si="28"/>
        <v>-18011.053622513078</v>
      </c>
      <c r="AX94" s="9">
        <f t="shared" si="29"/>
        <v>0</v>
      </c>
      <c r="AY94" s="124">
        <v>4416549.41940472</v>
      </c>
      <c r="AZ94" s="9"/>
      <c r="BA94" s="9">
        <f t="shared" si="18"/>
        <v>0</v>
      </c>
      <c r="BB94" s="9">
        <v>0</v>
      </c>
      <c r="BC94" s="1">
        <v>4443679.2672656104</v>
      </c>
      <c r="BD94" s="1">
        <v>397.70536240935297</v>
      </c>
      <c r="BE94" s="1">
        <v>13400.6704077758</v>
      </c>
    </row>
    <row r="95" spans="1:57" ht="15" x14ac:dyDescent="0.25">
      <c r="A95" s="120">
        <v>42369</v>
      </c>
      <c r="B95" s="123">
        <v>4435693.6676509604</v>
      </c>
      <c r="C95" s="9">
        <f t="shared" si="34"/>
        <v>4564655.4689047597</v>
      </c>
      <c r="D95" s="123">
        <v>2833132.0238203402</v>
      </c>
      <c r="E95" s="123">
        <v>2896280.5014358899</v>
      </c>
      <c r="F95" s="123">
        <v>843805.29046833096</v>
      </c>
      <c r="G95" s="123">
        <v>866271.28210214898</v>
      </c>
      <c r="H95" s="123">
        <v>795557.82351556804</v>
      </c>
      <c r="I95" s="123">
        <v>813490.74181421904</v>
      </c>
      <c r="J95" s="123">
        <v>24009.297026478798</v>
      </c>
      <c r="K95" s="123">
        <v>39702.763417823902</v>
      </c>
      <c r="L95" s="9">
        <f t="shared" si="30"/>
        <v>339.42427604273001</v>
      </c>
      <c r="M95" s="9">
        <f t="shared" si="30"/>
        <v>4055.4648059578599</v>
      </c>
      <c r="N95" s="9">
        <f t="shared" si="19"/>
        <v>4496843.8591067623</v>
      </c>
      <c r="O95" s="9">
        <f t="shared" si="19"/>
        <v>4619800.7535760375</v>
      </c>
      <c r="P95" s="124">
        <v>1217295.34055434</v>
      </c>
      <c r="Q95" s="124">
        <v>1233266.06916004</v>
      </c>
      <c r="R95" s="124">
        <v>1278445.5320101499</v>
      </c>
      <c r="S95" s="124">
        <v>1323523.66366173</v>
      </c>
      <c r="T95" s="124">
        <v>278016.30021349102</v>
      </c>
      <c r="U95" s="124">
        <v>255800.43798434199</v>
      </c>
      <c r="V95" s="124">
        <v>872696.88184468902</v>
      </c>
      <c r="W95" s="124">
        <v>1426618.4037778201</v>
      </c>
      <c r="X95" s="124">
        <v>169062.65475218499</v>
      </c>
      <c r="Y95" s="124">
        <v>171904.408720926</v>
      </c>
      <c r="Z95" s="124">
        <v>134086.33120747699</v>
      </c>
      <c r="AA95" s="124">
        <v>135551.253309394</v>
      </c>
      <c r="AB95" s="124">
        <v>492408.83755590598</v>
      </c>
      <c r="AC95" s="9"/>
      <c r="AD95" s="124">
        <v>4435354.2433749102</v>
      </c>
      <c r="AE95" s="124">
        <v>4525487.6942683896</v>
      </c>
      <c r="AF95" s="124">
        <v>1141163.8672261899</v>
      </c>
      <c r="AG95" s="124">
        <v>4496504.4348307196</v>
      </c>
      <c r="AH95" s="124">
        <v>4615745.2887700796</v>
      </c>
      <c r="AI95" s="124">
        <v>339.42427604273001</v>
      </c>
      <c r="AJ95" s="10">
        <f t="shared" si="31"/>
        <v>4435693.667650952</v>
      </c>
      <c r="AK95" s="10">
        <f t="shared" si="31"/>
        <v>4529543.1590743475</v>
      </c>
      <c r="AL95" s="10">
        <f t="shared" si="32"/>
        <v>795557.82351556793</v>
      </c>
      <c r="AM95" s="9">
        <f t="shared" si="20"/>
        <v>8.3819031715393066E-9</v>
      </c>
      <c r="AN95" s="9">
        <f t="shared" si="21"/>
        <v>0</v>
      </c>
      <c r="AO95" s="9">
        <f t="shared" si="22"/>
        <v>-35112.309830412269</v>
      </c>
      <c r="AP95" s="9">
        <f t="shared" si="23"/>
        <v>0</v>
      </c>
      <c r="AQ95" s="9">
        <f t="shared" si="24"/>
        <v>4435693.6676509501</v>
      </c>
      <c r="AR95" s="9">
        <f t="shared" si="25"/>
        <v>0</v>
      </c>
      <c r="AS95" s="9">
        <f t="shared" si="26"/>
        <v>1.0244548320770264E-8</v>
      </c>
      <c r="AT95" s="124">
        <v>506035.07978389901</v>
      </c>
      <c r="AU95" s="9">
        <f t="shared" si="27"/>
        <v>4529543.1590743493</v>
      </c>
      <c r="AV95" s="9">
        <f t="shared" si="33"/>
        <v>813490.74181421904</v>
      </c>
      <c r="AW95" s="9">
        <f t="shared" si="28"/>
        <v>-35112.309830410406</v>
      </c>
      <c r="AX95" s="9">
        <f t="shared" si="29"/>
        <v>0</v>
      </c>
      <c r="AY95" s="124">
        <v>4435693.6676509604</v>
      </c>
      <c r="AZ95" s="9"/>
      <c r="BA95" s="9">
        <f t="shared" si="18"/>
        <v>0</v>
      </c>
      <c r="BB95" s="9">
        <v>0</v>
      </c>
      <c r="BC95" s="1">
        <v>4529543.1590743503</v>
      </c>
      <c r="BD95" s="1">
        <v>339.42427604273001</v>
      </c>
      <c r="BE95" s="1">
        <v>4055.4648059578599</v>
      </c>
    </row>
    <row r="96" spans="1:57" ht="15" x14ac:dyDescent="0.25">
      <c r="A96" s="120">
        <v>42460</v>
      </c>
      <c r="B96" s="123">
        <v>4446288.97659148</v>
      </c>
      <c r="C96" s="9">
        <f t="shared" si="34"/>
        <v>4545081.69463256</v>
      </c>
      <c r="D96" s="123">
        <v>2820710.9826887199</v>
      </c>
      <c r="E96" s="123">
        <v>2933678.1268018899</v>
      </c>
      <c r="F96" s="123">
        <v>847723.04368900904</v>
      </c>
      <c r="G96" s="123">
        <v>890569.72674235795</v>
      </c>
      <c r="H96" s="123">
        <v>791601.31709161599</v>
      </c>
      <c r="I96" s="123">
        <v>827478.66332006105</v>
      </c>
      <c r="J96" s="123">
        <v>-10273.521739869</v>
      </c>
      <c r="K96" s="123">
        <v>-16323.224802668599</v>
      </c>
      <c r="L96" s="9">
        <f t="shared" si="30"/>
        <v>-1086.2430034419499</v>
      </c>
      <c r="M96" s="9">
        <f t="shared" si="30"/>
        <v>34494.314793971404</v>
      </c>
      <c r="N96" s="9">
        <f t="shared" si="19"/>
        <v>4448675.5787260383</v>
      </c>
      <c r="O96" s="9">
        <f t="shared" si="19"/>
        <v>4669897.6068556113</v>
      </c>
      <c r="P96" s="124">
        <v>1247126.20137401</v>
      </c>
      <c r="Q96" s="124">
        <v>1313371.1498418199</v>
      </c>
      <c r="R96" s="124">
        <v>1249512.80350857</v>
      </c>
      <c r="S96" s="124">
        <v>1327957.0572192201</v>
      </c>
      <c r="T96" s="124">
        <v>264830.57978147501</v>
      </c>
      <c r="U96" s="124">
        <v>262578.16827821702</v>
      </c>
      <c r="V96" s="124">
        <v>873594.58690233005</v>
      </c>
      <c r="W96" s="124">
        <v>1419707.6477266999</v>
      </c>
      <c r="X96" s="124">
        <v>169411.31928481199</v>
      </c>
      <c r="Y96" s="124">
        <v>174176.81231343601</v>
      </c>
      <c r="Z96" s="124">
        <v>128609.93105087899</v>
      </c>
      <c r="AA96" s="124">
        <v>132065.98069747601</v>
      </c>
      <c r="AB96" s="124">
        <v>493580.06675592501</v>
      </c>
      <c r="AC96" s="9"/>
      <c r="AD96" s="124">
        <v>4447375.2195949201</v>
      </c>
      <c r="AE96" s="124">
        <v>4620817.3846842404</v>
      </c>
      <c r="AF96" s="124">
        <v>1136270.42365814</v>
      </c>
      <c r="AG96" s="124">
        <v>4449761.8217294803</v>
      </c>
      <c r="AH96" s="124">
        <v>4635403.2920616399</v>
      </c>
      <c r="AI96" s="124">
        <v>-1086.2430034419499</v>
      </c>
      <c r="AJ96" s="10">
        <f t="shared" si="31"/>
        <v>4446288.976591479</v>
      </c>
      <c r="AK96" s="10">
        <f t="shared" si="31"/>
        <v>4655311.6994782109</v>
      </c>
      <c r="AL96" s="10">
        <f t="shared" si="32"/>
        <v>791601.31709161599</v>
      </c>
      <c r="AM96" s="9">
        <f t="shared" si="20"/>
        <v>0</v>
      </c>
      <c r="AN96" s="9">
        <f t="shared" si="21"/>
        <v>0</v>
      </c>
      <c r="AO96" s="9">
        <f t="shared" si="22"/>
        <v>110230.00484565087</v>
      </c>
      <c r="AP96" s="9">
        <f t="shared" si="23"/>
        <v>0</v>
      </c>
      <c r="AQ96" s="9">
        <f t="shared" si="24"/>
        <v>4446288.9765914734</v>
      </c>
      <c r="AR96" s="9">
        <f t="shared" si="25"/>
        <v>0</v>
      </c>
      <c r="AS96" s="9">
        <f t="shared" si="26"/>
        <v>0</v>
      </c>
      <c r="AT96" s="124">
        <v>521235.87030914798</v>
      </c>
      <c r="AU96" s="9">
        <f t="shared" si="27"/>
        <v>4655311.69947821</v>
      </c>
      <c r="AV96" s="9">
        <f t="shared" si="33"/>
        <v>827478.66332006</v>
      </c>
      <c r="AW96" s="9">
        <f t="shared" si="28"/>
        <v>110230.00484564994</v>
      </c>
      <c r="AX96" s="9">
        <f t="shared" si="29"/>
        <v>-1.0477378964424133E-9</v>
      </c>
      <c r="AY96" s="124">
        <v>4446288.97659148</v>
      </c>
      <c r="AZ96" s="9"/>
      <c r="BA96" s="9">
        <f t="shared" si="18"/>
        <v>0</v>
      </c>
      <c r="BB96" s="9">
        <v>0</v>
      </c>
      <c r="BC96" s="1">
        <v>4655311.69947821</v>
      </c>
      <c r="BD96" s="1">
        <v>-1086.2430034419499</v>
      </c>
      <c r="BE96" s="1">
        <v>34494.314793971404</v>
      </c>
    </row>
    <row r="97" spans="1:57" ht="15" x14ac:dyDescent="0.25">
      <c r="A97" s="120">
        <v>42551</v>
      </c>
      <c r="B97" s="123">
        <v>4450566.9225080796</v>
      </c>
      <c r="C97" s="9">
        <f t="shared" si="34"/>
        <v>4800302.1281185197</v>
      </c>
      <c r="D97" s="123">
        <v>2824979.4767020401</v>
      </c>
      <c r="E97" s="123">
        <v>2985782.2521051401</v>
      </c>
      <c r="F97" s="123">
        <v>858716.34304716997</v>
      </c>
      <c r="G97" s="123">
        <v>917805.316761252</v>
      </c>
      <c r="H97" s="123">
        <v>802379.19924139103</v>
      </c>
      <c r="I97" s="123">
        <v>857690.30505040102</v>
      </c>
      <c r="J97" s="123">
        <v>-82669.212942430706</v>
      </c>
      <c r="K97" s="123">
        <v>-74729.065063784394</v>
      </c>
      <c r="L97" s="9">
        <f t="shared" si="30"/>
        <v>4579.0717816324895</v>
      </c>
      <c r="M97" s="9">
        <f t="shared" si="30"/>
        <v>10165.201933549701</v>
      </c>
      <c r="N97" s="9">
        <f t="shared" si="19"/>
        <v>4407984.8778298022</v>
      </c>
      <c r="O97" s="9">
        <f t="shared" si="19"/>
        <v>4696714.0107865594</v>
      </c>
      <c r="P97" s="124">
        <v>1273306.2004470199</v>
      </c>
      <c r="Q97" s="124">
        <v>1399220.97245139</v>
      </c>
      <c r="R97" s="124">
        <v>1230724.15576873</v>
      </c>
      <c r="S97" s="124">
        <v>1343428.69211618</v>
      </c>
      <c r="T97" s="124">
        <v>261026.78461842201</v>
      </c>
      <c r="U97" s="124">
        <v>263530.68576551799</v>
      </c>
      <c r="V97" s="124">
        <v>872607.25349137594</v>
      </c>
      <c r="W97" s="124">
        <v>1427814.75282672</v>
      </c>
      <c r="X97" s="124">
        <v>166000.67554086901</v>
      </c>
      <c r="Y97" s="124">
        <v>172532.08540227701</v>
      </c>
      <c r="Z97" s="124">
        <v>126888.885498267</v>
      </c>
      <c r="AA97" s="124">
        <v>132836.265151158</v>
      </c>
      <c r="AB97" s="124">
        <v>509489.63820225501</v>
      </c>
      <c r="AC97" s="9"/>
      <c r="AD97" s="124">
        <v>4445987.8507264499</v>
      </c>
      <c r="AE97" s="124">
        <v>4742341.0891882097</v>
      </c>
      <c r="AF97" s="124">
        <v>1200075.5320296299</v>
      </c>
      <c r="AG97" s="124">
        <v>4403405.8060481697</v>
      </c>
      <c r="AH97" s="124">
        <v>4686548.8088530097</v>
      </c>
      <c r="AI97" s="124">
        <v>4579.0717816324895</v>
      </c>
      <c r="AJ97" s="10">
        <f t="shared" si="31"/>
        <v>4450566.9225080926</v>
      </c>
      <c r="AK97" s="10">
        <f t="shared" si="31"/>
        <v>4752506.2911217697</v>
      </c>
      <c r="AL97" s="10">
        <f t="shared" si="32"/>
        <v>802379.19924139103</v>
      </c>
      <c r="AM97" s="9">
        <f t="shared" si="20"/>
        <v>-1.3038516044616699E-8</v>
      </c>
      <c r="AN97" s="9">
        <f t="shared" si="21"/>
        <v>0</v>
      </c>
      <c r="AO97" s="9">
        <f t="shared" si="22"/>
        <v>-47795.836996749975</v>
      </c>
      <c r="AP97" s="9">
        <f t="shared" si="23"/>
        <v>0</v>
      </c>
      <c r="AQ97" s="9">
        <f t="shared" si="24"/>
        <v>4450566.9225080926</v>
      </c>
      <c r="AR97" s="9">
        <f t="shared" si="25"/>
        <v>0</v>
      </c>
      <c r="AS97" s="9">
        <f t="shared" si="26"/>
        <v>-1.3038516044616699E-8</v>
      </c>
      <c r="AT97" s="124">
        <v>552321.95449696598</v>
      </c>
      <c r="AU97" s="9">
        <f t="shared" si="27"/>
        <v>4752506.2911217678</v>
      </c>
      <c r="AV97" s="9">
        <f t="shared" si="33"/>
        <v>857690.30505040102</v>
      </c>
      <c r="AW97" s="9">
        <f t="shared" si="28"/>
        <v>-47795.836996751837</v>
      </c>
      <c r="AX97" s="9">
        <f t="shared" si="29"/>
        <v>0</v>
      </c>
      <c r="AY97" s="124">
        <v>4450566.9225080796</v>
      </c>
      <c r="AZ97" s="9"/>
      <c r="BA97" s="9">
        <f t="shared" si="18"/>
        <v>0</v>
      </c>
      <c r="BB97" s="9">
        <v>0</v>
      </c>
      <c r="BC97" s="1">
        <v>4752506.2911217604</v>
      </c>
      <c r="BD97" s="1">
        <v>4579.0717816324895</v>
      </c>
      <c r="BE97" s="1">
        <v>10165.201933549701</v>
      </c>
    </row>
    <row r="98" spans="1:57" ht="15" x14ac:dyDescent="0.25">
      <c r="A98" s="120">
        <v>42643</v>
      </c>
      <c r="B98" s="123">
        <v>4450024.7054209504</v>
      </c>
      <c r="C98" s="9">
        <f t="shared" si="34"/>
        <v>4818010.3073365204</v>
      </c>
      <c r="D98" s="123">
        <v>2841878.8067668998</v>
      </c>
      <c r="E98" s="123">
        <v>3046756.4138273499</v>
      </c>
      <c r="F98" s="123">
        <v>861933.89510576101</v>
      </c>
      <c r="G98" s="123">
        <v>928298.45824269799</v>
      </c>
      <c r="H98" s="123">
        <v>754634.26237262401</v>
      </c>
      <c r="I98" s="123">
        <v>808500.27998397895</v>
      </c>
      <c r="J98" s="123">
        <v>-8574.9086400786</v>
      </c>
      <c r="K98" s="123">
        <v>-5045.9539279219298</v>
      </c>
      <c r="L98" s="9">
        <f t="shared" si="30"/>
        <v>5374.5654786052201</v>
      </c>
      <c r="M98" s="9">
        <f t="shared" si="30"/>
        <v>4281.0712353531299</v>
      </c>
      <c r="N98" s="9">
        <f t="shared" si="19"/>
        <v>4455246.6210838053</v>
      </c>
      <c r="O98" s="9">
        <f t="shared" si="19"/>
        <v>4782790.2693614531</v>
      </c>
      <c r="P98" s="124">
        <v>1211896.8680578801</v>
      </c>
      <c r="Q98" s="124">
        <v>1326786.5856184701</v>
      </c>
      <c r="R98" s="124">
        <v>1217118.7837207301</v>
      </c>
      <c r="S98" s="124">
        <v>1312131.8875903499</v>
      </c>
      <c r="T98" s="124">
        <v>259719.55165331601</v>
      </c>
      <c r="U98" s="124">
        <v>260299.33435183001</v>
      </c>
      <c r="V98" s="124">
        <v>876041.06563350803</v>
      </c>
      <c r="W98" s="124">
        <v>1445818.8551282401</v>
      </c>
      <c r="X98" s="124">
        <v>150643.15811498099</v>
      </c>
      <c r="Y98" s="124">
        <v>160195.249570218</v>
      </c>
      <c r="Z98" s="124">
        <v>121410.546155672</v>
      </c>
      <c r="AA98" s="124">
        <v>128313.441970085</v>
      </c>
      <c r="AB98" s="124">
        <v>482580.55810197099</v>
      </c>
      <c r="AC98" s="9"/>
      <c r="AD98" s="124">
        <v>4444650.1399423499</v>
      </c>
      <c r="AE98" s="124">
        <v>4793163.8961542202</v>
      </c>
      <c r="AF98" s="124">
        <v>1204502.5768341301</v>
      </c>
      <c r="AG98" s="124">
        <v>4449872.0556052001</v>
      </c>
      <c r="AH98" s="124">
        <v>4778509.1981261</v>
      </c>
      <c r="AI98" s="124">
        <v>5374.5654786052201</v>
      </c>
      <c r="AJ98" s="10">
        <f t="shared" si="31"/>
        <v>4450024.705420956</v>
      </c>
      <c r="AK98" s="10">
        <f t="shared" si="31"/>
        <v>4797444.9673895733</v>
      </c>
      <c r="AL98" s="10">
        <f t="shared" si="32"/>
        <v>754634.2623726239</v>
      </c>
      <c r="AM98" s="9">
        <f t="shared" si="20"/>
        <v>0</v>
      </c>
      <c r="AN98" s="9">
        <f t="shared" si="21"/>
        <v>0</v>
      </c>
      <c r="AO98" s="9">
        <f t="shared" si="22"/>
        <v>-20565.339946947061</v>
      </c>
      <c r="AP98" s="9">
        <f t="shared" si="23"/>
        <v>0</v>
      </c>
      <c r="AQ98" s="9">
        <f t="shared" si="24"/>
        <v>4450024.7054209616</v>
      </c>
      <c r="AR98" s="9">
        <f t="shared" si="25"/>
        <v>0</v>
      </c>
      <c r="AS98" s="9">
        <f t="shared" si="26"/>
        <v>-1.1175870895385742E-8</v>
      </c>
      <c r="AT98" s="124">
        <v>519991.58844367601</v>
      </c>
      <c r="AU98" s="9">
        <f t="shared" si="27"/>
        <v>4797444.967389578</v>
      </c>
      <c r="AV98" s="9">
        <f t="shared" si="33"/>
        <v>808500.27998397895</v>
      </c>
      <c r="AW98" s="9">
        <f t="shared" si="28"/>
        <v>-20565.339946942404</v>
      </c>
      <c r="AX98" s="9">
        <f t="shared" si="29"/>
        <v>0</v>
      </c>
      <c r="AY98" s="124">
        <v>4450024.7054209504</v>
      </c>
      <c r="AZ98" s="9"/>
      <c r="BA98" s="9">
        <f t="shared" si="18"/>
        <v>0</v>
      </c>
      <c r="BB98" s="9">
        <v>0</v>
      </c>
      <c r="BC98" s="1">
        <v>4797444.9673895696</v>
      </c>
      <c r="BD98" s="1">
        <v>5374.5654786052201</v>
      </c>
      <c r="BE98" s="1">
        <v>4281.0712353531299</v>
      </c>
    </row>
    <row r="99" spans="1:57" ht="15" x14ac:dyDescent="0.25">
      <c r="A99" s="120">
        <v>42735</v>
      </c>
      <c r="B99" s="123">
        <v>4453803.3799375398</v>
      </c>
      <c r="C99" s="9">
        <f t="shared" si="34"/>
        <v>4874824.04884452</v>
      </c>
      <c r="D99" s="123">
        <v>2850134.4251299798</v>
      </c>
      <c r="E99" s="123">
        <v>3081371.1836258001</v>
      </c>
      <c r="F99" s="123">
        <v>856516.638160303</v>
      </c>
      <c r="G99" s="123">
        <v>939142.21088891895</v>
      </c>
      <c r="H99" s="123">
        <v>774414.57797954103</v>
      </c>
      <c r="I99" s="123">
        <v>826882.26369700395</v>
      </c>
      <c r="J99" s="123">
        <v>-2877.66896560738</v>
      </c>
      <c r="K99" s="123">
        <v>4514.6438866569697</v>
      </c>
      <c r="L99" s="9">
        <f t="shared" si="30"/>
        <v>8340.1420753775201</v>
      </c>
      <c r="M99" s="9">
        <f t="shared" si="30"/>
        <v>-48940.8936644606</v>
      </c>
      <c r="N99" s="9">
        <f t="shared" si="19"/>
        <v>4486528.1143795978</v>
      </c>
      <c r="O99" s="9">
        <f t="shared" si="19"/>
        <v>4802969.4084339198</v>
      </c>
      <c r="P99" s="124">
        <v>1188291.13348586</v>
      </c>
      <c r="Q99" s="124">
        <v>1321038.7884058501</v>
      </c>
      <c r="R99" s="124">
        <v>1221015.8679279101</v>
      </c>
      <c r="S99" s="124">
        <v>1291052.9478985199</v>
      </c>
      <c r="T99" s="124">
        <v>261958.015853344</v>
      </c>
      <c r="U99" s="124">
        <v>260897.324121368</v>
      </c>
      <c r="V99" s="124">
        <v>867041.64236815204</v>
      </c>
      <c r="W99" s="124">
        <v>1460237.4427871199</v>
      </c>
      <c r="X99" s="124">
        <v>143364.532435398</v>
      </c>
      <c r="Y99" s="124">
        <v>151188.75653384399</v>
      </c>
      <c r="Z99" s="124">
        <v>121733.67334716101</v>
      </c>
      <c r="AA99" s="124">
        <v>128788.80854946301</v>
      </c>
      <c r="AB99" s="124">
        <v>509316.37219698197</v>
      </c>
      <c r="AC99" s="9"/>
      <c r="AD99" s="124">
        <v>4445463.2378621697</v>
      </c>
      <c r="AE99" s="124">
        <v>4881896.1426057098</v>
      </c>
      <c r="AF99" s="124">
        <v>1218706.01221113</v>
      </c>
      <c r="AG99" s="124">
        <v>4478187.9723042203</v>
      </c>
      <c r="AH99" s="124">
        <v>4851910.3020983804</v>
      </c>
      <c r="AI99" s="124">
        <v>8340.1420753775201</v>
      </c>
      <c r="AJ99" s="10">
        <f t="shared" si="31"/>
        <v>4453803.3799375482</v>
      </c>
      <c r="AK99" s="10">
        <f t="shared" si="31"/>
        <v>4832955.2489412501</v>
      </c>
      <c r="AL99" s="10">
        <f t="shared" si="32"/>
        <v>774414.57797954092</v>
      </c>
      <c r="AM99" s="9">
        <f t="shared" si="20"/>
        <v>-8.3819031715393066E-9</v>
      </c>
      <c r="AN99" s="9">
        <f t="shared" si="21"/>
        <v>0</v>
      </c>
      <c r="AO99" s="9">
        <f t="shared" si="22"/>
        <v>-41868.799903269857</v>
      </c>
      <c r="AP99" s="9">
        <f t="shared" si="23"/>
        <v>0</v>
      </c>
      <c r="AQ99" s="9">
        <f t="shared" si="24"/>
        <v>4453803.3799375445</v>
      </c>
      <c r="AR99" s="9">
        <f t="shared" si="25"/>
        <v>0</v>
      </c>
      <c r="AS99" s="9">
        <f t="shared" si="26"/>
        <v>0</v>
      </c>
      <c r="AT99" s="124">
        <v>546904.69861369696</v>
      </c>
      <c r="AU99" s="9">
        <f t="shared" si="27"/>
        <v>4832955.2489412492</v>
      </c>
      <c r="AV99" s="9">
        <f t="shared" si="33"/>
        <v>826882.26369700395</v>
      </c>
      <c r="AW99" s="9">
        <f t="shared" si="28"/>
        <v>-41868.799903270788</v>
      </c>
      <c r="AX99" s="9">
        <f t="shared" si="29"/>
        <v>0</v>
      </c>
      <c r="AY99" s="124">
        <v>4453803.3799375398</v>
      </c>
      <c r="AZ99" s="9"/>
      <c r="BA99" s="9">
        <f t="shared" si="18"/>
        <v>0</v>
      </c>
      <c r="BB99" s="9">
        <v>0</v>
      </c>
      <c r="BC99" s="1">
        <v>4832955.2489412501</v>
      </c>
      <c r="BD99" s="1">
        <v>8340.1420753775201</v>
      </c>
      <c r="BE99" s="1">
        <v>-48940.8936644606</v>
      </c>
    </row>
    <row r="100" spans="1:57" ht="15" x14ac:dyDescent="0.25">
      <c r="A100" s="120">
        <v>42825</v>
      </c>
      <c r="B100" s="123">
        <v>4474830.9303728901</v>
      </c>
      <c r="C100" s="9">
        <f t="shared" si="34"/>
        <v>4831663.0156819196</v>
      </c>
      <c r="D100" s="123">
        <v>2840392.3130550398</v>
      </c>
      <c r="E100" s="123">
        <v>3112655.8428300801</v>
      </c>
      <c r="F100" s="123">
        <v>855988.43852498604</v>
      </c>
      <c r="G100" s="123">
        <v>954158.53248402395</v>
      </c>
      <c r="H100" s="123">
        <v>771653.04602537502</v>
      </c>
      <c r="I100" s="123">
        <v>829505.30594972696</v>
      </c>
      <c r="J100" s="123">
        <v>45637.510176814903</v>
      </c>
      <c r="K100" s="123">
        <v>56231.8711974455</v>
      </c>
      <c r="L100" s="9">
        <f t="shared" si="30"/>
        <v>7105.6439046403402</v>
      </c>
      <c r="M100" s="9">
        <f t="shared" si="30"/>
        <v>-48362.110099725403</v>
      </c>
      <c r="N100" s="9">
        <f t="shared" si="19"/>
        <v>4520776.9516868601</v>
      </c>
      <c r="O100" s="9">
        <f t="shared" si="19"/>
        <v>4904189.4423615448</v>
      </c>
      <c r="P100" s="124">
        <v>1200242.84202688</v>
      </c>
      <c r="Q100" s="124">
        <v>1355546.7396229701</v>
      </c>
      <c r="R100" s="124">
        <v>1246188.86334086</v>
      </c>
      <c r="S100" s="124">
        <v>1311027.50542729</v>
      </c>
      <c r="T100" s="124">
        <v>263538.75181564502</v>
      </c>
      <c r="U100" s="124">
        <v>255858.81484559501</v>
      </c>
      <c r="V100" s="124">
        <v>856987.93233006797</v>
      </c>
      <c r="W100" s="124">
        <v>1464006.81406373</v>
      </c>
      <c r="X100" s="124">
        <v>142108.34877164301</v>
      </c>
      <c r="Y100" s="124">
        <v>151823.15622815801</v>
      </c>
      <c r="Z100" s="124">
        <v>119673.799061617</v>
      </c>
      <c r="AA100" s="124">
        <v>128883.57040126</v>
      </c>
      <c r="AB100" s="124">
        <v>509870.89819211501</v>
      </c>
      <c r="AC100" s="9"/>
      <c r="AD100" s="124">
        <v>4467725.2864682497</v>
      </c>
      <c r="AE100" s="124">
        <v>4997070.7866569497</v>
      </c>
      <c r="AF100" s="124">
        <v>1207915.7539204799</v>
      </c>
      <c r="AG100" s="124">
        <v>4513671.3077822197</v>
      </c>
      <c r="AH100" s="124">
        <v>4952551.5524612702</v>
      </c>
      <c r="AI100" s="124">
        <v>7105.6439046403402</v>
      </c>
      <c r="AJ100" s="10">
        <f t="shared" si="31"/>
        <v>4474830.9303728798</v>
      </c>
      <c r="AK100" s="10">
        <f t="shared" si="31"/>
        <v>4948708.6765572252</v>
      </c>
      <c r="AL100" s="10">
        <f t="shared" si="32"/>
        <v>771653.04602537502</v>
      </c>
      <c r="AM100" s="9">
        <f t="shared" si="20"/>
        <v>1.0244548320770264E-8</v>
      </c>
      <c r="AN100" s="9">
        <f t="shared" si="21"/>
        <v>0</v>
      </c>
      <c r="AO100" s="9">
        <f t="shared" si="22"/>
        <v>117045.66087530553</v>
      </c>
      <c r="AP100" s="9">
        <f t="shared" si="23"/>
        <v>0</v>
      </c>
      <c r="AQ100" s="9">
        <f t="shared" si="24"/>
        <v>4474830.9303728761</v>
      </c>
      <c r="AR100" s="9">
        <f t="shared" si="25"/>
        <v>0</v>
      </c>
      <c r="AS100" s="9">
        <f t="shared" si="26"/>
        <v>1.3969838619232178E-8</v>
      </c>
      <c r="AT100" s="124">
        <v>548798.57932030805</v>
      </c>
      <c r="AU100" s="9">
        <f t="shared" si="27"/>
        <v>4948708.6765572298</v>
      </c>
      <c r="AV100" s="9">
        <f t="shared" si="33"/>
        <v>829505.30594972614</v>
      </c>
      <c r="AW100" s="9">
        <f t="shared" si="28"/>
        <v>117045.66087531019</v>
      </c>
      <c r="AX100" s="9">
        <f t="shared" si="29"/>
        <v>0</v>
      </c>
      <c r="AY100" s="124">
        <v>4474830.9303728901</v>
      </c>
      <c r="AZ100" s="9"/>
      <c r="BA100" s="9">
        <f t="shared" si="18"/>
        <v>0</v>
      </c>
      <c r="BB100" s="9">
        <v>0</v>
      </c>
      <c r="BC100" s="1">
        <v>4948708.6765572196</v>
      </c>
      <c r="BD100" s="1">
        <v>7105.6439046403402</v>
      </c>
      <c r="BE100" s="1">
        <v>-48362.110099725403</v>
      </c>
    </row>
    <row r="101" spans="1:57" ht="15" x14ac:dyDescent="0.25">
      <c r="A101" s="120">
        <v>42916</v>
      </c>
      <c r="B101" s="123">
        <v>4499232.3136267997</v>
      </c>
      <c r="C101" s="9">
        <f t="shared" si="34"/>
        <v>5067222.8532512402</v>
      </c>
      <c r="D101" s="123">
        <v>2873704.4892040798</v>
      </c>
      <c r="E101" s="123">
        <v>3171635.38626175</v>
      </c>
      <c r="F101" s="123">
        <v>853178.54466631205</v>
      </c>
      <c r="G101" s="123">
        <v>971509.237346226</v>
      </c>
      <c r="H101" s="123">
        <v>751185.603735012</v>
      </c>
      <c r="I101" s="123">
        <v>813253.17368383496</v>
      </c>
      <c r="J101" s="123">
        <v>32336.214704152499</v>
      </c>
      <c r="K101" s="123">
        <v>26536.124238644701</v>
      </c>
      <c r="L101" s="9">
        <f t="shared" si="30"/>
        <v>10844.132372625199</v>
      </c>
      <c r="M101" s="9">
        <f t="shared" si="30"/>
        <v>-283.86339670978498</v>
      </c>
      <c r="N101" s="9">
        <f t="shared" si="19"/>
        <v>4521248.9846821856</v>
      </c>
      <c r="O101" s="9">
        <f t="shared" si="19"/>
        <v>4982650.0581337502</v>
      </c>
      <c r="P101" s="124">
        <v>1240404.6024790001</v>
      </c>
      <c r="Q101" s="124">
        <v>1385865.21809651</v>
      </c>
      <c r="R101" s="124">
        <v>1262421.2735343899</v>
      </c>
      <c r="S101" s="124">
        <v>1338016.50227056</v>
      </c>
      <c r="T101" s="124">
        <v>265273.76357998699</v>
      </c>
      <c r="U101" s="124">
        <v>265491.76351288997</v>
      </c>
      <c r="V101" s="124">
        <v>871027.89856701903</v>
      </c>
      <c r="W101" s="124">
        <v>1471911.06354419</v>
      </c>
      <c r="X101" s="124">
        <v>141060.48318535101</v>
      </c>
      <c r="Y101" s="124">
        <v>153220.96934686499</v>
      </c>
      <c r="Z101" s="124">
        <v>115101.258087504</v>
      </c>
      <c r="AA101" s="124">
        <v>124442.25730061199</v>
      </c>
      <c r="AB101" s="124">
        <v>495023.86246215599</v>
      </c>
      <c r="AC101" s="9"/>
      <c r="AD101" s="124">
        <v>4488388.1812541699</v>
      </c>
      <c r="AE101" s="124">
        <v>5030782.6373564098</v>
      </c>
      <c r="AF101" s="124">
        <v>1266805.7133128101</v>
      </c>
      <c r="AG101" s="124">
        <v>4510404.8523095604</v>
      </c>
      <c r="AH101" s="124">
        <v>4982933.92153046</v>
      </c>
      <c r="AI101" s="124">
        <v>10844.132372625199</v>
      </c>
      <c r="AJ101" s="10">
        <f t="shared" si="31"/>
        <v>4499232.3136267951</v>
      </c>
      <c r="AK101" s="10">
        <f t="shared" si="31"/>
        <v>5030498.7739597009</v>
      </c>
      <c r="AL101" s="10">
        <f t="shared" si="32"/>
        <v>751185.60373501107</v>
      </c>
      <c r="AM101" s="9">
        <f t="shared" si="20"/>
        <v>0</v>
      </c>
      <c r="AN101" s="9">
        <f t="shared" si="21"/>
        <v>9.3132257461547852E-10</v>
      </c>
      <c r="AO101" s="9">
        <f t="shared" si="22"/>
        <v>-36724.079291539267</v>
      </c>
      <c r="AP101" s="9">
        <f t="shared" si="23"/>
        <v>0</v>
      </c>
      <c r="AQ101" s="9">
        <f t="shared" si="24"/>
        <v>4499232.3136267895</v>
      </c>
      <c r="AR101" s="9">
        <f t="shared" si="25"/>
        <v>0</v>
      </c>
      <c r="AS101" s="9">
        <f t="shared" si="26"/>
        <v>1.0244548320770264E-8</v>
      </c>
      <c r="AT101" s="124">
        <v>535589.94703635795</v>
      </c>
      <c r="AU101" s="9">
        <f t="shared" si="27"/>
        <v>5030498.7739596954</v>
      </c>
      <c r="AV101" s="9">
        <f t="shared" si="33"/>
        <v>813253.17368383496</v>
      </c>
      <c r="AW101" s="9">
        <f t="shared" si="28"/>
        <v>-36724.079291544855</v>
      </c>
      <c r="AX101" s="9">
        <f t="shared" si="29"/>
        <v>0</v>
      </c>
      <c r="AY101" s="124">
        <v>4499232.3136267997</v>
      </c>
      <c r="AZ101" s="9"/>
      <c r="BA101" s="9">
        <f t="shared" si="18"/>
        <v>0</v>
      </c>
      <c r="BB101" s="9">
        <v>0</v>
      </c>
      <c r="BC101" s="1">
        <v>5030498.7739597</v>
      </c>
      <c r="BD101" s="1">
        <v>10844.132372625199</v>
      </c>
      <c r="BE101" s="1">
        <v>-283.86339670978498</v>
      </c>
    </row>
    <row r="102" spans="1:57" ht="15" x14ac:dyDescent="0.25">
      <c r="A102" s="120">
        <v>43008</v>
      </c>
      <c r="B102" s="123">
        <v>4507506.2209559502</v>
      </c>
      <c r="C102" s="9">
        <f t="shared" si="34"/>
        <v>5154411.6734156804</v>
      </c>
      <c r="D102" s="123">
        <v>2897539.66507325</v>
      </c>
      <c r="E102" s="123">
        <v>3226165.1519746399</v>
      </c>
      <c r="F102" s="123">
        <v>853095.40339566197</v>
      </c>
      <c r="G102" s="123">
        <v>984017.18522096297</v>
      </c>
      <c r="H102" s="123">
        <v>763994.95005352702</v>
      </c>
      <c r="I102" s="123">
        <v>832416.56678571901</v>
      </c>
      <c r="J102" s="123">
        <v>-18214.8595892911</v>
      </c>
      <c r="K102" s="123">
        <v>-20964.294033786598</v>
      </c>
      <c r="L102" s="9">
        <f t="shared" si="30"/>
        <v>12855.007405492501</v>
      </c>
      <c r="M102" s="9">
        <f t="shared" si="30"/>
        <v>24477.566242758199</v>
      </c>
      <c r="N102" s="9">
        <f t="shared" si="19"/>
        <v>4509270.1663386328</v>
      </c>
      <c r="O102" s="9">
        <f t="shared" si="19"/>
        <v>5046112.1761902878</v>
      </c>
      <c r="P102" s="124">
        <v>1213108.11088852</v>
      </c>
      <c r="Q102" s="124">
        <v>1372571.80868737</v>
      </c>
      <c r="R102" s="124">
        <v>1214872.0562712101</v>
      </c>
      <c r="S102" s="124">
        <v>1287835.82427556</v>
      </c>
      <c r="T102" s="124">
        <v>276078.64722778799</v>
      </c>
      <c r="U102" s="124">
        <v>269155.03086921398</v>
      </c>
      <c r="V102" s="124">
        <v>871389.86751681601</v>
      </c>
      <c r="W102" s="124">
        <v>1480916.11945943</v>
      </c>
      <c r="X102" s="124">
        <v>147337.04096511201</v>
      </c>
      <c r="Y102" s="124">
        <v>160914.21562875799</v>
      </c>
      <c r="Z102" s="124">
        <v>110614.291055731</v>
      </c>
      <c r="AA102" s="124">
        <v>120081.802477451</v>
      </c>
      <c r="AB102" s="124">
        <v>506043.61803268403</v>
      </c>
      <c r="AC102" s="9"/>
      <c r="AD102" s="124">
        <v>4494651.2135504503</v>
      </c>
      <c r="AE102" s="124">
        <v>5106370.5943593401</v>
      </c>
      <c r="AF102" s="124">
        <v>1288602.9183539201</v>
      </c>
      <c r="AG102" s="124">
        <v>4496415.1589331403</v>
      </c>
      <c r="AH102" s="124">
        <v>5021634.6099475296</v>
      </c>
      <c r="AI102" s="124">
        <v>12855.007405492501</v>
      </c>
      <c r="AJ102" s="10">
        <f t="shared" si="31"/>
        <v>4507506.2209559428</v>
      </c>
      <c r="AK102" s="10">
        <f t="shared" si="31"/>
        <v>5130848.1606020983</v>
      </c>
      <c r="AL102" s="10">
        <f t="shared" si="32"/>
        <v>763994.95005352702</v>
      </c>
      <c r="AM102" s="9">
        <f t="shared" si="20"/>
        <v>7.4505805969238281E-9</v>
      </c>
      <c r="AN102" s="9">
        <f t="shared" si="21"/>
        <v>0</v>
      </c>
      <c r="AO102" s="9">
        <f t="shared" si="22"/>
        <v>-23563.512813582085</v>
      </c>
      <c r="AP102" s="9">
        <f t="shared" si="23"/>
        <v>0</v>
      </c>
      <c r="AQ102" s="9">
        <f t="shared" si="24"/>
        <v>4507506.2209559502</v>
      </c>
      <c r="AR102" s="9">
        <f t="shared" si="25"/>
        <v>-7.4505805969238281E-9</v>
      </c>
      <c r="AS102" s="9">
        <f t="shared" si="26"/>
        <v>0</v>
      </c>
      <c r="AT102" s="124">
        <v>551420.54867951002</v>
      </c>
      <c r="AU102" s="9">
        <f t="shared" si="27"/>
        <v>5130848.1606021039</v>
      </c>
      <c r="AV102" s="9">
        <f t="shared" si="33"/>
        <v>832416.56678571901</v>
      </c>
      <c r="AW102" s="9">
        <f t="shared" si="28"/>
        <v>-23563.512813576497</v>
      </c>
      <c r="AX102" s="9">
        <f t="shared" si="29"/>
        <v>0</v>
      </c>
      <c r="AY102" s="124">
        <v>4507506.2209559502</v>
      </c>
      <c r="AZ102" s="9"/>
      <c r="BA102" s="9">
        <f t="shared" si="18"/>
        <v>0</v>
      </c>
      <c r="BB102" s="9">
        <v>0</v>
      </c>
      <c r="BC102" s="1">
        <v>5130848.1606021002</v>
      </c>
      <c r="BD102" s="1">
        <v>12855.007405492501</v>
      </c>
      <c r="BE102" s="1">
        <v>24477.566242758199</v>
      </c>
    </row>
    <row r="103" spans="1:57" ht="15" x14ac:dyDescent="0.25">
      <c r="A103" s="120">
        <v>43100</v>
      </c>
      <c r="B103" s="123">
        <v>4525236.9969836902</v>
      </c>
      <c r="C103" s="9">
        <f t="shared" si="34"/>
        <v>5259462.1561130797</v>
      </c>
      <c r="D103" s="123">
        <v>2920419.79741563</v>
      </c>
      <c r="E103" s="123">
        <v>3288404.4406868899</v>
      </c>
      <c r="F103" s="123">
        <v>853103.88365209103</v>
      </c>
      <c r="G103" s="123">
        <v>997693.16740442906</v>
      </c>
      <c r="H103" s="123">
        <v>772700.31050288503</v>
      </c>
      <c r="I103" s="123">
        <v>855874.84332413506</v>
      </c>
      <c r="J103" s="123">
        <v>-10811.785136790901</v>
      </c>
      <c r="K103" s="123">
        <v>-18755.096995743101</v>
      </c>
      <c r="L103" s="9">
        <f t="shared" si="30"/>
        <v>6664.8987111207098</v>
      </c>
      <c r="M103" s="9">
        <f t="shared" si="30"/>
        <v>24168.0703373943</v>
      </c>
      <c r="N103" s="9">
        <f t="shared" si="19"/>
        <v>4542077.105144931</v>
      </c>
      <c r="O103" s="9">
        <f t="shared" si="19"/>
        <v>5147385.4247571044</v>
      </c>
      <c r="P103" s="124">
        <v>1253419.9411181801</v>
      </c>
      <c r="Q103" s="124">
        <v>1439540.1282987299</v>
      </c>
      <c r="R103" s="124">
        <v>1270260.0492794199</v>
      </c>
      <c r="S103" s="124">
        <v>1384221.4581387499</v>
      </c>
      <c r="T103" s="124">
        <v>281780.87676287902</v>
      </c>
      <c r="U103" s="124">
        <v>277853.545269828</v>
      </c>
      <c r="V103" s="124">
        <v>876677.58550627204</v>
      </c>
      <c r="W103" s="124">
        <v>1484107.7898766501</v>
      </c>
      <c r="X103" s="124">
        <v>135967.459676125</v>
      </c>
      <c r="Y103" s="124">
        <v>152011.94767681099</v>
      </c>
      <c r="Z103" s="124">
        <v>110495.276112166</v>
      </c>
      <c r="AA103" s="124">
        <v>121947.431051914</v>
      </c>
      <c r="AB103" s="124">
        <v>526237.57471459499</v>
      </c>
      <c r="AC103" s="9"/>
      <c r="AD103" s="124">
        <v>4518572.0982725704</v>
      </c>
      <c r="AE103" s="124">
        <v>5178536.0245797001</v>
      </c>
      <c r="AF103" s="124">
        <v>1314865.5390282699</v>
      </c>
      <c r="AG103" s="124">
        <v>4535412.2064338103</v>
      </c>
      <c r="AH103" s="124">
        <v>5123217.3544197101</v>
      </c>
      <c r="AI103" s="124">
        <v>6664.8987111207098</v>
      </c>
      <c r="AJ103" s="10">
        <f t="shared" si="31"/>
        <v>4525236.9969836911</v>
      </c>
      <c r="AK103" s="10">
        <f t="shared" si="31"/>
        <v>5202704.0949170841</v>
      </c>
      <c r="AL103" s="10">
        <f t="shared" si="32"/>
        <v>772700.31050288596</v>
      </c>
      <c r="AM103" s="9">
        <f t="shared" si="20"/>
        <v>0</v>
      </c>
      <c r="AN103" s="9">
        <f t="shared" si="21"/>
        <v>-9.3132257461547852E-10</v>
      </c>
      <c r="AO103" s="9">
        <f t="shared" si="22"/>
        <v>-56758.061195995659</v>
      </c>
      <c r="AP103" s="9">
        <f t="shared" si="23"/>
        <v>0</v>
      </c>
      <c r="AQ103" s="9">
        <f t="shared" si="24"/>
        <v>4525236.9969836967</v>
      </c>
      <c r="AR103" s="9">
        <f t="shared" si="25"/>
        <v>0</v>
      </c>
      <c r="AS103" s="9">
        <f t="shared" si="26"/>
        <v>0</v>
      </c>
      <c r="AT103" s="124">
        <v>581915.46459541097</v>
      </c>
      <c r="AU103" s="9">
        <f t="shared" si="27"/>
        <v>5202704.094917086</v>
      </c>
      <c r="AV103" s="9">
        <f t="shared" si="33"/>
        <v>855874.84332413599</v>
      </c>
      <c r="AW103" s="9">
        <f t="shared" si="28"/>
        <v>-56758.061195993796</v>
      </c>
      <c r="AX103" s="9">
        <f t="shared" si="29"/>
        <v>9.3132257461547852E-10</v>
      </c>
      <c r="AY103" s="124">
        <v>4525236.9969836902</v>
      </c>
      <c r="AZ103" s="9"/>
      <c r="BA103" s="9">
        <f t="shared" si="18"/>
        <v>0</v>
      </c>
      <c r="BB103" s="9">
        <v>0</v>
      </c>
      <c r="BC103" s="1">
        <v>5202704.0949170897</v>
      </c>
      <c r="BD103" s="1">
        <v>6664.8987111207098</v>
      </c>
      <c r="BE103" s="1">
        <v>24168.0703373943</v>
      </c>
    </row>
    <row r="104" spans="1:57" ht="15" x14ac:dyDescent="0.25">
      <c r="A104" s="120">
        <v>43190</v>
      </c>
      <c r="B104" s="123">
        <v>4549176.6101885196</v>
      </c>
      <c r="C104" s="9">
        <f t="shared" si="34"/>
        <v>5072531.8484221203</v>
      </c>
      <c r="D104" s="123">
        <v>2950796.26225584</v>
      </c>
      <c r="E104" s="123">
        <v>3363547.4652320002</v>
      </c>
      <c r="F104" s="123">
        <v>860338.93012374698</v>
      </c>
      <c r="G104" s="123">
        <v>1004621.7568514</v>
      </c>
      <c r="H104" s="123">
        <v>769375.13568892505</v>
      </c>
      <c r="I104" s="123">
        <v>854712.206636352</v>
      </c>
      <c r="J104" s="123">
        <v>10130.454342270899</v>
      </c>
      <c r="K104" s="123">
        <v>3490.0312687527198</v>
      </c>
      <c r="L104" s="9">
        <f t="shared" si="30"/>
        <v>2469.8874119659899</v>
      </c>
      <c r="M104" s="9">
        <f t="shared" si="30"/>
        <v>-21935.562907637999</v>
      </c>
      <c r="N104" s="9">
        <f t="shared" si="19"/>
        <v>4593110.669822746</v>
      </c>
      <c r="O104" s="9">
        <f t="shared" si="19"/>
        <v>5204435.897080862</v>
      </c>
      <c r="P104" s="124">
        <v>1223233.66879356</v>
      </c>
      <c r="Q104" s="124">
        <v>1396323.1396065201</v>
      </c>
      <c r="R104" s="124">
        <v>1267167.7284277901</v>
      </c>
      <c r="S104" s="124">
        <v>1376359.2824883801</v>
      </c>
      <c r="T104" s="124">
        <v>287478.09909200401</v>
      </c>
      <c r="U104" s="124">
        <v>265260.10251431202</v>
      </c>
      <c r="V104" s="124">
        <v>885038.60807574296</v>
      </c>
      <c r="W104" s="124">
        <v>1513019.45257378</v>
      </c>
      <c r="X104" s="124">
        <v>134275.17333313299</v>
      </c>
      <c r="Y104" s="124">
        <v>150477.042919253</v>
      </c>
      <c r="Z104" s="124">
        <v>106881.949102124</v>
      </c>
      <c r="AA104" s="124">
        <v>118666.55314732299</v>
      </c>
      <c r="AB104" s="124">
        <v>528218.01325366902</v>
      </c>
      <c r="AC104" s="9"/>
      <c r="AD104" s="124">
        <v>4546706.7227765499</v>
      </c>
      <c r="AE104" s="124">
        <v>5246335.31710664</v>
      </c>
      <c r="AF104" s="124">
        <v>1268132.9621055301</v>
      </c>
      <c r="AG104" s="124">
        <v>4590640.78241078</v>
      </c>
      <c r="AH104" s="124">
        <v>5226371.4599885</v>
      </c>
      <c r="AI104" s="124">
        <v>2469.8874119659899</v>
      </c>
      <c r="AJ104" s="10">
        <f t="shared" si="31"/>
        <v>4549176.6101885159</v>
      </c>
      <c r="AK104" s="10">
        <f t="shared" si="31"/>
        <v>5224399.7541990019</v>
      </c>
      <c r="AL104" s="10">
        <f t="shared" si="32"/>
        <v>769375.13568892598</v>
      </c>
      <c r="AM104" s="9">
        <f t="shared" si="20"/>
        <v>0</v>
      </c>
      <c r="AN104" s="9">
        <f t="shared" si="21"/>
        <v>-9.3132257461547852E-10</v>
      </c>
      <c r="AO104" s="9">
        <f t="shared" si="22"/>
        <v>151867.90577688161</v>
      </c>
      <c r="AP104" s="9">
        <f t="shared" si="23"/>
        <v>0</v>
      </c>
      <c r="AQ104" s="9">
        <f t="shared" si="24"/>
        <v>4549176.6101885205</v>
      </c>
      <c r="AR104" s="9">
        <f t="shared" si="25"/>
        <v>0</v>
      </c>
      <c r="AS104" s="9">
        <f t="shared" si="26"/>
        <v>0</v>
      </c>
      <c r="AT104" s="124">
        <v>585568.61056977604</v>
      </c>
      <c r="AU104" s="9">
        <f t="shared" si="27"/>
        <v>5224399.7541990075</v>
      </c>
      <c r="AV104" s="9">
        <f t="shared" si="33"/>
        <v>854712.206636352</v>
      </c>
      <c r="AW104" s="9">
        <f t="shared" si="28"/>
        <v>151867.9057768872</v>
      </c>
      <c r="AX104" s="9">
        <f t="shared" si="29"/>
        <v>0</v>
      </c>
      <c r="AY104" s="124">
        <v>4549176.6101885196</v>
      </c>
      <c r="AZ104" s="9"/>
      <c r="BA104" s="9">
        <f t="shared" si="18"/>
        <v>0</v>
      </c>
      <c r="BB104" s="9">
        <v>0</v>
      </c>
      <c r="BC104" s="1">
        <v>5224399.7541990001</v>
      </c>
      <c r="BD104" s="1">
        <v>2469.8874119659899</v>
      </c>
      <c r="BE104" s="1">
        <v>-21935.562907637999</v>
      </c>
    </row>
    <row r="105" spans="1:57" ht="15" x14ac:dyDescent="0.25">
      <c r="A105" s="120">
        <v>43281</v>
      </c>
      <c r="B105" s="123">
        <v>4537864.8225329798</v>
      </c>
      <c r="C105" s="9">
        <f t="shared" si="34"/>
        <v>5336457.7209179997</v>
      </c>
      <c r="D105" s="123">
        <v>2972731.7699843901</v>
      </c>
      <c r="E105" s="123">
        <v>3398672.34825372</v>
      </c>
      <c r="F105" s="123">
        <v>867386.93816220399</v>
      </c>
      <c r="G105" s="123">
        <v>1033987.30837508</v>
      </c>
      <c r="H105" s="123">
        <v>761281.50660280103</v>
      </c>
      <c r="I105" s="123">
        <v>846460.65498260804</v>
      </c>
      <c r="J105" s="123">
        <v>-15130.7786253755</v>
      </c>
      <c r="K105" s="123">
        <v>-16687.6759772761</v>
      </c>
      <c r="L105" s="9">
        <f t="shared" si="30"/>
        <v>-877.52360370382701</v>
      </c>
      <c r="M105" s="9">
        <f t="shared" si="30"/>
        <v>-1856.0434379521801</v>
      </c>
      <c r="N105" s="9">
        <f t="shared" si="19"/>
        <v>4585391.9125203164</v>
      </c>
      <c r="O105" s="9">
        <f t="shared" si="19"/>
        <v>5260576.5921961777</v>
      </c>
      <c r="P105" s="124">
        <v>1228317.48123021</v>
      </c>
      <c r="Q105" s="124">
        <v>1424887.23614521</v>
      </c>
      <c r="R105" s="124">
        <v>1275844.57121755</v>
      </c>
      <c r="S105" s="124">
        <v>1384068.3086735699</v>
      </c>
      <c r="T105" s="124">
        <v>287848.65454720601</v>
      </c>
      <c r="U105" s="124">
        <v>267143.21259245899</v>
      </c>
      <c r="V105" s="124">
        <v>888504.50472200406</v>
      </c>
      <c r="W105" s="124">
        <v>1529235.39812272</v>
      </c>
      <c r="X105" s="124">
        <v>134064.65720090299</v>
      </c>
      <c r="Y105" s="124">
        <v>151535.182780006</v>
      </c>
      <c r="Z105" s="124">
        <v>103369.038022874</v>
      </c>
      <c r="AA105" s="124">
        <v>114716.83220408</v>
      </c>
      <c r="AB105" s="124">
        <v>523847.81137902301</v>
      </c>
      <c r="AC105" s="9"/>
      <c r="AD105" s="124">
        <v>4538742.3461366799</v>
      </c>
      <c r="AE105" s="124">
        <v>5303251.5631057704</v>
      </c>
      <c r="AF105" s="124">
        <v>1334114.4302294999</v>
      </c>
      <c r="AG105" s="124">
        <v>4586269.4361240203</v>
      </c>
      <c r="AH105" s="124">
        <v>5262432.6356341299</v>
      </c>
      <c r="AI105" s="124">
        <v>-877.52360370382701</v>
      </c>
      <c r="AJ105" s="10">
        <f t="shared" si="31"/>
        <v>4537864.822532976</v>
      </c>
      <c r="AK105" s="10">
        <f t="shared" si="31"/>
        <v>5301395.5196678173</v>
      </c>
      <c r="AL105" s="10">
        <f t="shared" si="32"/>
        <v>761281.50660279999</v>
      </c>
      <c r="AM105" s="9">
        <f t="shared" si="20"/>
        <v>0</v>
      </c>
      <c r="AN105" s="9">
        <f t="shared" si="21"/>
        <v>1.0477378964424133E-9</v>
      </c>
      <c r="AO105" s="9">
        <f t="shared" si="22"/>
        <v>-35062.201250182465</v>
      </c>
      <c r="AP105" s="9">
        <f t="shared" si="23"/>
        <v>0</v>
      </c>
      <c r="AQ105" s="9">
        <f t="shared" si="24"/>
        <v>4537864.8225329751</v>
      </c>
      <c r="AR105" s="9">
        <f t="shared" si="25"/>
        <v>0</v>
      </c>
      <c r="AS105" s="9">
        <f t="shared" si="26"/>
        <v>0</v>
      </c>
      <c r="AT105" s="124">
        <v>580208.63999852201</v>
      </c>
      <c r="AU105" s="9">
        <f t="shared" si="27"/>
        <v>5301395.5196678191</v>
      </c>
      <c r="AV105" s="9">
        <f t="shared" si="33"/>
        <v>846460.65498260804</v>
      </c>
      <c r="AW105" s="9">
        <f t="shared" si="28"/>
        <v>-35062.201250180602</v>
      </c>
      <c r="AX105" s="9">
        <f t="shared" si="29"/>
        <v>0</v>
      </c>
      <c r="AY105" s="124">
        <v>4537864.8225329798</v>
      </c>
      <c r="AZ105" s="9"/>
      <c r="BA105" s="9">
        <f t="shared" si="18"/>
        <v>0</v>
      </c>
      <c r="BB105" s="9">
        <v>0</v>
      </c>
      <c r="BC105" s="1">
        <v>5301395.5196678201</v>
      </c>
      <c r="BD105" s="1">
        <v>-877.52360370382701</v>
      </c>
      <c r="BE105" s="1">
        <v>-1856.0434379521801</v>
      </c>
    </row>
    <row r="106" spans="1:57" ht="15" x14ac:dyDescent="0.25">
      <c r="A106" s="120">
        <v>43373</v>
      </c>
      <c r="B106" s="123">
        <v>4593672.4377623601</v>
      </c>
      <c r="C106" s="9">
        <f t="shared" si="34"/>
        <v>5462331.1755561996</v>
      </c>
      <c r="D106" s="123">
        <v>2974492.5044639702</v>
      </c>
      <c r="E106" s="123">
        <v>3450845.37936011</v>
      </c>
      <c r="F106" s="123">
        <v>861991.279783217</v>
      </c>
      <c r="G106" s="123">
        <v>1047674.2614828499</v>
      </c>
      <c r="H106" s="123">
        <v>756874.76206348801</v>
      </c>
      <c r="I106" s="123">
        <v>862297.06551582902</v>
      </c>
      <c r="J106" s="123">
        <v>53380.913572930898</v>
      </c>
      <c r="K106" s="123">
        <v>67869.639624070303</v>
      </c>
      <c r="L106" s="9">
        <f t="shared" si="30"/>
        <v>-6108.9376545716104</v>
      </c>
      <c r="M106" s="9">
        <f t="shared" si="30"/>
        <v>-8454.5165968937799</v>
      </c>
      <c r="N106" s="9">
        <f t="shared" si="19"/>
        <v>4640630.5222290382</v>
      </c>
      <c r="O106" s="9">
        <f t="shared" si="19"/>
        <v>5420231.8293859558</v>
      </c>
      <c r="P106" s="124">
        <v>1280769.7701759301</v>
      </c>
      <c r="Q106" s="124">
        <v>1522280.2128580399</v>
      </c>
      <c r="R106" s="124">
        <v>1327727.8546426001</v>
      </c>
      <c r="S106" s="124">
        <v>1510848.70058817</v>
      </c>
      <c r="T106" s="124">
        <v>288695.24912491301</v>
      </c>
      <c r="U106" s="124">
        <v>273424.31011083099</v>
      </c>
      <c r="V106" s="124">
        <v>899732.296183903</v>
      </c>
      <c r="W106" s="124">
        <v>1512640.64904432</v>
      </c>
      <c r="X106" s="124">
        <v>134385.357377198</v>
      </c>
      <c r="Y106" s="124">
        <v>154979.21725038701</v>
      </c>
      <c r="Z106" s="124">
        <v>99361.428499124901</v>
      </c>
      <c r="AA106" s="124">
        <v>112547.194044836</v>
      </c>
      <c r="AB106" s="124">
        <v>523127.97618716501</v>
      </c>
      <c r="AC106" s="9"/>
      <c r="AD106" s="124">
        <v>4599781.3754169298</v>
      </c>
      <c r="AE106" s="124">
        <v>5440117.85825272</v>
      </c>
      <c r="AF106" s="124">
        <v>1365582.7938890499</v>
      </c>
      <c r="AG106" s="124">
        <v>4646739.4598836098</v>
      </c>
      <c r="AH106" s="124">
        <v>5428686.3459828496</v>
      </c>
      <c r="AI106" s="124">
        <v>-6108.9376545716104</v>
      </c>
      <c r="AJ106" s="10">
        <f t="shared" si="31"/>
        <v>4593672.4377623685</v>
      </c>
      <c r="AK106" s="10">
        <f t="shared" si="31"/>
        <v>5431663.3416558262</v>
      </c>
      <c r="AL106" s="10">
        <f t="shared" si="32"/>
        <v>756874.7620634879</v>
      </c>
      <c r="AM106" s="9">
        <f t="shared" si="20"/>
        <v>-8.3819031715393066E-9</v>
      </c>
      <c r="AN106" s="9">
        <f t="shared" si="21"/>
        <v>0</v>
      </c>
      <c r="AO106" s="9">
        <f t="shared" si="22"/>
        <v>-30667.833900373429</v>
      </c>
      <c r="AP106" s="9">
        <f t="shared" si="23"/>
        <v>0</v>
      </c>
      <c r="AQ106" s="9">
        <f t="shared" si="24"/>
        <v>4593672.4377623647</v>
      </c>
      <c r="AR106" s="9">
        <f t="shared" si="25"/>
        <v>0</v>
      </c>
      <c r="AS106" s="9">
        <f t="shared" si="26"/>
        <v>0</v>
      </c>
      <c r="AT106" s="124">
        <v>594770.65422060597</v>
      </c>
      <c r="AU106" s="9">
        <f t="shared" si="27"/>
        <v>5431663.3416558364</v>
      </c>
      <c r="AV106" s="9">
        <f t="shared" si="33"/>
        <v>862297.06551582902</v>
      </c>
      <c r="AW106" s="9">
        <f t="shared" si="28"/>
        <v>-30667.833900363185</v>
      </c>
      <c r="AX106" s="9">
        <f t="shared" si="29"/>
        <v>0</v>
      </c>
      <c r="AY106" s="124">
        <v>4593672.4377623601</v>
      </c>
      <c r="AZ106" s="9"/>
      <c r="BA106" s="9">
        <f t="shared" si="18"/>
        <v>0</v>
      </c>
      <c r="BB106" s="9">
        <v>0</v>
      </c>
      <c r="BC106" s="1">
        <v>5431663.3416558299</v>
      </c>
      <c r="BD106" s="1">
        <v>-6108.9376545716104</v>
      </c>
      <c r="BE106" s="1">
        <v>-8454.5165968937799</v>
      </c>
    </row>
    <row r="107" spans="1:57" ht="15" x14ac:dyDescent="0.25">
      <c r="A107" s="120">
        <v>43465</v>
      </c>
      <c r="B107" s="123">
        <v>4606419.6457297197</v>
      </c>
      <c r="C107" s="9">
        <f t="shared" si="34"/>
        <v>5581440.9779223204</v>
      </c>
      <c r="D107" s="123">
        <v>2998745.3357996</v>
      </c>
      <c r="E107" s="123">
        <v>3509979.4886616501</v>
      </c>
      <c r="F107" s="123">
        <v>862749.77453948103</v>
      </c>
      <c r="G107" s="123">
        <v>1065303.6356520599</v>
      </c>
      <c r="H107" s="123">
        <v>734844.24596766697</v>
      </c>
      <c r="I107" s="123">
        <v>852274.72407374997</v>
      </c>
      <c r="J107" s="123">
        <v>-18.839317037354</v>
      </c>
      <c r="K107" s="123">
        <v>-1380.01043173019</v>
      </c>
      <c r="L107" s="9">
        <f t="shared" si="30"/>
        <v>-2873.5006730258501</v>
      </c>
      <c r="M107" s="9">
        <f t="shared" si="30"/>
        <v>32246.014036447701</v>
      </c>
      <c r="N107" s="9">
        <f t="shared" si="19"/>
        <v>4593447.016316684</v>
      </c>
      <c r="O107" s="9">
        <f t="shared" si="19"/>
        <v>5458423.8519921675</v>
      </c>
      <c r="P107" s="124">
        <v>1309716.7356773999</v>
      </c>
      <c r="Q107" s="124">
        <v>1555383.2722704001</v>
      </c>
      <c r="R107" s="124">
        <v>1296744.10626437</v>
      </c>
      <c r="S107" s="124">
        <v>1518504.0169666</v>
      </c>
      <c r="T107" s="124">
        <v>297384.878567921</v>
      </c>
      <c r="U107" s="124">
        <v>281787.22828330903</v>
      </c>
      <c r="V107" s="124">
        <v>906239.48039213999</v>
      </c>
      <c r="W107" s="124">
        <v>1513333.74855623</v>
      </c>
      <c r="X107" s="124">
        <v>131555.389132529</v>
      </c>
      <c r="Y107" s="124">
        <v>154525.00867130401</v>
      </c>
      <c r="Z107" s="124">
        <v>94107.101365380804</v>
      </c>
      <c r="AA107" s="124">
        <v>108197.40486682901</v>
      </c>
      <c r="AB107" s="124">
        <v>509181.75546975801</v>
      </c>
      <c r="AC107" s="9"/>
      <c r="AD107" s="124">
        <v>4609293.1464027399</v>
      </c>
      <c r="AE107" s="124">
        <v>5463057.0932595199</v>
      </c>
      <c r="AF107" s="124">
        <v>1395360.2444805801</v>
      </c>
      <c r="AG107" s="124">
        <v>4596320.5169897098</v>
      </c>
      <c r="AH107" s="124">
        <v>5426177.8379557198</v>
      </c>
      <c r="AI107" s="124">
        <v>-2873.5006730258501</v>
      </c>
      <c r="AJ107" s="10">
        <f t="shared" si="31"/>
        <v>4606419.6457297131</v>
      </c>
      <c r="AK107" s="10">
        <f t="shared" si="31"/>
        <v>5495303.1072959676</v>
      </c>
      <c r="AL107" s="10">
        <f t="shared" si="32"/>
        <v>734844.24596766778</v>
      </c>
      <c r="AM107" s="9">
        <f t="shared" si="20"/>
        <v>0</v>
      </c>
      <c r="AN107" s="9">
        <f t="shared" si="21"/>
        <v>0</v>
      </c>
      <c r="AO107" s="9">
        <f t="shared" si="22"/>
        <v>-86137.870626352727</v>
      </c>
      <c r="AP107" s="9">
        <f t="shared" si="23"/>
        <v>0</v>
      </c>
      <c r="AQ107" s="9">
        <f t="shared" si="24"/>
        <v>4606419.6457297141</v>
      </c>
      <c r="AR107" s="9">
        <f t="shared" si="25"/>
        <v>0</v>
      </c>
      <c r="AS107" s="9">
        <f t="shared" si="26"/>
        <v>0</v>
      </c>
      <c r="AT107" s="124">
        <v>589552.31053561706</v>
      </c>
      <c r="AU107" s="9">
        <f t="shared" si="27"/>
        <v>5495303.1072959779</v>
      </c>
      <c r="AV107" s="9">
        <f t="shared" si="33"/>
        <v>852274.72407375008</v>
      </c>
      <c r="AW107" s="9">
        <f t="shared" si="28"/>
        <v>-86137.870626342483</v>
      </c>
      <c r="AX107" s="9">
        <f t="shared" si="29"/>
        <v>0</v>
      </c>
      <c r="AY107" s="124">
        <v>4606419.6457297197</v>
      </c>
      <c r="AZ107" s="9"/>
      <c r="BA107" s="9">
        <f t="shared" si="18"/>
        <v>0</v>
      </c>
      <c r="BB107" s="9">
        <v>0</v>
      </c>
      <c r="BC107" s="1">
        <v>5495303.1072959704</v>
      </c>
      <c r="BD107" s="1">
        <v>-2873.5006730258501</v>
      </c>
      <c r="BE107" s="1">
        <v>32246.014036447701</v>
      </c>
    </row>
    <row r="108" spans="1:57" ht="15" x14ac:dyDescent="0.25">
      <c r="A108" s="120">
        <v>43555</v>
      </c>
      <c r="B108" s="123">
        <v>4566185.5881750602</v>
      </c>
      <c r="C108" s="9">
        <f t="shared" si="34"/>
        <v>5321516.4816561602</v>
      </c>
      <c r="D108" s="123">
        <v>2972488.3546181601</v>
      </c>
      <c r="E108" s="123">
        <v>3509571.2424683301</v>
      </c>
      <c r="F108" s="123">
        <v>870389.09854687005</v>
      </c>
      <c r="G108" s="123">
        <v>1074150.4248333401</v>
      </c>
      <c r="H108" s="123">
        <v>747151.82921677502</v>
      </c>
      <c r="I108" s="123">
        <v>866255.12885821494</v>
      </c>
      <c r="J108" s="123">
        <v>24287.6703596058</v>
      </c>
      <c r="K108" s="123">
        <v>20667.962796059699</v>
      </c>
      <c r="L108" s="9">
        <f t="shared" si="30"/>
        <v>7213.0060433242497</v>
      </c>
      <c r="M108" s="9">
        <f t="shared" si="30"/>
        <v>-30535.978814447299</v>
      </c>
      <c r="N108" s="9">
        <f t="shared" si="19"/>
        <v>4621529.9587847339</v>
      </c>
      <c r="O108" s="9">
        <f t="shared" si="19"/>
        <v>5440108.7801414924</v>
      </c>
      <c r="P108" s="124">
        <v>1224729.1732814</v>
      </c>
      <c r="Q108" s="124">
        <v>1485314.6988975201</v>
      </c>
      <c r="R108" s="124">
        <v>1280073.5438910699</v>
      </c>
      <c r="S108" s="124">
        <v>1454320.2683552699</v>
      </c>
      <c r="T108" s="124">
        <v>294691.38511064701</v>
      </c>
      <c r="U108" s="124">
        <v>270359.743200909</v>
      </c>
      <c r="V108" s="124">
        <v>900007.10464352497</v>
      </c>
      <c r="W108" s="124">
        <v>1507430.1216630701</v>
      </c>
      <c r="X108" s="124">
        <v>131212.67736493601</v>
      </c>
      <c r="Y108" s="124">
        <v>154136.783837378</v>
      </c>
      <c r="Z108" s="124">
        <v>90987.147183479596</v>
      </c>
      <c r="AA108" s="124">
        <v>104515.68157753799</v>
      </c>
      <c r="AB108" s="124">
        <v>524952.00466835999</v>
      </c>
      <c r="AC108" s="9"/>
      <c r="AD108" s="124">
        <v>4558972.5821317397</v>
      </c>
      <c r="AE108" s="124">
        <v>5501639.1894981898</v>
      </c>
      <c r="AF108" s="124">
        <v>1330379.1204140401</v>
      </c>
      <c r="AG108" s="124">
        <v>4614316.9527414097</v>
      </c>
      <c r="AH108" s="124">
        <v>5470644.7589559397</v>
      </c>
      <c r="AI108" s="124">
        <v>7213.0060433242497</v>
      </c>
      <c r="AJ108" s="10">
        <f t="shared" si="31"/>
        <v>4566185.588175064</v>
      </c>
      <c r="AK108" s="10">
        <f t="shared" si="31"/>
        <v>5471103.2106837425</v>
      </c>
      <c r="AL108" s="10">
        <f t="shared" si="32"/>
        <v>747151.8292167756</v>
      </c>
      <c r="AM108" s="9">
        <f t="shared" si="20"/>
        <v>0</v>
      </c>
      <c r="AN108" s="9">
        <f t="shared" si="21"/>
        <v>0</v>
      </c>
      <c r="AO108" s="9">
        <f t="shared" si="22"/>
        <v>149586.72902758233</v>
      </c>
      <c r="AP108" s="9">
        <f t="shared" si="23"/>
        <v>0</v>
      </c>
      <c r="AQ108" s="9">
        <f t="shared" si="24"/>
        <v>4566185.5881750658</v>
      </c>
      <c r="AR108" s="9">
        <f t="shared" si="25"/>
        <v>0</v>
      </c>
      <c r="AS108" s="9">
        <f t="shared" si="26"/>
        <v>0</v>
      </c>
      <c r="AT108" s="124">
        <v>607602.66344330006</v>
      </c>
      <c r="AU108" s="9">
        <f t="shared" si="27"/>
        <v>5471103.2106837481</v>
      </c>
      <c r="AV108" s="9">
        <f t="shared" si="33"/>
        <v>866255.12885821611</v>
      </c>
      <c r="AW108" s="9">
        <f t="shared" si="28"/>
        <v>149586.72902758792</v>
      </c>
      <c r="AX108" s="9">
        <f t="shared" si="29"/>
        <v>1.1641532182693481E-9</v>
      </c>
      <c r="AY108" s="124">
        <v>4566185.5881750602</v>
      </c>
      <c r="AZ108" s="9"/>
      <c r="BA108" s="9">
        <f t="shared" si="18"/>
        <v>0</v>
      </c>
      <c r="BB108" s="9">
        <v>0</v>
      </c>
      <c r="BC108" s="1">
        <v>5471103.2106837397</v>
      </c>
      <c r="BD108" s="1">
        <v>7213.0060433242497</v>
      </c>
      <c r="BE108" s="1">
        <v>-30535.978814447299</v>
      </c>
    </row>
    <row r="109" spans="1:57" ht="15" x14ac:dyDescent="0.25">
      <c r="A109" s="120">
        <v>43646</v>
      </c>
      <c r="B109" s="123">
        <v>4586834.3729781099</v>
      </c>
      <c r="C109" s="9">
        <f t="shared" si="34"/>
        <v>5618630.0573624801</v>
      </c>
      <c r="D109" s="123">
        <v>3011854.3763796301</v>
      </c>
      <c r="E109" s="123">
        <v>3589640.1097939298</v>
      </c>
      <c r="F109" s="123">
        <v>875017.56126775604</v>
      </c>
      <c r="G109" s="123">
        <v>1091556.4653759799</v>
      </c>
      <c r="H109" s="123">
        <v>739629.35914946895</v>
      </c>
      <c r="I109" s="123">
        <v>865813.38803374104</v>
      </c>
      <c r="J109" s="123">
        <v>64656.8857196889</v>
      </c>
      <c r="K109" s="123">
        <v>69679.606827183001</v>
      </c>
      <c r="L109" s="9">
        <f t="shared" si="30"/>
        <v>11012.300095954901</v>
      </c>
      <c r="M109" s="9">
        <f t="shared" si="30"/>
        <v>5249.6965447003004</v>
      </c>
      <c r="N109" s="9">
        <f t="shared" si="19"/>
        <v>4702170.4826124953</v>
      </c>
      <c r="O109" s="9">
        <f t="shared" si="19"/>
        <v>5621939.2665755302</v>
      </c>
      <c r="P109" s="124">
        <v>1219921.97250242</v>
      </c>
      <c r="Q109" s="124">
        <v>1534634.9310022399</v>
      </c>
      <c r="R109" s="124">
        <v>1335258.0821368</v>
      </c>
      <c r="S109" s="124">
        <v>1553251.3049842899</v>
      </c>
      <c r="T109" s="124">
        <v>300180.47462188097</v>
      </c>
      <c r="U109" s="124">
        <v>278739.053717601</v>
      </c>
      <c r="V109" s="124">
        <v>908679.33366257895</v>
      </c>
      <c r="W109" s="124">
        <v>1524255.51437757</v>
      </c>
      <c r="X109" s="124">
        <v>127515.087116122</v>
      </c>
      <c r="Y109" s="124">
        <v>152310.95992060701</v>
      </c>
      <c r="Z109" s="124">
        <v>88623.633204551996</v>
      </c>
      <c r="AA109" s="124">
        <v>102989.248346491</v>
      </c>
      <c r="AB109" s="124">
        <v>523490.638828795</v>
      </c>
      <c r="AC109" s="9"/>
      <c r="AD109" s="124">
        <v>4575822.0728821596</v>
      </c>
      <c r="AE109" s="124">
        <v>5598073.1960487701</v>
      </c>
      <c r="AF109" s="124">
        <v>1404657.51434062</v>
      </c>
      <c r="AG109" s="124">
        <v>4691158.1825165404</v>
      </c>
      <c r="AH109" s="124">
        <v>5616689.5700308299</v>
      </c>
      <c r="AI109" s="124">
        <v>11012.300095954901</v>
      </c>
      <c r="AJ109" s="10">
        <f t="shared" si="31"/>
        <v>4586834.3729781155</v>
      </c>
      <c r="AK109" s="10">
        <f t="shared" si="31"/>
        <v>5603322.8925934797</v>
      </c>
      <c r="AL109" s="10">
        <f t="shared" si="32"/>
        <v>739629.35914946906</v>
      </c>
      <c r="AM109" s="9">
        <f t="shared" si="20"/>
        <v>0</v>
      </c>
      <c r="AN109" s="9">
        <f t="shared" si="21"/>
        <v>0</v>
      </c>
      <c r="AO109" s="9">
        <f t="shared" si="22"/>
        <v>-15307.164769000374</v>
      </c>
      <c r="AP109" s="9">
        <f t="shared" si="23"/>
        <v>0</v>
      </c>
      <c r="AQ109" s="9">
        <f t="shared" si="24"/>
        <v>4586834.3729781192</v>
      </c>
      <c r="AR109" s="9">
        <f t="shared" si="25"/>
        <v>0</v>
      </c>
      <c r="AS109" s="9">
        <f t="shared" si="26"/>
        <v>-9.3132257461547852E-9</v>
      </c>
      <c r="AT109" s="124">
        <v>610513.17976664298</v>
      </c>
      <c r="AU109" s="9">
        <f t="shared" si="27"/>
        <v>5603322.8925934825</v>
      </c>
      <c r="AV109" s="9">
        <f t="shared" si="33"/>
        <v>865813.38803374092</v>
      </c>
      <c r="AW109" s="9">
        <f t="shared" si="28"/>
        <v>-15307.16476899758</v>
      </c>
      <c r="AX109" s="9">
        <f t="shared" si="29"/>
        <v>0</v>
      </c>
      <c r="AY109" s="124">
        <v>4586834.3729781099</v>
      </c>
      <c r="AZ109" s="9"/>
      <c r="BA109" s="9">
        <f t="shared" si="18"/>
        <v>0</v>
      </c>
      <c r="BB109" s="9">
        <v>0</v>
      </c>
      <c r="BC109" s="1">
        <v>5603322.8925934797</v>
      </c>
      <c r="BD109" s="1">
        <v>11012.300095954901</v>
      </c>
      <c r="BE109" s="1">
        <v>5249.6965447003004</v>
      </c>
    </row>
    <row r="110" spans="1:57" ht="15" x14ac:dyDescent="0.25">
      <c r="A110" s="120">
        <v>43738</v>
      </c>
      <c r="B110" s="123">
        <v>4591655.5252240803</v>
      </c>
      <c r="C110" s="9">
        <f t="shared" si="34"/>
        <v>5719198.2281954801</v>
      </c>
      <c r="D110" s="123">
        <v>3021950.2409609901</v>
      </c>
      <c r="E110" s="123">
        <v>3632208.2970496798</v>
      </c>
      <c r="F110" s="123">
        <v>884299.87858378596</v>
      </c>
      <c r="G110" s="123">
        <v>1114162.8478832999</v>
      </c>
      <c r="H110" s="123">
        <v>755499.49699940498</v>
      </c>
      <c r="I110" s="123">
        <v>886816.08820698899</v>
      </c>
      <c r="J110" s="123">
        <v>18989.372000335101</v>
      </c>
      <c r="K110" s="123">
        <v>15093.9825552117</v>
      </c>
      <c r="L110" s="9">
        <f t="shared" si="30"/>
        <v>3780.0315664298801</v>
      </c>
      <c r="M110" s="9">
        <f t="shared" si="30"/>
        <v>5963.7499260678896</v>
      </c>
      <c r="N110" s="9">
        <f t="shared" si="19"/>
        <v>4684519.0201109499</v>
      </c>
      <c r="O110" s="9">
        <f t="shared" si="19"/>
        <v>5654244.9656212376</v>
      </c>
      <c r="P110" s="124">
        <v>1216668.57616203</v>
      </c>
      <c r="Q110" s="124">
        <v>1538769.216823</v>
      </c>
      <c r="R110" s="124">
        <v>1309532.0710489</v>
      </c>
      <c r="S110" s="124">
        <v>1510961.6603592299</v>
      </c>
      <c r="T110" s="124">
        <v>305357.14209572802</v>
      </c>
      <c r="U110" s="124">
        <v>279678.00659649703</v>
      </c>
      <c r="V110" s="124">
        <v>908654.86523823999</v>
      </c>
      <c r="W110" s="124">
        <v>1528260.2270305301</v>
      </c>
      <c r="X110" s="124">
        <v>122516.23874489</v>
      </c>
      <c r="Y110" s="124">
        <v>145402.37698109701</v>
      </c>
      <c r="Z110" s="124">
        <v>88505.467477446698</v>
      </c>
      <c r="AA110" s="124">
        <v>103217.97616887699</v>
      </c>
      <c r="AB110" s="124">
        <v>544477.790777068</v>
      </c>
      <c r="AC110" s="9"/>
      <c r="AD110" s="124">
        <v>4587875.4936576504</v>
      </c>
      <c r="AE110" s="124">
        <v>5676088.7721589496</v>
      </c>
      <c r="AF110" s="124">
        <v>1429799.55704887</v>
      </c>
      <c r="AG110" s="124">
        <v>4680738.98854452</v>
      </c>
      <c r="AH110" s="124">
        <v>5648281.2156951698</v>
      </c>
      <c r="AI110" s="124">
        <v>3780.0315664298801</v>
      </c>
      <c r="AJ110" s="10">
        <f t="shared" si="31"/>
        <v>4591655.5252240803</v>
      </c>
      <c r="AK110" s="10">
        <f t="shared" si="31"/>
        <v>5682052.5220850073</v>
      </c>
      <c r="AL110" s="10">
        <f t="shared" si="32"/>
        <v>755499.49699940463</v>
      </c>
      <c r="AM110" s="9">
        <f t="shared" si="20"/>
        <v>0</v>
      </c>
      <c r="AN110" s="9">
        <f t="shared" si="21"/>
        <v>0</v>
      </c>
      <c r="AO110" s="9">
        <f t="shared" si="22"/>
        <v>-37145.706110472791</v>
      </c>
      <c r="AP110" s="9">
        <f t="shared" si="23"/>
        <v>0</v>
      </c>
      <c r="AQ110" s="9">
        <f t="shared" si="24"/>
        <v>4591655.5252240747</v>
      </c>
      <c r="AR110" s="9">
        <f t="shared" si="25"/>
        <v>0</v>
      </c>
      <c r="AS110" s="9">
        <f t="shared" si="26"/>
        <v>0</v>
      </c>
      <c r="AT110" s="124">
        <v>638195.73505701497</v>
      </c>
      <c r="AU110" s="9">
        <f t="shared" si="27"/>
        <v>5682052.5220850185</v>
      </c>
      <c r="AV110" s="9">
        <f t="shared" si="33"/>
        <v>886816.08820698899</v>
      </c>
      <c r="AW110" s="9">
        <f t="shared" si="28"/>
        <v>-37145.706110461615</v>
      </c>
      <c r="AX110" s="9">
        <f t="shared" si="29"/>
        <v>0</v>
      </c>
      <c r="AY110" s="124">
        <v>4591655.5252240803</v>
      </c>
      <c r="AZ110" s="9"/>
      <c r="BA110" s="9">
        <f t="shared" si="18"/>
        <v>0</v>
      </c>
      <c r="BB110" s="9">
        <v>0</v>
      </c>
      <c r="BC110" s="1">
        <v>5682052.5220850101</v>
      </c>
      <c r="BD110" s="1">
        <v>3780.0315664298801</v>
      </c>
      <c r="BE110" s="1">
        <v>5963.7499260678896</v>
      </c>
    </row>
    <row r="111" spans="1:57" ht="15" x14ac:dyDescent="0.25">
      <c r="A111" s="120">
        <v>43830</v>
      </c>
      <c r="B111" s="123">
        <v>4589992.7958714096</v>
      </c>
      <c r="C111" s="9">
        <f t="shared" si="34"/>
        <v>5841481.4306009999</v>
      </c>
      <c r="D111" s="123">
        <v>3042972.0949939201</v>
      </c>
      <c r="E111" s="123">
        <v>3690004.3252387801</v>
      </c>
      <c r="F111" s="123">
        <v>886311.44635141594</v>
      </c>
      <c r="G111" s="123">
        <v>1125810.0410767801</v>
      </c>
      <c r="H111" s="123">
        <v>727398.57531223295</v>
      </c>
      <c r="I111" s="123">
        <v>861765.87298826803</v>
      </c>
      <c r="J111" s="123">
        <v>-12972.079621259199</v>
      </c>
      <c r="K111" s="123">
        <v>-26282.809170007102</v>
      </c>
      <c r="L111" s="9">
        <f t="shared" si="30"/>
        <v>3807.7564572943402</v>
      </c>
      <c r="M111" s="9">
        <f t="shared" si="30"/>
        <v>19322.532344012499</v>
      </c>
      <c r="N111" s="9">
        <f t="shared" si="19"/>
        <v>4647517.7934936043</v>
      </c>
      <c r="O111" s="9">
        <f t="shared" si="19"/>
        <v>5670619.9624778321</v>
      </c>
      <c r="P111" s="124">
        <v>1213679.8397425599</v>
      </c>
      <c r="Q111" s="124">
        <v>1561985.01277998</v>
      </c>
      <c r="R111" s="124">
        <v>1271204.83736476</v>
      </c>
      <c r="S111" s="124">
        <v>1488257.40280452</v>
      </c>
      <c r="T111" s="124">
        <v>304807.75004653202</v>
      </c>
      <c r="U111" s="124">
        <v>286672.26265033399</v>
      </c>
      <c r="V111" s="124">
        <v>908432.04871671903</v>
      </c>
      <c r="W111" s="124">
        <v>1543060.03358034</v>
      </c>
      <c r="X111" s="124">
        <v>117947.371891259</v>
      </c>
      <c r="Y111" s="124">
        <v>141472.48547111001</v>
      </c>
      <c r="Z111" s="124">
        <v>82701.942847430793</v>
      </c>
      <c r="AA111" s="124">
        <v>97769.232505793596</v>
      </c>
      <c r="AB111" s="124">
        <v>526749.26057354303</v>
      </c>
      <c r="AC111" s="9"/>
      <c r="AD111" s="124">
        <v>4586185.0394141199</v>
      </c>
      <c r="AE111" s="124">
        <v>5725025.0401092796</v>
      </c>
      <c r="AF111" s="124">
        <v>1460370.35765025</v>
      </c>
      <c r="AG111" s="124">
        <v>4643710.03703631</v>
      </c>
      <c r="AH111" s="124">
        <v>5651297.4301338196</v>
      </c>
      <c r="AI111" s="124">
        <v>3807.7564572943402</v>
      </c>
      <c r="AJ111" s="10">
        <f t="shared" si="31"/>
        <v>4589992.795871404</v>
      </c>
      <c r="AK111" s="10">
        <f t="shared" si="31"/>
        <v>5744347.5724532921</v>
      </c>
      <c r="AL111" s="10">
        <f t="shared" si="32"/>
        <v>727398.57531223283</v>
      </c>
      <c r="AM111" s="9">
        <f t="shared" si="20"/>
        <v>0</v>
      </c>
      <c r="AN111" s="9">
        <f t="shared" si="21"/>
        <v>0</v>
      </c>
      <c r="AO111" s="9">
        <f t="shared" si="22"/>
        <v>-97133.858147707768</v>
      </c>
      <c r="AP111" s="9">
        <f t="shared" si="23"/>
        <v>0</v>
      </c>
      <c r="AQ111" s="9">
        <f t="shared" si="24"/>
        <v>4589992.7958714031</v>
      </c>
      <c r="AR111" s="9">
        <f t="shared" si="25"/>
        <v>0</v>
      </c>
      <c r="AS111" s="9">
        <f t="shared" si="26"/>
        <v>0</v>
      </c>
      <c r="AT111" s="124">
        <v>622524.15501136403</v>
      </c>
      <c r="AU111" s="9">
        <f t="shared" si="27"/>
        <v>5744347.5724532939</v>
      </c>
      <c r="AV111" s="9">
        <f t="shared" si="33"/>
        <v>861765.87298826757</v>
      </c>
      <c r="AW111" s="9">
        <f t="shared" si="28"/>
        <v>-97133.858147705905</v>
      </c>
      <c r="AX111" s="9">
        <f t="shared" si="29"/>
        <v>0</v>
      </c>
      <c r="AY111" s="124">
        <v>4589992.7958714096</v>
      </c>
      <c r="AZ111" s="9"/>
      <c r="BA111" s="9">
        <f t="shared" si="18"/>
        <v>0</v>
      </c>
      <c r="BB111" s="9">
        <v>0</v>
      </c>
      <c r="BC111" s="1">
        <v>5744347.5724532902</v>
      </c>
      <c r="BD111" s="1">
        <v>3807.7564572943402</v>
      </c>
      <c r="BE111" s="1">
        <v>19322.532344012499</v>
      </c>
    </row>
    <row r="112" spans="1:57" ht="15" x14ac:dyDescent="0.25">
      <c r="A112" s="120">
        <v>43921</v>
      </c>
      <c r="B112" s="123">
        <v>4600821.9479134204</v>
      </c>
      <c r="C112" s="9">
        <f t="shared" si="34"/>
        <v>5671160.3294878798</v>
      </c>
      <c r="D112" s="123">
        <v>3056830.1689780201</v>
      </c>
      <c r="E112" s="123">
        <v>3740935.94277154</v>
      </c>
      <c r="F112" s="123">
        <v>888229.42774716299</v>
      </c>
      <c r="G112" s="123">
        <v>1144081.5626836901</v>
      </c>
      <c r="H112" s="123">
        <v>705671.53130324697</v>
      </c>
      <c r="I112" s="123">
        <v>841200.24831652595</v>
      </c>
      <c r="J112" s="123">
        <v>-57997.500616018202</v>
      </c>
      <c r="K112" s="123">
        <v>-79360.827276867101</v>
      </c>
      <c r="L112" s="9">
        <f t="shared" si="30"/>
        <v>11905.1410366809</v>
      </c>
      <c r="M112" s="9">
        <f t="shared" si="30"/>
        <v>-31726.737875711198</v>
      </c>
      <c r="N112" s="9">
        <f t="shared" si="19"/>
        <v>4604638.7684490914</v>
      </c>
      <c r="O112" s="9">
        <f t="shared" si="19"/>
        <v>5615130.1886191787</v>
      </c>
      <c r="P112" s="124">
        <v>1208491.3620410301</v>
      </c>
      <c r="Q112" s="124">
        <v>1631693.58668558</v>
      </c>
      <c r="R112" s="124">
        <v>1212308.1825767001</v>
      </c>
      <c r="S112" s="124">
        <v>1420057.97997978</v>
      </c>
      <c r="T112" s="124">
        <v>303041.89821612701</v>
      </c>
      <c r="U112" s="124">
        <v>281385.370616903</v>
      </c>
      <c r="V112" s="124">
        <v>908416.94576792605</v>
      </c>
      <c r="W112" s="124">
        <v>1563985.9543770601</v>
      </c>
      <c r="X112" s="124">
        <v>112401.78409522001</v>
      </c>
      <c r="Y112" s="124">
        <v>134782.68158707299</v>
      </c>
      <c r="Z112" s="124">
        <v>79212.626597987197</v>
      </c>
      <c r="AA112" s="124">
        <v>93554.119281073203</v>
      </c>
      <c r="AB112" s="124">
        <v>514057.12061003997</v>
      </c>
      <c r="AC112" s="9"/>
      <c r="AD112" s="124">
        <v>4588916.8068767302</v>
      </c>
      <c r="AE112" s="124">
        <v>5858492.5332006896</v>
      </c>
      <c r="AF112" s="124">
        <v>1417790.0823719699</v>
      </c>
      <c r="AG112" s="124">
        <v>4592733.6274124105</v>
      </c>
      <c r="AH112" s="124">
        <v>5646856.9264948899</v>
      </c>
      <c r="AI112" s="124">
        <v>11905.1410366809</v>
      </c>
      <c r="AJ112" s="10">
        <f t="shared" si="31"/>
        <v>4600821.9479134213</v>
      </c>
      <c r="AK112" s="10">
        <f t="shared" si="31"/>
        <v>5826765.7953249793</v>
      </c>
      <c r="AL112" s="10">
        <f t="shared" si="32"/>
        <v>705671.5313032472</v>
      </c>
      <c r="AM112" s="9">
        <f t="shared" si="20"/>
        <v>0</v>
      </c>
      <c r="AN112" s="9">
        <f t="shared" si="21"/>
        <v>0</v>
      </c>
      <c r="AO112" s="9">
        <f t="shared" si="22"/>
        <v>155605.46583709959</v>
      </c>
      <c r="AP112" s="9">
        <f t="shared" si="23"/>
        <v>0</v>
      </c>
      <c r="AQ112" s="9">
        <f t="shared" si="24"/>
        <v>4600821.9479134222</v>
      </c>
      <c r="AR112" s="9">
        <f t="shared" si="25"/>
        <v>0</v>
      </c>
      <c r="AS112" s="9">
        <f t="shared" si="26"/>
        <v>0</v>
      </c>
      <c r="AT112" s="124">
        <v>612863.44744837994</v>
      </c>
      <c r="AU112" s="9">
        <f t="shared" si="27"/>
        <v>5826765.7953249793</v>
      </c>
      <c r="AV112" s="9">
        <f t="shared" si="33"/>
        <v>841200.24831652618</v>
      </c>
      <c r="AW112" s="9">
        <f t="shared" si="28"/>
        <v>155605.46583709959</v>
      </c>
      <c r="AX112" s="9">
        <f t="shared" si="29"/>
        <v>0</v>
      </c>
      <c r="AY112" s="124">
        <v>4600821.9479134204</v>
      </c>
      <c r="AZ112" s="9"/>
      <c r="BA112" s="9">
        <f t="shared" si="18"/>
        <v>0</v>
      </c>
      <c r="BB112" s="9">
        <v>0</v>
      </c>
      <c r="BC112" s="1">
        <v>5826765.7953249803</v>
      </c>
      <c r="BD112" s="1">
        <v>11905.1410366809</v>
      </c>
      <c r="BE112" s="1">
        <v>-31726.737875711198</v>
      </c>
    </row>
    <row r="113" spans="1:58" ht="15" x14ac:dyDescent="0.25">
      <c r="A113" s="120">
        <v>44012</v>
      </c>
      <c r="B113" s="123">
        <v>3823746.0055885902</v>
      </c>
      <c r="C113" s="9">
        <f t="shared" si="34"/>
        <v>4894014.5709265601</v>
      </c>
      <c r="D113" s="123">
        <v>2427759.0176783199</v>
      </c>
      <c r="E113" s="123">
        <v>2985273.5037048999</v>
      </c>
      <c r="F113" s="123">
        <v>884327.69536372996</v>
      </c>
      <c r="G113" s="123">
        <v>1123609.5612109399</v>
      </c>
      <c r="H113" s="123">
        <v>550009.42559651204</v>
      </c>
      <c r="I113" s="123">
        <v>653197.49863360298</v>
      </c>
      <c r="J113" s="123">
        <v>91135.952840419006</v>
      </c>
      <c r="K113" s="123">
        <v>114181.308885694</v>
      </c>
      <c r="L113" s="9">
        <f t="shared" si="30"/>
        <v>14762.5239470243</v>
      </c>
      <c r="M113" s="9">
        <f t="shared" si="30"/>
        <v>-51524.009439881898</v>
      </c>
      <c r="N113" s="9">
        <f t="shared" si="19"/>
        <v>3967994.6154260044</v>
      </c>
      <c r="O113" s="9">
        <f t="shared" si="19"/>
        <v>4824737.8629952483</v>
      </c>
      <c r="P113" s="124">
        <v>847457.011300146</v>
      </c>
      <c r="Q113" s="124">
        <v>1195580.2054592499</v>
      </c>
      <c r="R113" s="124">
        <v>991705.62113755802</v>
      </c>
      <c r="S113" s="124">
        <v>1162231.9253616701</v>
      </c>
      <c r="T113" s="124">
        <v>211763.54839830499</v>
      </c>
      <c r="U113" s="124">
        <v>157582.53919736799</v>
      </c>
      <c r="V113" s="124">
        <v>758785.27127621998</v>
      </c>
      <c r="W113" s="124">
        <v>1299627.6588064299</v>
      </c>
      <c r="X113" s="124">
        <v>113757.96330719</v>
      </c>
      <c r="Y113" s="124">
        <v>136282.43068222</v>
      </c>
      <c r="Z113" s="124">
        <v>59318.312108357102</v>
      </c>
      <c r="AA113" s="124">
        <v>69510.625752388907</v>
      </c>
      <c r="AB113" s="124">
        <v>376933.15018096502</v>
      </c>
      <c r="AC113" s="9"/>
      <c r="AD113" s="124">
        <v>3808983.4816415701</v>
      </c>
      <c r="AE113" s="124">
        <v>4909610.1525327098</v>
      </c>
      <c r="AF113" s="124">
        <v>1223503.64273164</v>
      </c>
      <c r="AG113" s="124">
        <v>3953232.0914789801</v>
      </c>
      <c r="AH113" s="124">
        <v>4876261.8724351302</v>
      </c>
      <c r="AI113" s="124">
        <v>14762.5239470243</v>
      </c>
      <c r="AJ113" s="10">
        <f t="shared" si="31"/>
        <v>3823746.0055885925</v>
      </c>
      <c r="AK113" s="10">
        <f t="shared" si="31"/>
        <v>4858086.1430928279</v>
      </c>
      <c r="AL113" s="10">
        <f t="shared" si="32"/>
        <v>550009.42559651216</v>
      </c>
      <c r="AM113" s="9">
        <f t="shared" si="20"/>
        <v>0</v>
      </c>
      <c r="AN113" s="9">
        <f t="shared" si="21"/>
        <v>0</v>
      </c>
      <c r="AO113" s="9">
        <f t="shared" si="22"/>
        <v>-35928.427833732218</v>
      </c>
      <c r="AP113" s="9">
        <f t="shared" si="23"/>
        <v>0</v>
      </c>
      <c r="AQ113" s="9">
        <f t="shared" si="24"/>
        <v>3823746.0055885934</v>
      </c>
      <c r="AR113" s="9">
        <f t="shared" si="25"/>
        <v>0</v>
      </c>
      <c r="AS113" s="9">
        <f t="shared" si="26"/>
        <v>0</v>
      </c>
      <c r="AT113" s="124">
        <v>447404.44219899399</v>
      </c>
      <c r="AU113" s="9">
        <f t="shared" si="27"/>
        <v>4858086.1430928325</v>
      </c>
      <c r="AV113" s="9">
        <f t="shared" si="33"/>
        <v>653197.49863360287</v>
      </c>
      <c r="AW113" s="9">
        <f t="shared" si="28"/>
        <v>-35928.427833727561</v>
      </c>
      <c r="AX113" s="9">
        <f t="shared" si="29"/>
        <v>0</v>
      </c>
      <c r="AY113" s="124">
        <v>3823746.0055885902</v>
      </c>
      <c r="AZ113" s="9"/>
      <c r="BA113" s="9">
        <f t="shared" ref="BA113:BA118" si="35">B113-AY113</f>
        <v>0</v>
      </c>
      <c r="BB113" s="9">
        <v>0</v>
      </c>
      <c r="BC113" s="1">
        <v>4858086.1430928297</v>
      </c>
      <c r="BD113" s="1">
        <v>14762.5239470243</v>
      </c>
      <c r="BE113" s="1">
        <v>-51524.009439881898</v>
      </c>
    </row>
    <row r="114" spans="1:58" ht="15" x14ac:dyDescent="0.25">
      <c r="A114" s="120">
        <v>44104</v>
      </c>
      <c r="B114" s="123">
        <v>4348747.8185005104</v>
      </c>
      <c r="C114" s="9">
        <f t="shared" si="34"/>
        <v>5676242.0336843999</v>
      </c>
      <c r="D114" s="123">
        <v>2862911.4505140702</v>
      </c>
      <c r="E114" s="123">
        <v>3534817.5559122302</v>
      </c>
      <c r="F114" s="123">
        <v>886068.39781104901</v>
      </c>
      <c r="G114" s="123">
        <v>1150301.01379216</v>
      </c>
      <c r="H114" s="123">
        <v>624932.04596150399</v>
      </c>
      <c r="I114" s="123">
        <v>770738.79797342897</v>
      </c>
      <c r="J114" s="123">
        <v>-144644.54499021999</v>
      </c>
      <c r="K114" s="123">
        <v>-173956.78343310201</v>
      </c>
      <c r="L114" s="9">
        <f t="shared" si="30"/>
        <v>16318.893109994</v>
      </c>
      <c r="M114" s="9">
        <f t="shared" si="30"/>
        <v>-41317.913046005197</v>
      </c>
      <c r="N114" s="9">
        <f t="shared" si="19"/>
        <v>4245586.2424063943</v>
      </c>
      <c r="O114" s="9">
        <f t="shared" si="19"/>
        <v>5240582.6711987052</v>
      </c>
      <c r="P114" s="124">
        <v>1087508.53058497</v>
      </c>
      <c r="Q114" s="124">
        <v>1600372.5444944501</v>
      </c>
      <c r="R114" s="124">
        <v>984346.95449085499</v>
      </c>
      <c r="S114" s="124">
        <v>1208886.49971666</v>
      </c>
      <c r="T114" s="124">
        <v>297785.44475668197</v>
      </c>
      <c r="U114" s="124">
        <v>246940.47440864201</v>
      </c>
      <c r="V114" s="124">
        <v>878849.09705799096</v>
      </c>
      <c r="W114" s="124">
        <v>1439336.43429075</v>
      </c>
      <c r="X114" s="124">
        <v>117233.015173928</v>
      </c>
      <c r="Y114" s="124">
        <v>143182.75125269699</v>
      </c>
      <c r="Z114" s="124">
        <v>65645.218250538499</v>
      </c>
      <c r="AA114" s="124">
        <v>78808.875863461799</v>
      </c>
      <c r="AB114" s="124">
        <v>442053.81253703701</v>
      </c>
      <c r="AC114" s="9"/>
      <c r="AD114" s="124">
        <v>4332428.9253905201</v>
      </c>
      <c r="AE114" s="124">
        <v>5673386.6290224995</v>
      </c>
      <c r="AF114" s="124">
        <v>1419060.5084211</v>
      </c>
      <c r="AG114" s="124">
        <v>4229267.3492964003</v>
      </c>
      <c r="AH114" s="124">
        <v>5281900.5842447104</v>
      </c>
      <c r="AI114" s="124">
        <v>16318.893109994</v>
      </c>
      <c r="AJ114" s="10">
        <f t="shared" si="31"/>
        <v>4348747.8185005095</v>
      </c>
      <c r="AK114" s="10">
        <f t="shared" si="31"/>
        <v>5632068.7159764953</v>
      </c>
      <c r="AL114" s="10">
        <f t="shared" si="32"/>
        <v>624932.04596150352</v>
      </c>
      <c r="AM114" s="9">
        <f t="shared" si="20"/>
        <v>0</v>
      </c>
      <c r="AN114" s="9">
        <f t="shared" si="21"/>
        <v>0</v>
      </c>
      <c r="AO114" s="9">
        <f t="shared" si="22"/>
        <v>-44173.317707904615</v>
      </c>
      <c r="AP114" s="9">
        <f t="shared" si="23"/>
        <v>0</v>
      </c>
      <c r="AQ114" s="9">
        <f t="shared" si="24"/>
        <v>4348747.8185005104</v>
      </c>
      <c r="AR114" s="9">
        <f t="shared" si="25"/>
        <v>0</v>
      </c>
      <c r="AS114" s="9">
        <f t="shared" si="26"/>
        <v>0</v>
      </c>
      <c r="AT114" s="124">
        <v>548747.17085726897</v>
      </c>
      <c r="AU114" s="9">
        <f t="shared" si="27"/>
        <v>5632068.7159765009</v>
      </c>
      <c r="AV114" s="9">
        <f t="shared" si="33"/>
        <v>770738.79797342769</v>
      </c>
      <c r="AW114" s="9">
        <f t="shared" si="28"/>
        <v>-44173.317707899027</v>
      </c>
      <c r="AX114" s="9">
        <f t="shared" si="29"/>
        <v>-1.280568540096283E-9</v>
      </c>
      <c r="AY114" s="124">
        <v>4348747.8185005104</v>
      </c>
      <c r="AZ114" s="9"/>
      <c r="BA114" s="9">
        <f t="shared" si="35"/>
        <v>0</v>
      </c>
      <c r="BB114" s="9">
        <v>0</v>
      </c>
      <c r="BC114" s="1">
        <v>5632068.7159765</v>
      </c>
      <c r="BD114" s="1">
        <v>16318.893109994</v>
      </c>
      <c r="BE114" s="1">
        <v>-41317.913046005197</v>
      </c>
    </row>
    <row r="115" spans="1:58" ht="15" x14ac:dyDescent="0.25">
      <c r="A115" s="120">
        <v>44196</v>
      </c>
      <c r="B115" s="123">
        <v>4467990.5689401403</v>
      </c>
      <c r="C115" s="9">
        <f t="shared" si="34"/>
        <v>6030477.4970522802</v>
      </c>
      <c r="D115" s="123">
        <v>2962816.6354987398</v>
      </c>
      <c r="E115" s="123">
        <v>3663297.32986166</v>
      </c>
      <c r="F115" s="123">
        <v>890040.26428802498</v>
      </c>
      <c r="G115" s="123">
        <v>1164426.4357850901</v>
      </c>
      <c r="H115" s="123">
        <v>654675.94490267197</v>
      </c>
      <c r="I115" s="123">
        <v>810219.35180679103</v>
      </c>
      <c r="J115" s="123">
        <v>-111844.16363427701</v>
      </c>
      <c r="K115" s="123">
        <v>-143871.68770059</v>
      </c>
      <c r="L115" s="9">
        <f t="shared" si="30"/>
        <v>18592.150791699099</v>
      </c>
      <c r="M115" s="9">
        <f t="shared" si="30"/>
        <v>124566.759729597</v>
      </c>
      <c r="N115" s="9">
        <f t="shared" si="19"/>
        <v>4414280.8318468593</v>
      </c>
      <c r="O115" s="9">
        <f t="shared" si="19"/>
        <v>5618638.1894825464</v>
      </c>
      <c r="P115" s="124">
        <v>1148109.4635615901</v>
      </c>
      <c r="Q115" s="124">
        <v>1703216.28349072</v>
      </c>
      <c r="R115" s="124">
        <v>1094399.72646831</v>
      </c>
      <c r="S115" s="124">
        <v>1366881.21342127</v>
      </c>
      <c r="T115" s="124">
        <v>296144.008229914</v>
      </c>
      <c r="U115" s="124">
        <v>257137.609653188</v>
      </c>
      <c r="V115" s="124">
        <v>901273.05892159999</v>
      </c>
      <c r="W115" s="124">
        <v>1508261.9586940401</v>
      </c>
      <c r="X115" s="124">
        <v>121328.303747332</v>
      </c>
      <c r="Y115" s="124">
        <v>150504.07188041901</v>
      </c>
      <c r="Z115" s="124">
        <v>67972.963971892401</v>
      </c>
      <c r="AA115" s="124">
        <v>82305.968067196198</v>
      </c>
      <c r="AB115" s="124">
        <v>465374.67718344799</v>
      </c>
      <c r="AC115" s="9"/>
      <c r="AD115" s="124">
        <v>4449398.4181484403</v>
      </c>
      <c r="AE115" s="124">
        <v>5830406.4998223903</v>
      </c>
      <c r="AF115" s="124">
        <v>1507619.3742630701</v>
      </c>
      <c r="AG115" s="124">
        <v>4395688.6810551602</v>
      </c>
      <c r="AH115" s="124">
        <v>5494071.4297529496</v>
      </c>
      <c r="AI115" s="124">
        <v>18592.150791699099</v>
      </c>
      <c r="AJ115" s="10">
        <f t="shared" si="31"/>
        <v>4467990.5689401394</v>
      </c>
      <c r="AK115" s="10">
        <f t="shared" si="31"/>
        <v>5954973.2595519964</v>
      </c>
      <c r="AL115" s="10">
        <f t="shared" si="32"/>
        <v>654675.94490267243</v>
      </c>
      <c r="AM115" s="9">
        <f t="shared" si="20"/>
        <v>0</v>
      </c>
      <c r="AN115" s="9">
        <f t="shared" si="21"/>
        <v>0</v>
      </c>
      <c r="AO115" s="9">
        <f t="shared" si="22"/>
        <v>-75504.237500283867</v>
      </c>
      <c r="AP115" s="9">
        <f t="shared" si="23"/>
        <v>0</v>
      </c>
      <c r="AQ115" s="9">
        <f t="shared" si="24"/>
        <v>4467990.5689401394</v>
      </c>
      <c r="AR115" s="9">
        <f t="shared" si="25"/>
        <v>0</v>
      </c>
      <c r="AS115" s="9">
        <f t="shared" si="26"/>
        <v>0</v>
      </c>
      <c r="AT115" s="124">
        <v>577409.31185917498</v>
      </c>
      <c r="AU115" s="9">
        <f t="shared" si="27"/>
        <v>5954973.2595519964</v>
      </c>
      <c r="AV115" s="9">
        <f t="shared" si="33"/>
        <v>810219.35180679022</v>
      </c>
      <c r="AW115" s="9">
        <f t="shared" si="28"/>
        <v>-75504.237500283867</v>
      </c>
      <c r="AX115" s="9">
        <f t="shared" si="29"/>
        <v>0</v>
      </c>
      <c r="AY115" s="124">
        <v>4467990.5689401403</v>
      </c>
      <c r="AZ115" s="9"/>
      <c r="BA115" s="9">
        <f t="shared" si="35"/>
        <v>0</v>
      </c>
      <c r="BB115" s="9">
        <v>0</v>
      </c>
      <c r="BC115" s="1">
        <v>5954973.2595519898</v>
      </c>
      <c r="BD115" s="1">
        <v>18592.150791699099</v>
      </c>
      <c r="BE115" s="1">
        <v>124566.759729597</v>
      </c>
    </row>
    <row r="116" spans="1:58" ht="15" x14ac:dyDescent="0.25">
      <c r="A116" s="120">
        <v>44286</v>
      </c>
      <c r="B116" s="123">
        <v>4496640.9563254798</v>
      </c>
      <c r="C116" s="9">
        <f t="shared" si="34"/>
        <v>5862996.7172814403</v>
      </c>
      <c r="D116" s="123">
        <v>2977684.6780169602</v>
      </c>
      <c r="E116" s="123">
        <v>3742109.496787</v>
      </c>
      <c r="F116" s="123">
        <v>884835.25714071502</v>
      </c>
      <c r="G116" s="123">
        <v>1173467.03498278</v>
      </c>
      <c r="H116" s="123">
        <v>636858.65265794401</v>
      </c>
      <c r="I116" s="123">
        <v>793714.33074828598</v>
      </c>
      <c r="J116" s="123">
        <v>-14265.6109955835</v>
      </c>
      <c r="K116" s="123">
        <v>-33857.950028306303</v>
      </c>
      <c r="L116" s="9">
        <f t="shared" si="30"/>
        <v>16696.630947154001</v>
      </c>
      <c r="M116" s="9">
        <f t="shared" si="30"/>
        <v>-12752.208214893901</v>
      </c>
      <c r="N116" s="9">
        <f t="shared" si="19"/>
        <v>4501809.6077671843</v>
      </c>
      <c r="O116" s="9">
        <f t="shared" si="19"/>
        <v>5662680.7042748658</v>
      </c>
      <c r="P116" s="124">
        <v>1161359.9842129401</v>
      </c>
      <c r="Q116" s="124">
        <v>1840779.78025471</v>
      </c>
      <c r="R116" s="124">
        <v>1166528.6356546499</v>
      </c>
      <c r="S116" s="124">
        <v>1460748.28920318</v>
      </c>
      <c r="T116" s="124">
        <v>315947.50540882401</v>
      </c>
      <c r="U116" s="124">
        <v>256063.111375345</v>
      </c>
      <c r="V116" s="124">
        <v>898058.46280546102</v>
      </c>
      <c r="W116" s="124">
        <v>1507615.5984273299</v>
      </c>
      <c r="X116" s="124">
        <v>120290.823045125</v>
      </c>
      <c r="Y116" s="124">
        <v>152038.65646374601</v>
      </c>
      <c r="Z116" s="124">
        <v>70204.854978403906</v>
      </c>
      <c r="AA116" s="124">
        <v>84931.679343840806</v>
      </c>
      <c r="AB116" s="124">
        <v>446362.974634415</v>
      </c>
      <c r="AC116" s="9"/>
      <c r="AD116" s="124">
        <v>4479944.3253783304</v>
      </c>
      <c r="AE116" s="124">
        <v>6055464.4035412902</v>
      </c>
      <c r="AF116" s="124">
        <v>1465749.1793203601</v>
      </c>
      <c r="AG116" s="124">
        <v>4485112.9768200302</v>
      </c>
      <c r="AH116" s="124">
        <v>5675432.9124897597</v>
      </c>
      <c r="AI116" s="124">
        <v>16696.630947154001</v>
      </c>
      <c r="AJ116" s="10">
        <f t="shared" si="31"/>
        <v>4496640.9563254742</v>
      </c>
      <c r="AK116" s="10">
        <f t="shared" si="31"/>
        <v>6042712.1953263953</v>
      </c>
      <c r="AL116" s="10">
        <f t="shared" si="32"/>
        <v>636858.65265794389</v>
      </c>
      <c r="AM116" s="9">
        <f t="shared" si="20"/>
        <v>0</v>
      </c>
      <c r="AN116" s="9">
        <f t="shared" si="21"/>
        <v>0</v>
      </c>
      <c r="AO116" s="9">
        <f t="shared" si="22"/>
        <v>179715.47804495506</v>
      </c>
      <c r="AP116" s="9">
        <f t="shared" si="23"/>
        <v>0</v>
      </c>
      <c r="AQ116" s="9">
        <f t="shared" si="24"/>
        <v>4496640.9563254798</v>
      </c>
      <c r="AR116" s="9">
        <f t="shared" si="25"/>
        <v>0</v>
      </c>
      <c r="AS116" s="9">
        <f t="shared" si="26"/>
        <v>0</v>
      </c>
      <c r="AT116" s="124">
        <v>556743.99494069896</v>
      </c>
      <c r="AU116" s="9">
        <f t="shared" si="27"/>
        <v>6042712.1953263972</v>
      </c>
      <c r="AV116" s="9">
        <f t="shared" si="33"/>
        <v>793714.33074828575</v>
      </c>
      <c r="AW116" s="9">
        <f t="shared" si="28"/>
        <v>179715.47804495692</v>
      </c>
      <c r="AX116" s="9">
        <f t="shared" si="29"/>
        <v>0</v>
      </c>
      <c r="AY116" s="124">
        <v>4496640.9563254798</v>
      </c>
      <c r="AZ116" s="9"/>
      <c r="BA116" s="9">
        <f t="shared" si="35"/>
        <v>0</v>
      </c>
      <c r="BB116" s="9">
        <v>0</v>
      </c>
      <c r="BC116" s="1">
        <v>6042712.1953263897</v>
      </c>
      <c r="BD116" s="1">
        <v>16696.630947154001</v>
      </c>
      <c r="BE116" s="1">
        <v>-12752.208214893901</v>
      </c>
    </row>
    <row r="117" spans="1:58" ht="15" x14ac:dyDescent="0.25">
      <c r="A117" s="120">
        <v>44377</v>
      </c>
      <c r="B117" s="123">
        <v>4555001.1180931404</v>
      </c>
      <c r="C117" s="9">
        <f t="shared" si="34"/>
        <v>6339996.0386937996</v>
      </c>
      <c r="D117" s="123">
        <v>3027946.33987848</v>
      </c>
      <c r="E117" s="123">
        <v>3855567.0460655298</v>
      </c>
      <c r="F117" s="123">
        <v>889514.92383053806</v>
      </c>
      <c r="G117" s="123">
        <v>1177119.2581537699</v>
      </c>
      <c r="H117" s="123">
        <v>635636.25521197205</v>
      </c>
      <c r="I117" s="123">
        <v>807281.34453258396</v>
      </c>
      <c r="J117" s="123">
        <v>-38505.922310522103</v>
      </c>
      <c r="K117" s="123">
        <v>-34341.686543608397</v>
      </c>
      <c r="L117" s="9">
        <f t="shared" si="30"/>
        <v>13320.1123587396</v>
      </c>
      <c r="M117" s="9">
        <f t="shared" si="30"/>
        <v>-24885.964366542201</v>
      </c>
      <c r="N117" s="9">
        <f t="shared" si="19"/>
        <v>4527911.7089692093</v>
      </c>
      <c r="O117" s="9">
        <f t="shared" si="19"/>
        <v>5780739.9978417382</v>
      </c>
      <c r="P117" s="124">
        <v>1197127.96448213</v>
      </c>
      <c r="Q117" s="124">
        <v>2011714.30519616</v>
      </c>
      <c r="R117" s="124">
        <v>1170038.5553581901</v>
      </c>
      <c r="S117" s="124">
        <v>1509949.3495521999</v>
      </c>
      <c r="T117" s="124">
        <v>328325.06074095599</v>
      </c>
      <c r="U117" s="124">
        <v>259610.45872034799</v>
      </c>
      <c r="V117" s="124">
        <v>908691.29633154895</v>
      </c>
      <c r="W117" s="124">
        <v>1531319.52408563</v>
      </c>
      <c r="X117" s="124">
        <v>117039.409064455</v>
      </c>
      <c r="Y117" s="124">
        <v>150653.190381016</v>
      </c>
      <c r="Z117" s="124">
        <v>69985.666884257502</v>
      </c>
      <c r="AA117" s="124">
        <v>87478.104532866404</v>
      </c>
      <c r="AB117" s="124">
        <v>448611.17926325899</v>
      </c>
      <c r="AC117" s="9"/>
      <c r="AD117" s="124">
        <v>4541681.0057343999</v>
      </c>
      <c r="AE117" s="124">
        <v>6307390.9178522397</v>
      </c>
      <c r="AF117" s="124">
        <v>1584999.0096734499</v>
      </c>
      <c r="AG117" s="124">
        <v>4514591.5966104697</v>
      </c>
      <c r="AH117" s="124">
        <v>5805625.9622082803</v>
      </c>
      <c r="AI117" s="124">
        <v>13320.1123587396</v>
      </c>
      <c r="AJ117" s="10">
        <f t="shared" si="31"/>
        <v>4555001.1180931497</v>
      </c>
      <c r="AK117" s="10">
        <f t="shared" si="31"/>
        <v>6282504.9534856984</v>
      </c>
      <c r="AL117" s="10">
        <f t="shared" si="32"/>
        <v>635636.25521197147</v>
      </c>
      <c r="AM117" s="9">
        <f t="shared" si="20"/>
        <v>-9.3132257461547852E-9</v>
      </c>
      <c r="AN117" s="9">
        <f t="shared" si="21"/>
        <v>0</v>
      </c>
      <c r="AO117" s="9">
        <f t="shared" si="22"/>
        <v>-57491.085208101198</v>
      </c>
      <c r="AP117" s="9">
        <f t="shared" si="23"/>
        <v>0</v>
      </c>
      <c r="AQ117" s="9">
        <f t="shared" si="24"/>
        <v>4555001.1180931479</v>
      </c>
      <c r="AR117" s="9">
        <f t="shared" si="25"/>
        <v>0</v>
      </c>
      <c r="AS117" s="9">
        <f t="shared" si="26"/>
        <v>-7.4505805969238281E-9</v>
      </c>
      <c r="AT117" s="124">
        <v>569150.04961870098</v>
      </c>
      <c r="AU117" s="9">
        <f t="shared" si="27"/>
        <v>6282504.9534856938</v>
      </c>
      <c r="AV117" s="9">
        <f t="shared" si="33"/>
        <v>807281.34453258337</v>
      </c>
      <c r="AW117" s="9">
        <f t="shared" si="28"/>
        <v>-57491.085208105855</v>
      </c>
      <c r="AX117" s="9">
        <f t="shared" si="29"/>
        <v>0</v>
      </c>
      <c r="AY117" s="124">
        <v>4555001.1180931404</v>
      </c>
      <c r="AZ117" s="9"/>
      <c r="BA117" s="9">
        <f t="shared" si="35"/>
        <v>0</v>
      </c>
      <c r="BB117" s="9">
        <v>0</v>
      </c>
      <c r="BC117" s="1">
        <v>6282504.9534857003</v>
      </c>
      <c r="BD117" s="1">
        <v>13320.1123587396</v>
      </c>
      <c r="BE117" s="1">
        <v>-24885.964366542201</v>
      </c>
      <c r="BF117" s="9">
        <f>BC117-C117</f>
        <v>-57491.085208099335</v>
      </c>
    </row>
    <row r="118" spans="1:58" ht="15" x14ac:dyDescent="0.25">
      <c r="A118" s="120">
        <v>44469</v>
      </c>
      <c r="B118" s="123">
        <v>4469583.3598263897</v>
      </c>
      <c r="C118" s="9">
        <f t="shared" si="34"/>
        <v>6226610.2310111197</v>
      </c>
      <c r="D118" s="123">
        <v>2939864.5121600302</v>
      </c>
      <c r="E118" s="123">
        <v>3789620.10566724</v>
      </c>
      <c r="F118" s="123">
        <v>894941.80357019103</v>
      </c>
      <c r="G118" s="123">
        <v>1209383.74775094</v>
      </c>
      <c r="H118" s="123">
        <v>634742.04709467199</v>
      </c>
      <c r="I118" s="123">
        <v>822810.961745932</v>
      </c>
      <c r="J118" s="123">
        <v>7719.0932030726899</v>
      </c>
      <c r="K118" s="123">
        <v>36053.715668914898</v>
      </c>
      <c r="L118" s="9">
        <f t="shared" si="30"/>
        <v>7432.0431805560402</v>
      </c>
      <c r="M118" s="9">
        <f t="shared" si="30"/>
        <v>-41101.797007606401</v>
      </c>
      <c r="N118" s="9">
        <f t="shared" si="19"/>
        <v>4484699.4992085258</v>
      </c>
      <c r="O118" s="9">
        <f t="shared" si="19"/>
        <v>5816766.7338254238</v>
      </c>
      <c r="P118" s="124">
        <v>1115180.56337446</v>
      </c>
      <c r="Q118" s="124">
        <v>1892684.2515551399</v>
      </c>
      <c r="R118" s="124">
        <v>1130296.70275659</v>
      </c>
      <c r="S118" s="124">
        <v>1518518.8056289901</v>
      </c>
      <c r="T118" s="124">
        <v>299589.011056018</v>
      </c>
      <c r="U118" s="124">
        <v>247798.81879532</v>
      </c>
      <c r="V118" s="124">
        <v>874083.76342243701</v>
      </c>
      <c r="W118" s="124">
        <v>1518392.9188862599</v>
      </c>
      <c r="X118" s="124">
        <v>112373.105721428</v>
      </c>
      <c r="Y118" s="124">
        <v>147880.01307329701</v>
      </c>
      <c r="Z118" s="124">
        <v>70509.712161632997</v>
      </c>
      <c r="AA118" s="124">
        <v>89357.404069793003</v>
      </c>
      <c r="AB118" s="124">
        <v>451859.22921161097</v>
      </c>
      <c r="AC118" s="9"/>
      <c r="AD118" s="124">
        <v>4462151.3166458299</v>
      </c>
      <c r="AE118" s="124">
        <v>6232033.9767591804</v>
      </c>
      <c r="AF118" s="124">
        <v>1556652.5577527799</v>
      </c>
      <c r="AG118" s="124">
        <v>4477267.4560279697</v>
      </c>
      <c r="AH118" s="124">
        <v>5857868.5308330301</v>
      </c>
      <c r="AI118" s="124">
        <v>7432.0431805560402</v>
      </c>
      <c r="AJ118" s="10">
        <f t="shared" si="31"/>
        <v>4469583.3598263953</v>
      </c>
      <c r="AK118" s="10">
        <f t="shared" si="31"/>
        <v>6190932.1797515741</v>
      </c>
      <c r="AL118" s="10">
        <f t="shared" si="32"/>
        <v>634742.04709467199</v>
      </c>
      <c r="AM118" s="9">
        <f t="shared" si="20"/>
        <v>0</v>
      </c>
      <c r="AN118" s="9">
        <f t="shared" si="21"/>
        <v>0</v>
      </c>
      <c r="AO118" s="9">
        <f t="shared" si="22"/>
        <v>-35678.051259545609</v>
      </c>
      <c r="AP118" s="9">
        <f t="shared" si="23"/>
        <v>0</v>
      </c>
      <c r="AQ118" s="9">
        <f t="shared" si="24"/>
        <v>4469583.3598263916</v>
      </c>
      <c r="AR118" s="9">
        <f t="shared" si="25"/>
        <v>0</v>
      </c>
      <c r="AS118" s="9">
        <f t="shared" si="26"/>
        <v>0</v>
      </c>
      <c r="AT118" s="124">
        <v>585573.54460284102</v>
      </c>
      <c r="AU118" s="9">
        <f t="shared" si="27"/>
        <v>6190932.1797515703</v>
      </c>
      <c r="AV118" s="9">
        <f t="shared" si="33"/>
        <v>822810.96174593107</v>
      </c>
      <c r="AW118" s="9">
        <f t="shared" si="28"/>
        <v>-35678.051259549335</v>
      </c>
      <c r="AX118" s="9">
        <f t="shared" si="29"/>
        <v>-9.3132257461547852E-10</v>
      </c>
      <c r="AY118" s="124">
        <v>4469583.3598263897</v>
      </c>
      <c r="AZ118" s="9"/>
      <c r="BA118" s="9">
        <f t="shared" si="35"/>
        <v>0</v>
      </c>
      <c r="BB118" s="9">
        <v>0</v>
      </c>
      <c r="BC118" s="1">
        <v>6190932.1797515703</v>
      </c>
      <c r="BD118" s="1">
        <v>7432.0431805560402</v>
      </c>
      <c r="BE118" s="1">
        <v>-41101.797007606401</v>
      </c>
    </row>
    <row r="119" spans="1:58" ht="15" x14ac:dyDescent="0.25">
      <c r="A119" s="120">
        <v>44561</v>
      </c>
      <c r="B119" s="123">
        <v>4530950.2445384301</v>
      </c>
      <c r="C119" s="9">
        <f t="shared" si="34"/>
        <v>6405540.5028836001</v>
      </c>
      <c r="D119" s="123">
        <v>3024815.8097458798</v>
      </c>
      <c r="E119" s="123">
        <v>3965619.4466686598</v>
      </c>
      <c r="F119" s="123">
        <v>896952.69699356495</v>
      </c>
      <c r="G119" s="123">
        <v>1245958.8870200799</v>
      </c>
      <c r="H119" s="123">
        <v>644265.72420610802</v>
      </c>
      <c r="I119" s="123">
        <v>850387.719457431</v>
      </c>
      <c r="J119" s="123">
        <v>-20811.745864983299</v>
      </c>
      <c r="K119" s="123">
        <v>-2307.1256433344402</v>
      </c>
      <c r="L119" s="9">
        <f t="shared" si="30"/>
        <v>3921.33906063624</v>
      </c>
      <c r="M119" s="9">
        <f t="shared" si="30"/>
        <v>-9087.6935233017393</v>
      </c>
      <c r="N119" s="9">
        <f t="shared" si="19"/>
        <v>4549143.8241412062</v>
      </c>
      <c r="O119" s="9">
        <f t="shared" si="19"/>
        <v>6050571.2339795278</v>
      </c>
      <c r="P119" s="124">
        <v>1207983.0219084499</v>
      </c>
      <c r="Q119" s="124">
        <v>1981362.58844506</v>
      </c>
      <c r="R119" s="124">
        <v>1226176.60151121</v>
      </c>
      <c r="S119" s="124">
        <v>1712939.6611181099</v>
      </c>
      <c r="T119" s="124">
        <v>299021.07369989902</v>
      </c>
      <c r="U119" s="124">
        <v>263780.08515099803</v>
      </c>
      <c r="V119" s="124">
        <v>918811.29914308304</v>
      </c>
      <c r="W119" s="124">
        <v>1543203.3517519</v>
      </c>
      <c r="X119" s="124">
        <v>111280.202865499</v>
      </c>
      <c r="Y119" s="124">
        <v>149342.32740569799</v>
      </c>
      <c r="Z119" s="124">
        <v>72104.882179826905</v>
      </c>
      <c r="AA119" s="124">
        <v>92225.332737581295</v>
      </c>
      <c r="AB119" s="124">
        <v>460880.63916078198</v>
      </c>
      <c r="AC119" s="9"/>
      <c r="AD119" s="124">
        <v>4527028.9054778004</v>
      </c>
      <c r="AE119" s="124">
        <v>6328081.8548297901</v>
      </c>
      <c r="AF119" s="124">
        <v>1601385.1257209</v>
      </c>
      <c r="AG119" s="124">
        <v>4545222.48508057</v>
      </c>
      <c r="AH119" s="124">
        <v>6059658.9275028296</v>
      </c>
      <c r="AI119" s="124">
        <v>3921.33906063624</v>
      </c>
      <c r="AJ119" s="10">
        <f t="shared" si="31"/>
        <v>4530950.244538446</v>
      </c>
      <c r="AK119" s="10">
        <f t="shared" si="31"/>
        <v>6318994.1613064781</v>
      </c>
      <c r="AL119" s="10">
        <f t="shared" si="32"/>
        <v>644265.7242061079</v>
      </c>
      <c r="AM119" s="9">
        <f t="shared" si="20"/>
        <v>-1.5832483768463135E-8</v>
      </c>
      <c r="AN119" s="9">
        <f t="shared" si="21"/>
        <v>0</v>
      </c>
      <c r="AO119" s="9">
        <f t="shared" si="22"/>
        <v>-86546.341577121988</v>
      </c>
      <c r="AP119" s="9">
        <f t="shared" si="23"/>
        <v>0</v>
      </c>
      <c r="AQ119" s="9">
        <f t="shared" si="24"/>
        <v>4530950.244538445</v>
      </c>
      <c r="AR119" s="9">
        <f t="shared" si="25"/>
        <v>0</v>
      </c>
      <c r="AS119" s="9">
        <f t="shared" si="26"/>
        <v>-1.4901161193847656E-8</v>
      </c>
      <c r="AT119" s="124">
        <v>608820.05931415199</v>
      </c>
      <c r="AU119" s="9">
        <f t="shared" si="27"/>
        <v>6318994.1613064846</v>
      </c>
      <c r="AV119" s="9">
        <f t="shared" si="33"/>
        <v>850387.71945743123</v>
      </c>
      <c r="AW119" s="9">
        <f t="shared" si="28"/>
        <v>-86546.341577115469</v>
      </c>
      <c r="AX119" s="9">
        <f t="shared" si="29"/>
        <v>0</v>
      </c>
      <c r="AY119" s="124">
        <v>4530950.2445384301</v>
      </c>
      <c r="AZ119" s="9"/>
      <c r="BA119" s="9">
        <f t="shared" ref="BA119:BA124" si="36">B119-AY119</f>
        <v>0</v>
      </c>
      <c r="BB119" s="9">
        <v>0</v>
      </c>
      <c r="BC119" s="1">
        <v>6318994.1613064902</v>
      </c>
      <c r="BD119" s="1">
        <v>3921.33906063624</v>
      </c>
      <c r="BE119" s="1">
        <v>-9087.6935233017393</v>
      </c>
    </row>
    <row r="120" spans="1:58" ht="15" x14ac:dyDescent="0.25">
      <c r="A120" s="120">
        <v>44651</v>
      </c>
      <c r="B120" s="123">
        <v>4600367.8771160003</v>
      </c>
      <c r="C120" s="9">
        <f t="shared" si="34"/>
        <v>6275701.1027428797</v>
      </c>
      <c r="D120" s="123">
        <v>3060780.8654473601</v>
      </c>
      <c r="E120" s="123">
        <v>4074649.2878788598</v>
      </c>
      <c r="F120" s="123">
        <v>905316.44928001496</v>
      </c>
      <c r="G120" s="123">
        <v>1253672.40075138</v>
      </c>
      <c r="H120" s="123">
        <v>662764.43856646796</v>
      </c>
      <c r="I120" s="123">
        <v>899070.90941030101</v>
      </c>
      <c r="J120" s="123">
        <v>14363.198901191399</v>
      </c>
      <c r="K120" s="123">
        <v>11446.005923176001</v>
      </c>
      <c r="L120" s="9">
        <f t="shared" si="30"/>
        <v>5884.6995916729802</v>
      </c>
      <c r="M120" s="9">
        <f t="shared" si="30"/>
        <v>-93053.136643448801</v>
      </c>
      <c r="N120" s="9">
        <f t="shared" si="19"/>
        <v>4649109.6517867129</v>
      </c>
      <c r="O120" s="9">
        <f t="shared" si="19"/>
        <v>6145785.4673202708</v>
      </c>
      <c r="P120" s="124">
        <v>1252860.4702077101</v>
      </c>
      <c r="Q120" s="124">
        <v>2162296.3702356801</v>
      </c>
      <c r="R120" s="124">
        <v>1301602.2448784199</v>
      </c>
      <c r="S120" s="124">
        <v>1867348.7382911199</v>
      </c>
      <c r="T120" s="124">
        <v>309939.036483959</v>
      </c>
      <c r="U120" s="124">
        <v>259184.76441747899</v>
      </c>
      <c r="V120" s="124">
        <v>931861.23029127403</v>
      </c>
      <c r="W120" s="124">
        <v>1559795.8342546499</v>
      </c>
      <c r="X120" s="124">
        <v>114166.754869324</v>
      </c>
      <c r="Y120" s="124">
        <v>157206.64966299801</v>
      </c>
      <c r="Z120" s="124">
        <v>74606.358109258101</v>
      </c>
      <c r="AA120" s="124">
        <v>97025.086198822901</v>
      </c>
      <c r="AB120" s="124">
        <v>473991.32558788598</v>
      </c>
      <c r="AC120" s="9"/>
      <c r="AD120" s="124">
        <v>4594483.1775243301</v>
      </c>
      <c r="AE120" s="124">
        <v>6533786.2359082801</v>
      </c>
      <c r="AF120" s="124">
        <v>1568925.2756857199</v>
      </c>
      <c r="AG120" s="124">
        <v>4643224.95219504</v>
      </c>
      <c r="AH120" s="124">
        <v>6238838.6039637197</v>
      </c>
      <c r="AI120" s="124">
        <v>5884.6995916729802</v>
      </c>
      <c r="AJ120" s="10">
        <f t="shared" si="31"/>
        <v>4600367.8771160031</v>
      </c>
      <c r="AK120" s="10">
        <f t="shared" si="31"/>
        <v>6440733.0992648304</v>
      </c>
      <c r="AL120" s="10">
        <f t="shared" si="32"/>
        <v>662764.43856646807</v>
      </c>
      <c r="AM120" s="9">
        <f t="shared" si="20"/>
        <v>0</v>
      </c>
      <c r="AN120" s="9">
        <f t="shared" si="21"/>
        <v>0</v>
      </c>
      <c r="AO120" s="9">
        <f t="shared" si="22"/>
        <v>165031.9965219507</v>
      </c>
      <c r="AP120" s="9">
        <f t="shared" si="23"/>
        <v>0</v>
      </c>
      <c r="AQ120" s="9">
        <f t="shared" si="24"/>
        <v>4600367.8771159975</v>
      </c>
      <c r="AR120" s="9">
        <f t="shared" si="25"/>
        <v>0</v>
      </c>
      <c r="AS120" s="9">
        <f t="shared" si="26"/>
        <v>0</v>
      </c>
      <c r="AT120" s="124">
        <v>644839.17354848003</v>
      </c>
      <c r="AU120" s="9">
        <f t="shared" si="27"/>
        <v>6440733.0992648266</v>
      </c>
      <c r="AV120" s="9">
        <f t="shared" si="33"/>
        <v>899070.9094103009</v>
      </c>
      <c r="AW120" s="9">
        <f t="shared" si="28"/>
        <v>165031.99652194697</v>
      </c>
      <c r="AX120" s="9">
        <f t="shared" si="29"/>
        <v>0</v>
      </c>
      <c r="AY120" s="124">
        <v>4600367.8771160003</v>
      </c>
      <c r="AZ120" s="9"/>
      <c r="BA120" s="9">
        <f t="shared" si="36"/>
        <v>0</v>
      </c>
      <c r="BB120" s="9">
        <v>0</v>
      </c>
      <c r="BC120" s="1">
        <v>6440733.0992648304</v>
      </c>
      <c r="BD120" s="1">
        <v>5884.6995916729802</v>
      </c>
      <c r="BE120" s="1">
        <v>-93053.136643448801</v>
      </c>
    </row>
    <row r="121" spans="1:58" ht="15" x14ac:dyDescent="0.25">
      <c r="A121" s="120">
        <v>44742</v>
      </c>
      <c r="B121" s="123">
        <v>4561873.7432397297</v>
      </c>
      <c r="C121" s="9">
        <f t="shared" si="34"/>
        <v>6665908.4352778401</v>
      </c>
      <c r="D121" s="123">
        <v>3062877.5690605799</v>
      </c>
      <c r="E121" s="123">
        <v>4140640.2985412199</v>
      </c>
      <c r="F121" s="123">
        <v>897409.59115702205</v>
      </c>
      <c r="G121" s="123">
        <v>1252756.4685549701</v>
      </c>
      <c r="H121" s="123">
        <v>665244.35234091</v>
      </c>
      <c r="I121" s="123">
        <v>929852.00915628695</v>
      </c>
      <c r="J121" s="123">
        <v>35683.036086100903</v>
      </c>
      <c r="K121" s="123">
        <v>71387.290366164394</v>
      </c>
      <c r="L121" s="9">
        <f t="shared" si="30"/>
        <v>10702.7806331459</v>
      </c>
      <c r="M121" s="9">
        <f t="shared" si="30"/>
        <v>57499.006988201298</v>
      </c>
      <c r="N121" s="9">
        <f t="shared" si="19"/>
        <v>4671917.3292777557</v>
      </c>
      <c r="O121" s="9">
        <f t="shared" si="19"/>
        <v>6452135.0736068413</v>
      </c>
      <c r="P121" s="124">
        <v>1255485.95782625</v>
      </c>
      <c r="Q121" s="124">
        <v>2261305.6186247999</v>
      </c>
      <c r="R121" s="124">
        <v>1365529.54386428</v>
      </c>
      <c r="S121" s="124">
        <v>2093326.1208587701</v>
      </c>
      <c r="T121" s="124">
        <v>308995.19390064297</v>
      </c>
      <c r="U121" s="124">
        <v>259269.647305249</v>
      </c>
      <c r="V121" s="124">
        <v>926635.639088789</v>
      </c>
      <c r="W121" s="124">
        <v>1567977.0887659001</v>
      </c>
      <c r="X121" s="124">
        <v>114321.96980299101</v>
      </c>
      <c r="Y121" s="124">
        <v>161907.517208668</v>
      </c>
      <c r="Z121" s="124">
        <v>75896.633811644599</v>
      </c>
      <c r="AA121" s="124">
        <v>102419.065555373</v>
      </c>
      <c r="AB121" s="124">
        <v>475025.748726274</v>
      </c>
      <c r="AC121" s="9"/>
      <c r="AD121" s="124">
        <v>4551170.96260658</v>
      </c>
      <c r="AE121" s="124">
        <v>6562615.56438467</v>
      </c>
      <c r="AF121" s="124">
        <v>1666477.10881946</v>
      </c>
      <c r="AG121" s="124">
        <v>4661214.5486446097</v>
      </c>
      <c r="AH121" s="124">
        <v>6394636.06661864</v>
      </c>
      <c r="AI121" s="124">
        <v>10702.7806331459</v>
      </c>
      <c r="AJ121" s="10">
        <f t="shared" si="31"/>
        <v>4561873.7432397259</v>
      </c>
      <c r="AK121" s="10">
        <f t="shared" si="31"/>
        <v>6620114.5713728704</v>
      </c>
      <c r="AL121" s="10">
        <f t="shared" si="32"/>
        <v>665244.35234090965</v>
      </c>
      <c r="AM121" s="9">
        <f t="shared" si="20"/>
        <v>0</v>
      </c>
      <c r="AN121" s="9">
        <f t="shared" si="21"/>
        <v>0</v>
      </c>
      <c r="AO121" s="9">
        <f t="shared" si="22"/>
        <v>-45793.863904969767</v>
      </c>
      <c r="AP121" s="9">
        <f t="shared" si="23"/>
        <v>0</v>
      </c>
      <c r="AQ121" s="9">
        <f t="shared" si="24"/>
        <v>4561873.7432397287</v>
      </c>
      <c r="AR121" s="9">
        <f t="shared" si="25"/>
        <v>0</v>
      </c>
      <c r="AS121" s="9">
        <f t="shared" si="26"/>
        <v>0</v>
      </c>
      <c r="AT121" s="124">
        <v>665525.42639224499</v>
      </c>
      <c r="AU121" s="9">
        <f t="shared" si="27"/>
        <v>6620114.5713728722</v>
      </c>
      <c r="AV121" s="9">
        <f t="shared" si="33"/>
        <v>929852.00915628602</v>
      </c>
      <c r="AW121" s="9">
        <f t="shared" si="28"/>
        <v>-45793.863904967904</v>
      </c>
      <c r="AX121" s="9">
        <f t="shared" si="29"/>
        <v>-9.3132257461547852E-10</v>
      </c>
      <c r="AY121" s="124">
        <v>4561873.7432397297</v>
      </c>
      <c r="AZ121" s="9"/>
      <c r="BA121" s="9">
        <f t="shared" si="36"/>
        <v>0</v>
      </c>
      <c r="BB121" s="9">
        <v>0</v>
      </c>
      <c r="BC121" s="1">
        <v>6620114.5713728797</v>
      </c>
      <c r="BD121" s="1">
        <v>10702.7806331459</v>
      </c>
      <c r="BE121" s="1">
        <v>57499.006988201298</v>
      </c>
    </row>
    <row r="122" spans="1:58" ht="15" x14ac:dyDescent="0.25">
      <c r="A122" s="120">
        <v>44834</v>
      </c>
      <c r="B122" s="123">
        <v>4642799.5599291399</v>
      </c>
      <c r="C122" s="9">
        <f t="shared" si="34"/>
        <v>6796212.3390214797</v>
      </c>
      <c r="D122" s="123">
        <v>3060810.0858451799</v>
      </c>
      <c r="E122" s="123">
        <v>4267479.0400096197</v>
      </c>
      <c r="F122" s="123">
        <v>901825.79144751898</v>
      </c>
      <c r="G122" s="123">
        <v>1281800.95478512</v>
      </c>
      <c r="H122" s="123">
        <v>667981.06982289301</v>
      </c>
      <c r="I122" s="123">
        <v>955909.17042212805</v>
      </c>
      <c r="J122" s="123">
        <v>86941.175625124801</v>
      </c>
      <c r="K122" s="123">
        <v>152012.33414955501</v>
      </c>
      <c r="L122" s="9">
        <f t="shared" si="30"/>
        <v>12788.6495619211</v>
      </c>
      <c r="M122" s="9">
        <f t="shared" si="30"/>
        <v>-35070.016065802403</v>
      </c>
      <c r="N122" s="9">
        <f t="shared" ref="N122:O125" si="37">AG122+L122</f>
        <v>4730346.7723026415</v>
      </c>
      <c r="O122" s="9">
        <f t="shared" si="37"/>
        <v>6622131.4833006272</v>
      </c>
      <c r="P122" s="124">
        <v>1280147.3608650099</v>
      </c>
      <c r="Q122" s="124">
        <v>2296457.1860492299</v>
      </c>
      <c r="R122" s="124">
        <v>1367694.5732384999</v>
      </c>
      <c r="S122" s="124">
        <v>2170898.6999384598</v>
      </c>
      <c r="T122" s="124">
        <v>315886.17876007501</v>
      </c>
      <c r="U122" s="124">
        <v>260827.12115079199</v>
      </c>
      <c r="V122" s="124">
        <v>913339.93583632901</v>
      </c>
      <c r="W122" s="124">
        <v>1570756.8500979799</v>
      </c>
      <c r="X122" s="124">
        <v>117886.23418170599</v>
      </c>
      <c r="Y122" s="124">
        <v>169116.048797016</v>
      </c>
      <c r="Z122" s="124">
        <v>77634.419072174001</v>
      </c>
      <c r="AA122" s="124">
        <v>106661.506138998</v>
      </c>
      <c r="AB122" s="124">
        <v>472460.41656901297</v>
      </c>
      <c r="AC122" s="9"/>
      <c r="AD122" s="124">
        <v>4630010.9103672197</v>
      </c>
      <c r="AE122" s="124">
        <v>6782759.9854771998</v>
      </c>
      <c r="AF122" s="124">
        <v>1699053.0847553699</v>
      </c>
      <c r="AG122" s="124">
        <v>4717558.1227407204</v>
      </c>
      <c r="AH122" s="124">
        <v>6657201.4993664296</v>
      </c>
      <c r="AI122" s="124">
        <v>12788.6495619211</v>
      </c>
      <c r="AJ122" s="10">
        <f t="shared" ref="AJ122:AK125" si="38">N122+P122-R122</f>
        <v>4642799.5599291511</v>
      </c>
      <c r="AK122" s="10">
        <f t="shared" si="38"/>
        <v>6747689.9694113974</v>
      </c>
      <c r="AL122" s="10">
        <f t="shared" si="32"/>
        <v>667981.06982289301</v>
      </c>
      <c r="AM122" s="9">
        <f t="shared" si="20"/>
        <v>-1.1175870895385742E-8</v>
      </c>
      <c r="AN122" s="9">
        <f t="shared" si="21"/>
        <v>0</v>
      </c>
      <c r="AO122" s="9">
        <f t="shared" si="22"/>
        <v>-48522.369610082358</v>
      </c>
      <c r="AP122" s="9">
        <f t="shared" si="23"/>
        <v>0</v>
      </c>
      <c r="AQ122" s="9">
        <f t="shared" si="24"/>
        <v>4642799.5599291474</v>
      </c>
      <c r="AR122" s="9">
        <f t="shared" si="25"/>
        <v>0</v>
      </c>
      <c r="AS122" s="9">
        <f t="shared" si="26"/>
        <v>-7.4505805969238281E-9</v>
      </c>
      <c r="AT122" s="124">
        <v>680131.61548611498</v>
      </c>
      <c r="AU122" s="9">
        <f t="shared" si="27"/>
        <v>6747689.9694113918</v>
      </c>
      <c r="AV122" s="9">
        <f t="shared" si="33"/>
        <v>955909.17042212898</v>
      </c>
      <c r="AW122" s="9">
        <f t="shared" si="28"/>
        <v>-48522.369610087946</v>
      </c>
      <c r="AX122" s="9">
        <f t="shared" si="29"/>
        <v>9.3132257461547852E-10</v>
      </c>
      <c r="AY122" s="124">
        <v>4642799.5599291399</v>
      </c>
      <c r="AZ122" s="9"/>
      <c r="BA122" s="9">
        <f t="shared" si="36"/>
        <v>0</v>
      </c>
      <c r="BB122" s="9">
        <v>0</v>
      </c>
      <c r="BC122" s="1">
        <v>6747689.9694113899</v>
      </c>
      <c r="BD122" s="1">
        <v>12788.6495619211</v>
      </c>
      <c r="BE122" s="1">
        <v>-35070.016065802403</v>
      </c>
    </row>
    <row r="123" spans="1:58" ht="15" x14ac:dyDescent="0.25">
      <c r="A123" s="120">
        <v>44926</v>
      </c>
      <c r="B123" s="123">
        <v>4592004.3763735201</v>
      </c>
      <c r="C123" s="9">
        <f t="shared" si="34"/>
        <v>6776379.9206002001</v>
      </c>
      <c r="D123" s="123">
        <v>3081872.4969975399</v>
      </c>
      <c r="E123" s="123">
        <v>4355385.3974333601</v>
      </c>
      <c r="F123" s="123">
        <v>895626.21982219804</v>
      </c>
      <c r="G123" s="123">
        <v>1288411.2712497299</v>
      </c>
      <c r="H123" s="123">
        <v>677848.71813562198</v>
      </c>
      <c r="I123" s="123">
        <v>982943.81574104796</v>
      </c>
      <c r="J123" s="123">
        <v>40180.133449549503</v>
      </c>
      <c r="K123" s="123">
        <v>74933.234241075697</v>
      </c>
      <c r="L123" s="9">
        <f t="shared" si="30"/>
        <v>14499.7168416735</v>
      </c>
      <c r="M123" s="9">
        <f t="shared" si="30"/>
        <v>57907.915812721498</v>
      </c>
      <c r="N123" s="9">
        <f t="shared" si="37"/>
        <v>4710027.2852465836</v>
      </c>
      <c r="O123" s="9">
        <f t="shared" si="37"/>
        <v>6759581.6344779311</v>
      </c>
      <c r="P123" s="124">
        <v>1239116.87887827</v>
      </c>
      <c r="Q123" s="124">
        <v>2172392.0219444302</v>
      </c>
      <c r="R123" s="124">
        <v>1357139.7877513401</v>
      </c>
      <c r="S123" s="124">
        <v>2226309.9241087502</v>
      </c>
      <c r="T123" s="124">
        <v>318978.94303685997</v>
      </c>
      <c r="U123" s="124">
        <v>262704.30142497702</v>
      </c>
      <c r="V123" s="124">
        <v>911067.24618037301</v>
      </c>
      <c r="W123" s="124">
        <v>1589122.0063553301</v>
      </c>
      <c r="X123" s="124">
        <v>119092.831909129</v>
      </c>
      <c r="Y123" s="124">
        <v>171449.875499596</v>
      </c>
      <c r="Z123" s="124">
        <v>77782.0857008764</v>
      </c>
      <c r="AA123" s="124">
        <v>108727.787420519</v>
      </c>
      <c r="AB123" s="124">
        <v>480973.80052561598</v>
      </c>
      <c r="AC123" s="9"/>
      <c r="AD123" s="124">
        <v>4577504.6595318401</v>
      </c>
      <c r="AE123" s="124">
        <v>6647755.8165008901</v>
      </c>
      <c r="AF123" s="124">
        <v>1694094.98015005</v>
      </c>
      <c r="AG123" s="124">
        <v>4695527.5684049102</v>
      </c>
      <c r="AH123" s="124">
        <v>6701673.7186652096</v>
      </c>
      <c r="AI123" s="124">
        <v>14499.7168416735</v>
      </c>
      <c r="AJ123" s="10">
        <f t="shared" si="38"/>
        <v>4592004.3763735136</v>
      </c>
      <c r="AK123" s="10">
        <f t="shared" si="38"/>
        <v>6705663.7323136115</v>
      </c>
      <c r="AL123" s="10">
        <f t="shared" si="32"/>
        <v>677848.7181356214</v>
      </c>
      <c r="AM123" s="9">
        <f t="shared" si="20"/>
        <v>0</v>
      </c>
      <c r="AN123" s="9">
        <f t="shared" si="21"/>
        <v>0</v>
      </c>
      <c r="AO123" s="9">
        <f t="shared" si="22"/>
        <v>-70716.188286588527</v>
      </c>
      <c r="AP123" s="9">
        <f t="shared" si="23"/>
        <v>0</v>
      </c>
      <c r="AQ123" s="9">
        <f t="shared" si="24"/>
        <v>4592004.3763735127</v>
      </c>
      <c r="AR123" s="9">
        <f t="shared" si="25"/>
        <v>0</v>
      </c>
      <c r="AS123" s="9">
        <f t="shared" si="26"/>
        <v>7.4505805969238281E-9</v>
      </c>
      <c r="AT123" s="124">
        <v>702766.15282093396</v>
      </c>
      <c r="AU123" s="9">
        <f t="shared" si="27"/>
        <v>6705663.7323136162</v>
      </c>
      <c r="AV123" s="9">
        <f t="shared" si="33"/>
        <v>982943.81574104889</v>
      </c>
      <c r="AW123" s="9">
        <f t="shared" si="28"/>
        <v>-70716.188286583871</v>
      </c>
      <c r="AX123" s="9">
        <f t="shared" si="29"/>
        <v>9.3132257461547852E-10</v>
      </c>
      <c r="AY123" s="124">
        <v>4592004.3763735201</v>
      </c>
      <c r="AZ123" s="9"/>
      <c r="BA123" s="9">
        <f t="shared" si="36"/>
        <v>0</v>
      </c>
      <c r="BB123" s="9">
        <v>0</v>
      </c>
      <c r="BC123" s="1">
        <v>6705663.7323136097</v>
      </c>
      <c r="BD123" s="1">
        <v>14499.7168416735</v>
      </c>
      <c r="BE123" s="1">
        <v>57907.915812721498</v>
      </c>
    </row>
    <row r="124" spans="1:58" ht="15" x14ac:dyDescent="0.25">
      <c r="A124" s="120">
        <v>45016</v>
      </c>
      <c r="B124" s="123">
        <v>4610676.3203801196</v>
      </c>
      <c r="C124" s="9">
        <f t="shared" si="34"/>
        <v>6648501.5632953197</v>
      </c>
      <c r="D124" s="123">
        <v>3092841.2013794002</v>
      </c>
      <c r="E124" s="123">
        <v>4419830.9058991997</v>
      </c>
      <c r="F124" s="123">
        <v>907480.34753546806</v>
      </c>
      <c r="G124" s="123">
        <v>1339240.1299651</v>
      </c>
      <c r="H124" s="123">
        <v>690289.951366683</v>
      </c>
      <c r="I124" s="123">
        <v>1016189.15372672</v>
      </c>
      <c r="J124" s="123">
        <v>29259.282255696398</v>
      </c>
      <c r="K124" s="123">
        <v>25113.707487388099</v>
      </c>
      <c r="L124" s="9">
        <f t="shared" si="30"/>
        <v>20648.622594679699</v>
      </c>
      <c r="M124" s="9">
        <f t="shared" si="30"/>
        <v>-11132.003888487799</v>
      </c>
      <c r="N124" s="9">
        <f t="shared" si="37"/>
        <v>4740519.4051319193</v>
      </c>
      <c r="O124" s="9">
        <f t="shared" si="37"/>
        <v>6789241.893189922</v>
      </c>
      <c r="P124" s="124">
        <v>1292432.0973787</v>
      </c>
      <c r="Q124" s="124">
        <v>2324694.3487221501</v>
      </c>
      <c r="R124" s="124">
        <v>1422275.1821305</v>
      </c>
      <c r="S124" s="124">
        <v>2279365.2165953298</v>
      </c>
      <c r="T124" s="124">
        <v>318566.22330151702</v>
      </c>
      <c r="U124" s="124">
        <v>269147.65518552001</v>
      </c>
      <c r="V124" s="124">
        <v>920267.94128228503</v>
      </c>
      <c r="W124" s="124">
        <v>1584859.3816100699</v>
      </c>
      <c r="X124" s="124">
        <v>127722.898173935</v>
      </c>
      <c r="Y124" s="124">
        <v>187270.49358636301</v>
      </c>
      <c r="Z124" s="124">
        <v>78381.813560613402</v>
      </c>
      <c r="AA124" s="124">
        <v>109635.93431722801</v>
      </c>
      <c r="AB124" s="124">
        <v>484185.23963213398</v>
      </c>
      <c r="AC124" s="9"/>
      <c r="AD124" s="124">
        <v>4590027.6977854399</v>
      </c>
      <c r="AE124" s="124">
        <v>6845703.0292052301</v>
      </c>
      <c r="AF124" s="124">
        <v>1662125.3908238299</v>
      </c>
      <c r="AG124" s="124">
        <v>4719870.7825372396</v>
      </c>
      <c r="AH124" s="124">
        <v>6800373.8970784098</v>
      </c>
      <c r="AI124" s="124">
        <v>20648.622594679699</v>
      </c>
      <c r="AJ124" s="10">
        <f t="shared" si="38"/>
        <v>4610676.3203801196</v>
      </c>
      <c r="AK124" s="10">
        <f t="shared" si="38"/>
        <v>6834571.0253167432</v>
      </c>
      <c r="AL124" s="10">
        <f t="shared" si="32"/>
        <v>690289.9513666823</v>
      </c>
      <c r="AM124" s="9">
        <f t="shared" si="20"/>
        <v>0</v>
      </c>
      <c r="AN124" s="9">
        <f t="shared" si="21"/>
        <v>0</v>
      </c>
      <c r="AO124" s="9">
        <f t="shared" si="22"/>
        <v>186069.4620214235</v>
      </c>
      <c r="AP124" s="9">
        <f t="shared" si="23"/>
        <v>0</v>
      </c>
      <c r="AQ124" s="9">
        <f t="shared" si="24"/>
        <v>4610676.3203801261</v>
      </c>
      <c r="AR124" s="9">
        <f t="shared" si="25"/>
        <v>0</v>
      </c>
      <c r="AS124" s="9">
        <f t="shared" si="26"/>
        <v>0</v>
      </c>
      <c r="AT124" s="124">
        <v>719282.72582312697</v>
      </c>
      <c r="AU124" s="9">
        <f t="shared" si="27"/>
        <v>6834571.0253167385</v>
      </c>
      <c r="AV124" s="9">
        <f t="shared" si="33"/>
        <v>1016189.1537267179</v>
      </c>
      <c r="AW124" s="9">
        <f t="shared" si="28"/>
        <v>186069.46202141885</v>
      </c>
      <c r="AX124" s="9">
        <f t="shared" si="29"/>
        <v>-2.0954757928848267E-9</v>
      </c>
      <c r="AY124" s="124">
        <v>4610676.3203801196</v>
      </c>
      <c r="AZ124" s="9"/>
      <c r="BA124" s="9">
        <f t="shared" si="36"/>
        <v>0</v>
      </c>
      <c r="BB124" s="9">
        <v>0</v>
      </c>
      <c r="BC124" s="1">
        <v>6834571.0253167404</v>
      </c>
      <c r="BD124" s="1">
        <v>20648.622594679699</v>
      </c>
      <c r="BE124" s="1">
        <v>-11132.003888487799</v>
      </c>
    </row>
    <row r="125" spans="1:58" ht="15" x14ac:dyDescent="0.25">
      <c r="A125" s="120">
        <v>45107</v>
      </c>
      <c r="B125" s="123">
        <v>4638499.6391463401</v>
      </c>
      <c r="C125" s="9">
        <f t="shared" si="34"/>
        <v>6995099.2747950004</v>
      </c>
      <c r="D125" s="123">
        <v>3085038.6600148501</v>
      </c>
      <c r="E125" s="123">
        <v>4473097.7302722298</v>
      </c>
      <c r="F125" s="123">
        <v>922781.87653494999</v>
      </c>
      <c r="G125" s="123">
        <v>1358297.9765461001</v>
      </c>
      <c r="H125" s="123">
        <v>717442.57870578195</v>
      </c>
      <c r="I125" s="123">
        <v>1076494.5774280599</v>
      </c>
      <c r="J125" s="123">
        <v>58906.821330226201</v>
      </c>
      <c r="K125" s="123">
        <v>112034.02366571499</v>
      </c>
      <c r="L125" s="9">
        <f t="shared" si="30"/>
        <v>19178.883560864298</v>
      </c>
      <c r="M125" s="9">
        <f t="shared" si="30"/>
        <v>-25166.862450437598</v>
      </c>
      <c r="N125" s="9">
        <f t="shared" si="37"/>
        <v>4803348.8201466743</v>
      </c>
      <c r="O125" s="9">
        <f t="shared" si="37"/>
        <v>6994757.4454616727</v>
      </c>
      <c r="P125" s="124">
        <v>1303894.88002532</v>
      </c>
      <c r="Q125" s="124">
        <v>2318226.60317516</v>
      </c>
      <c r="R125" s="124">
        <v>1468744.06102565</v>
      </c>
      <c r="S125" s="124">
        <v>2368329.98151745</v>
      </c>
      <c r="T125" s="124">
        <v>315090.47567502299</v>
      </c>
      <c r="U125" s="124">
        <v>265932.63983562001</v>
      </c>
      <c r="V125" s="124">
        <v>908388.72502408095</v>
      </c>
      <c r="W125" s="124">
        <v>1595626.81948012</v>
      </c>
      <c r="X125" s="124">
        <v>124230.179853739</v>
      </c>
      <c r="Y125" s="124">
        <v>185774.842285736</v>
      </c>
      <c r="Z125" s="124">
        <v>81661.907639967394</v>
      </c>
      <c r="AA125" s="124">
        <v>116985.12422083699</v>
      </c>
      <c r="AB125" s="124">
        <v>511550.49121207598</v>
      </c>
      <c r="AC125" s="9"/>
      <c r="AD125" s="124">
        <v>4619320.7555854796</v>
      </c>
      <c r="AE125" s="124">
        <v>6969820.9295698097</v>
      </c>
      <c r="AF125" s="124">
        <v>1748774.8186987501</v>
      </c>
      <c r="AG125" s="124">
        <v>4784169.93658581</v>
      </c>
      <c r="AH125" s="124">
        <v>7019924.3079121104</v>
      </c>
      <c r="AI125" s="124">
        <v>19178.883560864298</v>
      </c>
      <c r="AJ125" s="10">
        <f t="shared" si="38"/>
        <v>4638499.6391463438</v>
      </c>
      <c r="AK125" s="10">
        <f t="shared" si="38"/>
        <v>6944654.0671193833</v>
      </c>
      <c r="AL125" s="10">
        <f t="shared" si="32"/>
        <v>717442.5787057823</v>
      </c>
      <c r="AM125" s="9">
        <f t="shared" si="20"/>
        <v>0</v>
      </c>
      <c r="AN125" s="9">
        <f t="shared" si="21"/>
        <v>0</v>
      </c>
      <c r="AO125" s="9">
        <f t="shared" si="22"/>
        <v>-50445.207675617188</v>
      </c>
      <c r="AP125" s="9">
        <f t="shared" si="23"/>
        <v>0</v>
      </c>
      <c r="AQ125" s="9">
        <f t="shared" si="24"/>
        <v>4638499.6391463419</v>
      </c>
      <c r="AR125" s="9">
        <f t="shared" si="25"/>
        <v>0</v>
      </c>
      <c r="AS125" s="9">
        <f t="shared" si="26"/>
        <v>0</v>
      </c>
      <c r="AT125" s="124">
        <v>773734.61092148803</v>
      </c>
      <c r="AU125" s="9">
        <f t="shared" si="27"/>
        <v>6944654.0671193795</v>
      </c>
      <c r="AV125" s="9">
        <f t="shared" si="33"/>
        <v>1076494.577428061</v>
      </c>
      <c r="AW125" s="9">
        <f t="shared" si="28"/>
        <v>-50445.207675620914</v>
      </c>
      <c r="AX125" s="9">
        <f t="shared" si="29"/>
        <v>0</v>
      </c>
      <c r="AY125" s="124">
        <v>4638499.6391463401</v>
      </c>
      <c r="AZ125" s="9"/>
      <c r="BA125" s="9"/>
      <c r="BB125" s="9"/>
      <c r="BC125" s="1">
        <v>6944654.0671193702</v>
      </c>
      <c r="BD125" s="1">
        <v>19178.883560864298</v>
      </c>
      <c r="BE125" s="1">
        <v>-25166.862450437598</v>
      </c>
    </row>
    <row r="126" spans="1:58" x14ac:dyDescent="0.2">
      <c r="A126" s="19"/>
      <c r="C126" s="12"/>
    </row>
    <row r="127" spans="1:58" x14ac:dyDescent="0.2">
      <c r="C127" s="12"/>
    </row>
    <row r="128" spans="1:58" x14ac:dyDescent="0.2">
      <c r="C128" s="12"/>
    </row>
    <row r="129" spans="3:3" x14ac:dyDescent="0.2">
      <c r="C129" s="12"/>
    </row>
    <row r="130" spans="3:3" x14ac:dyDescent="0.2">
      <c r="C130" s="12"/>
    </row>
    <row r="131" spans="3:3" x14ac:dyDescent="0.2">
      <c r="C131" s="12"/>
    </row>
    <row r="132" spans="3:3" x14ac:dyDescent="0.2">
      <c r="C132" s="12"/>
    </row>
    <row r="133" spans="3:3" x14ac:dyDescent="0.2">
      <c r="C133" s="12"/>
    </row>
    <row r="134" spans="3:3" x14ac:dyDescent="0.2">
      <c r="C134" s="12"/>
    </row>
    <row r="135" spans="3:3" x14ac:dyDescent="0.2">
      <c r="C135" s="12"/>
    </row>
    <row r="136" spans="3:3" x14ac:dyDescent="0.2">
      <c r="C136" s="12"/>
    </row>
    <row r="137" spans="3:3" x14ac:dyDescent="0.2">
      <c r="C137" s="12"/>
    </row>
    <row r="138" spans="3:3" x14ac:dyDescent="0.2">
      <c r="C138" s="12"/>
    </row>
    <row r="139" spans="3:3" x14ac:dyDescent="0.2">
      <c r="C139" s="12"/>
    </row>
    <row r="140" spans="3:3" x14ac:dyDescent="0.2">
      <c r="C140" s="12"/>
    </row>
    <row r="141" spans="3:3" x14ac:dyDescent="0.2">
      <c r="C141" s="12"/>
    </row>
    <row r="142" spans="3:3" x14ac:dyDescent="0.2">
      <c r="C142" s="12"/>
    </row>
    <row r="143" spans="3:3" x14ac:dyDescent="0.2">
      <c r="C143" s="12"/>
    </row>
    <row r="144" spans="3:3" x14ac:dyDescent="0.2">
      <c r="C144" s="12"/>
    </row>
    <row r="145" spans="3:3" x14ac:dyDescent="0.2">
      <c r="C145" s="12"/>
    </row>
    <row r="146" spans="3:3" x14ac:dyDescent="0.2">
      <c r="C146" s="12"/>
    </row>
    <row r="147" spans="3:3" x14ac:dyDescent="0.2">
      <c r="C147" s="12"/>
    </row>
    <row r="148" spans="3:3" x14ac:dyDescent="0.2">
      <c r="C148" s="12"/>
    </row>
    <row r="149" spans="3:3" x14ac:dyDescent="0.2">
      <c r="C149" s="12"/>
    </row>
    <row r="150" spans="3:3" x14ac:dyDescent="0.2">
      <c r="C150" s="12"/>
    </row>
    <row r="151" spans="3:3" x14ac:dyDescent="0.2">
      <c r="C151" s="12"/>
    </row>
    <row r="152" spans="3:3" x14ac:dyDescent="0.2">
      <c r="C152" s="12"/>
    </row>
    <row r="153" spans="3:3" x14ac:dyDescent="0.2">
      <c r="C153" s="12"/>
    </row>
    <row r="154" spans="3:3" x14ac:dyDescent="0.2">
      <c r="C154" s="12"/>
    </row>
    <row r="155" spans="3:3" x14ac:dyDescent="0.2">
      <c r="C155" s="12"/>
    </row>
    <row r="156" spans="3:3" x14ac:dyDescent="0.2">
      <c r="C156" s="12"/>
    </row>
    <row r="157" spans="3:3" x14ac:dyDescent="0.2">
      <c r="C157" s="12"/>
    </row>
    <row r="158" spans="3:3" x14ac:dyDescent="0.2">
      <c r="C158" s="12"/>
    </row>
    <row r="159" spans="3:3" x14ac:dyDescent="0.2">
      <c r="C159" s="12"/>
    </row>
    <row r="160" spans="3:3" x14ac:dyDescent="0.2">
      <c r="C160" s="12"/>
    </row>
    <row r="161" spans="3:3" x14ac:dyDescent="0.2">
      <c r="C161" s="12"/>
    </row>
    <row r="162" spans="3:3" x14ac:dyDescent="0.2">
      <c r="C162" s="12"/>
    </row>
    <row r="163" spans="3:3" x14ac:dyDescent="0.2">
      <c r="C163" s="12"/>
    </row>
    <row r="164" spans="3:3" x14ac:dyDescent="0.2">
      <c r="C164" s="12"/>
    </row>
    <row r="165" spans="3:3" x14ac:dyDescent="0.2">
      <c r="C165" s="12"/>
    </row>
    <row r="166" spans="3:3" x14ac:dyDescent="0.2">
      <c r="C166" s="12"/>
    </row>
    <row r="167" spans="3:3" x14ac:dyDescent="0.2">
      <c r="C167" s="12"/>
    </row>
    <row r="168" spans="3:3" x14ac:dyDescent="0.2">
      <c r="C168" s="12"/>
    </row>
    <row r="169" spans="3:3" x14ac:dyDescent="0.2">
      <c r="C169" s="12"/>
    </row>
    <row r="170" spans="3:3" x14ac:dyDescent="0.2">
      <c r="C170" s="12"/>
    </row>
    <row r="171" spans="3:3" x14ac:dyDescent="0.2">
      <c r="C171" s="12"/>
    </row>
    <row r="172" spans="3:3" x14ac:dyDescent="0.2">
      <c r="C172" s="12"/>
    </row>
    <row r="173" spans="3:3" x14ac:dyDescent="0.2">
      <c r="C173" s="12"/>
    </row>
    <row r="174" spans="3:3" x14ac:dyDescent="0.2">
      <c r="C174" s="12"/>
    </row>
    <row r="175" spans="3:3" x14ac:dyDescent="0.2">
      <c r="C175" s="12"/>
    </row>
    <row r="176" spans="3:3" x14ac:dyDescent="0.2">
      <c r="C176" s="12"/>
    </row>
    <row r="177" spans="3:3" x14ac:dyDescent="0.2">
      <c r="C177" s="12"/>
    </row>
    <row r="178" spans="3:3" x14ac:dyDescent="0.2">
      <c r="C178" s="12"/>
    </row>
    <row r="179" spans="3:3" x14ac:dyDescent="0.2">
      <c r="C179" s="12"/>
    </row>
    <row r="180" spans="3:3" x14ac:dyDescent="0.2">
      <c r="C180" s="12"/>
    </row>
    <row r="181" spans="3:3" x14ac:dyDescent="0.2">
      <c r="C181" s="12"/>
    </row>
    <row r="182" spans="3:3" x14ac:dyDescent="0.2">
      <c r="C1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F736-6A9C-41D9-B8C5-CB7A3CA19599}">
  <dimension ref="A1:AG218"/>
  <sheetViews>
    <sheetView zoomScale="85" zoomScaleNormal="85" workbookViewId="0">
      <pane xSplit="1" ySplit="3" topLeftCell="B46" activePane="bottomRight" state="frozen"/>
      <selection pane="topRight" activeCell="B1" sqref="B1"/>
      <selection pane="bottomLeft" activeCell="A4" sqref="A4"/>
      <selection pane="bottomRight" activeCell="D2" sqref="D2"/>
    </sheetView>
  </sheetViews>
  <sheetFormatPr defaultRowHeight="12" x14ac:dyDescent="0.2"/>
  <cols>
    <col min="1" max="1" width="15" customWidth="1"/>
    <col min="2" max="3" width="11.140625" bestFit="1" customWidth="1"/>
    <col min="4" max="4" width="10.85546875" bestFit="1" customWidth="1"/>
    <col min="5" max="5" width="11.140625" bestFit="1" customWidth="1"/>
    <col min="6" max="6" width="10.140625" bestFit="1" customWidth="1"/>
    <col min="7" max="7" width="10.85546875" bestFit="1" customWidth="1"/>
    <col min="8" max="9" width="10.140625" bestFit="1" customWidth="1"/>
    <col min="10" max="10" width="10.28515625" bestFit="1" customWidth="1"/>
    <col min="11" max="11" width="10.85546875" bestFit="1" customWidth="1"/>
    <col min="12" max="12" width="10.140625" bestFit="1" customWidth="1"/>
    <col min="13" max="13" width="10" bestFit="1" customWidth="1"/>
    <col min="14" max="15" width="11.140625" bestFit="1" customWidth="1"/>
    <col min="16" max="16" width="10.140625" bestFit="1" customWidth="1"/>
    <col min="17" max="19" width="10.85546875" bestFit="1" customWidth="1"/>
    <col min="20" max="21" width="9.85546875" bestFit="1" customWidth="1"/>
    <col min="22" max="23" width="10.140625" bestFit="1" customWidth="1"/>
    <col min="24" max="27" width="9.85546875" bestFit="1" customWidth="1"/>
    <col min="28" max="28" width="10.140625" bestFit="1" customWidth="1"/>
    <col min="30" max="31" width="11.140625" bestFit="1" customWidth="1"/>
    <col min="32" max="32" width="9.140625" bestFit="1" customWidth="1"/>
    <col min="255" max="255" width="15" customWidth="1"/>
    <col min="256" max="257" width="11.140625" bestFit="1" customWidth="1"/>
    <col min="258" max="258" width="10.85546875" bestFit="1" customWidth="1"/>
    <col min="259" max="259" width="11.140625" bestFit="1" customWidth="1"/>
    <col min="260" max="260" width="10.140625" bestFit="1" customWidth="1"/>
    <col min="261" max="261" width="10.85546875" bestFit="1" customWidth="1"/>
    <col min="262" max="263" width="10.140625" bestFit="1" customWidth="1"/>
    <col min="264" max="264" width="10.28515625" bestFit="1" customWidth="1"/>
    <col min="265" max="265" width="10.85546875" bestFit="1" customWidth="1"/>
    <col min="266" max="266" width="10.140625" bestFit="1" customWidth="1"/>
    <col min="267" max="267" width="10" bestFit="1" customWidth="1"/>
    <col min="268" max="269" width="11.140625" bestFit="1" customWidth="1"/>
    <col min="270" max="270" width="10.140625" bestFit="1" customWidth="1"/>
    <col min="271" max="273" width="10.85546875" bestFit="1" customWidth="1"/>
    <col min="274" max="275" width="9.85546875" bestFit="1" customWidth="1"/>
    <col min="276" max="277" width="10.140625" bestFit="1" customWidth="1"/>
    <col min="278" max="281" width="9.85546875" bestFit="1" customWidth="1"/>
    <col min="282" max="282" width="10.140625" bestFit="1" customWidth="1"/>
    <col min="283" max="283" width="9.140625" bestFit="1" customWidth="1"/>
    <col min="284" max="284" width="10.140625" bestFit="1" customWidth="1"/>
    <col min="286" max="287" width="11.140625" bestFit="1" customWidth="1"/>
    <col min="288" max="288" width="9.140625" bestFit="1" customWidth="1"/>
    <col min="511" max="511" width="15" customWidth="1"/>
    <col min="512" max="513" width="11.140625" bestFit="1" customWidth="1"/>
    <col min="514" max="514" width="10.85546875" bestFit="1" customWidth="1"/>
    <col min="515" max="515" width="11.140625" bestFit="1" customWidth="1"/>
    <col min="516" max="516" width="10.140625" bestFit="1" customWidth="1"/>
    <col min="517" max="517" width="10.85546875" bestFit="1" customWidth="1"/>
    <col min="518" max="519" width="10.140625" bestFit="1" customWidth="1"/>
    <col min="520" max="520" width="10.28515625" bestFit="1" customWidth="1"/>
    <col min="521" max="521" width="10.85546875" bestFit="1" customWidth="1"/>
    <col min="522" max="522" width="10.140625" bestFit="1" customWidth="1"/>
    <col min="523" max="523" width="10" bestFit="1" customWidth="1"/>
    <col min="524" max="525" width="11.140625" bestFit="1" customWidth="1"/>
    <col min="526" max="526" width="10.140625" bestFit="1" customWidth="1"/>
    <col min="527" max="529" width="10.85546875" bestFit="1" customWidth="1"/>
    <col min="530" max="531" width="9.85546875" bestFit="1" customWidth="1"/>
    <col min="532" max="533" width="10.140625" bestFit="1" customWidth="1"/>
    <col min="534" max="537" width="9.85546875" bestFit="1" customWidth="1"/>
    <col min="538" max="538" width="10.140625" bestFit="1" customWidth="1"/>
    <col min="539" max="539" width="9.140625" bestFit="1" customWidth="1"/>
    <col min="540" max="540" width="10.140625" bestFit="1" customWidth="1"/>
    <col min="542" max="543" width="11.140625" bestFit="1" customWidth="1"/>
    <col min="544" max="544" width="9.140625" bestFit="1" customWidth="1"/>
    <col min="767" max="767" width="15" customWidth="1"/>
    <col min="768" max="769" width="11.140625" bestFit="1" customWidth="1"/>
    <col min="770" max="770" width="10.85546875" bestFit="1" customWidth="1"/>
    <col min="771" max="771" width="11.140625" bestFit="1" customWidth="1"/>
    <col min="772" max="772" width="10.140625" bestFit="1" customWidth="1"/>
    <col min="773" max="773" width="10.85546875" bestFit="1" customWidth="1"/>
    <col min="774" max="775" width="10.140625" bestFit="1" customWidth="1"/>
    <col min="776" max="776" width="10.28515625" bestFit="1" customWidth="1"/>
    <col min="777" max="777" width="10.85546875" bestFit="1" customWidth="1"/>
    <col min="778" max="778" width="10.140625" bestFit="1" customWidth="1"/>
    <col min="779" max="779" width="10" bestFit="1" customWidth="1"/>
    <col min="780" max="781" width="11.140625" bestFit="1" customWidth="1"/>
    <col min="782" max="782" width="10.140625" bestFit="1" customWidth="1"/>
    <col min="783" max="785" width="10.85546875" bestFit="1" customWidth="1"/>
    <col min="786" max="787" width="9.85546875" bestFit="1" customWidth="1"/>
    <col min="788" max="789" width="10.140625" bestFit="1" customWidth="1"/>
    <col min="790" max="793" width="9.85546875" bestFit="1" customWidth="1"/>
    <col min="794" max="794" width="10.140625" bestFit="1" customWidth="1"/>
    <col min="795" max="795" width="9.140625" bestFit="1" customWidth="1"/>
    <col min="796" max="796" width="10.140625" bestFit="1" customWidth="1"/>
    <col min="798" max="799" width="11.140625" bestFit="1" customWidth="1"/>
    <col min="800" max="800" width="9.140625" bestFit="1" customWidth="1"/>
    <col min="1023" max="1023" width="15" customWidth="1"/>
    <col min="1024" max="1025" width="11.140625" bestFit="1" customWidth="1"/>
    <col min="1026" max="1026" width="10.85546875" bestFit="1" customWidth="1"/>
    <col min="1027" max="1027" width="11.140625" bestFit="1" customWidth="1"/>
    <col min="1028" max="1028" width="10.140625" bestFit="1" customWidth="1"/>
    <col min="1029" max="1029" width="10.85546875" bestFit="1" customWidth="1"/>
    <col min="1030" max="1031" width="10.140625" bestFit="1" customWidth="1"/>
    <col min="1032" max="1032" width="10.28515625" bestFit="1" customWidth="1"/>
    <col min="1033" max="1033" width="10.85546875" bestFit="1" customWidth="1"/>
    <col min="1034" max="1034" width="10.140625" bestFit="1" customWidth="1"/>
    <col min="1035" max="1035" width="10" bestFit="1" customWidth="1"/>
    <col min="1036" max="1037" width="11.140625" bestFit="1" customWidth="1"/>
    <col min="1038" max="1038" width="10.140625" bestFit="1" customWidth="1"/>
    <col min="1039" max="1041" width="10.85546875" bestFit="1" customWidth="1"/>
    <col min="1042" max="1043" width="9.85546875" bestFit="1" customWidth="1"/>
    <col min="1044" max="1045" width="10.140625" bestFit="1" customWidth="1"/>
    <col min="1046" max="1049" width="9.85546875" bestFit="1" customWidth="1"/>
    <col min="1050" max="1050" width="10.140625" bestFit="1" customWidth="1"/>
    <col min="1051" max="1051" width="9.140625" bestFit="1" customWidth="1"/>
    <col min="1052" max="1052" width="10.140625" bestFit="1" customWidth="1"/>
    <col min="1054" max="1055" width="11.140625" bestFit="1" customWidth="1"/>
    <col min="1056" max="1056" width="9.140625" bestFit="1" customWidth="1"/>
    <col min="1279" max="1279" width="15" customWidth="1"/>
    <col min="1280" max="1281" width="11.140625" bestFit="1" customWidth="1"/>
    <col min="1282" max="1282" width="10.85546875" bestFit="1" customWidth="1"/>
    <col min="1283" max="1283" width="11.140625" bestFit="1" customWidth="1"/>
    <col min="1284" max="1284" width="10.140625" bestFit="1" customWidth="1"/>
    <col min="1285" max="1285" width="10.85546875" bestFit="1" customWidth="1"/>
    <col min="1286" max="1287" width="10.140625" bestFit="1" customWidth="1"/>
    <col min="1288" max="1288" width="10.28515625" bestFit="1" customWidth="1"/>
    <col min="1289" max="1289" width="10.85546875" bestFit="1" customWidth="1"/>
    <col min="1290" max="1290" width="10.140625" bestFit="1" customWidth="1"/>
    <col min="1291" max="1291" width="10" bestFit="1" customWidth="1"/>
    <col min="1292" max="1293" width="11.140625" bestFit="1" customWidth="1"/>
    <col min="1294" max="1294" width="10.140625" bestFit="1" customWidth="1"/>
    <col min="1295" max="1297" width="10.85546875" bestFit="1" customWidth="1"/>
    <col min="1298" max="1299" width="9.85546875" bestFit="1" customWidth="1"/>
    <col min="1300" max="1301" width="10.140625" bestFit="1" customWidth="1"/>
    <col min="1302" max="1305" width="9.85546875" bestFit="1" customWidth="1"/>
    <col min="1306" max="1306" width="10.140625" bestFit="1" customWidth="1"/>
    <col min="1307" max="1307" width="9.140625" bestFit="1" customWidth="1"/>
    <col min="1308" max="1308" width="10.140625" bestFit="1" customWidth="1"/>
    <col min="1310" max="1311" width="11.140625" bestFit="1" customWidth="1"/>
    <col min="1312" max="1312" width="9.140625" bestFit="1" customWidth="1"/>
    <col min="1535" max="1535" width="15" customWidth="1"/>
    <col min="1536" max="1537" width="11.140625" bestFit="1" customWidth="1"/>
    <col min="1538" max="1538" width="10.85546875" bestFit="1" customWidth="1"/>
    <col min="1539" max="1539" width="11.140625" bestFit="1" customWidth="1"/>
    <col min="1540" max="1540" width="10.140625" bestFit="1" customWidth="1"/>
    <col min="1541" max="1541" width="10.85546875" bestFit="1" customWidth="1"/>
    <col min="1542" max="1543" width="10.140625" bestFit="1" customWidth="1"/>
    <col min="1544" max="1544" width="10.28515625" bestFit="1" customWidth="1"/>
    <col min="1545" max="1545" width="10.85546875" bestFit="1" customWidth="1"/>
    <col min="1546" max="1546" width="10.140625" bestFit="1" customWidth="1"/>
    <col min="1547" max="1547" width="10" bestFit="1" customWidth="1"/>
    <col min="1548" max="1549" width="11.140625" bestFit="1" customWidth="1"/>
    <col min="1550" max="1550" width="10.140625" bestFit="1" customWidth="1"/>
    <col min="1551" max="1553" width="10.85546875" bestFit="1" customWidth="1"/>
    <col min="1554" max="1555" width="9.85546875" bestFit="1" customWidth="1"/>
    <col min="1556" max="1557" width="10.140625" bestFit="1" customWidth="1"/>
    <col min="1558" max="1561" width="9.85546875" bestFit="1" customWidth="1"/>
    <col min="1562" max="1562" width="10.140625" bestFit="1" customWidth="1"/>
    <col min="1563" max="1563" width="9.140625" bestFit="1" customWidth="1"/>
    <col min="1564" max="1564" width="10.140625" bestFit="1" customWidth="1"/>
    <col min="1566" max="1567" width="11.140625" bestFit="1" customWidth="1"/>
    <col min="1568" max="1568" width="9.140625" bestFit="1" customWidth="1"/>
    <col min="1791" max="1791" width="15" customWidth="1"/>
    <col min="1792" max="1793" width="11.140625" bestFit="1" customWidth="1"/>
    <col min="1794" max="1794" width="10.85546875" bestFit="1" customWidth="1"/>
    <col min="1795" max="1795" width="11.140625" bestFit="1" customWidth="1"/>
    <col min="1796" max="1796" width="10.140625" bestFit="1" customWidth="1"/>
    <col min="1797" max="1797" width="10.85546875" bestFit="1" customWidth="1"/>
    <col min="1798" max="1799" width="10.140625" bestFit="1" customWidth="1"/>
    <col min="1800" max="1800" width="10.28515625" bestFit="1" customWidth="1"/>
    <col min="1801" max="1801" width="10.85546875" bestFit="1" customWidth="1"/>
    <col min="1802" max="1802" width="10.140625" bestFit="1" customWidth="1"/>
    <col min="1803" max="1803" width="10" bestFit="1" customWidth="1"/>
    <col min="1804" max="1805" width="11.140625" bestFit="1" customWidth="1"/>
    <col min="1806" max="1806" width="10.140625" bestFit="1" customWidth="1"/>
    <col min="1807" max="1809" width="10.85546875" bestFit="1" customWidth="1"/>
    <col min="1810" max="1811" width="9.85546875" bestFit="1" customWidth="1"/>
    <col min="1812" max="1813" width="10.140625" bestFit="1" customWidth="1"/>
    <col min="1814" max="1817" width="9.85546875" bestFit="1" customWidth="1"/>
    <col min="1818" max="1818" width="10.140625" bestFit="1" customWidth="1"/>
    <col min="1819" max="1819" width="9.140625" bestFit="1" customWidth="1"/>
    <col min="1820" max="1820" width="10.140625" bestFit="1" customWidth="1"/>
    <col min="1822" max="1823" width="11.140625" bestFit="1" customWidth="1"/>
    <col min="1824" max="1824" width="9.140625" bestFit="1" customWidth="1"/>
    <col min="2047" max="2047" width="15" customWidth="1"/>
    <col min="2048" max="2049" width="11.140625" bestFit="1" customWidth="1"/>
    <col min="2050" max="2050" width="10.85546875" bestFit="1" customWidth="1"/>
    <col min="2051" max="2051" width="11.140625" bestFit="1" customWidth="1"/>
    <col min="2052" max="2052" width="10.140625" bestFit="1" customWidth="1"/>
    <col min="2053" max="2053" width="10.85546875" bestFit="1" customWidth="1"/>
    <col min="2054" max="2055" width="10.140625" bestFit="1" customWidth="1"/>
    <col min="2056" max="2056" width="10.28515625" bestFit="1" customWidth="1"/>
    <col min="2057" max="2057" width="10.85546875" bestFit="1" customWidth="1"/>
    <col min="2058" max="2058" width="10.140625" bestFit="1" customWidth="1"/>
    <col min="2059" max="2059" width="10" bestFit="1" customWidth="1"/>
    <col min="2060" max="2061" width="11.140625" bestFit="1" customWidth="1"/>
    <col min="2062" max="2062" width="10.140625" bestFit="1" customWidth="1"/>
    <col min="2063" max="2065" width="10.85546875" bestFit="1" customWidth="1"/>
    <col min="2066" max="2067" width="9.85546875" bestFit="1" customWidth="1"/>
    <col min="2068" max="2069" width="10.140625" bestFit="1" customWidth="1"/>
    <col min="2070" max="2073" width="9.85546875" bestFit="1" customWidth="1"/>
    <col min="2074" max="2074" width="10.140625" bestFit="1" customWidth="1"/>
    <col min="2075" max="2075" width="9.140625" bestFit="1" customWidth="1"/>
    <col min="2076" max="2076" width="10.140625" bestFit="1" customWidth="1"/>
    <col min="2078" max="2079" width="11.140625" bestFit="1" customWidth="1"/>
    <col min="2080" max="2080" width="9.140625" bestFit="1" customWidth="1"/>
    <col min="2303" max="2303" width="15" customWidth="1"/>
    <col min="2304" max="2305" width="11.140625" bestFit="1" customWidth="1"/>
    <col min="2306" max="2306" width="10.85546875" bestFit="1" customWidth="1"/>
    <col min="2307" max="2307" width="11.140625" bestFit="1" customWidth="1"/>
    <col min="2308" max="2308" width="10.140625" bestFit="1" customWidth="1"/>
    <col min="2309" max="2309" width="10.85546875" bestFit="1" customWidth="1"/>
    <col min="2310" max="2311" width="10.140625" bestFit="1" customWidth="1"/>
    <col min="2312" max="2312" width="10.28515625" bestFit="1" customWidth="1"/>
    <col min="2313" max="2313" width="10.85546875" bestFit="1" customWidth="1"/>
    <col min="2314" max="2314" width="10.140625" bestFit="1" customWidth="1"/>
    <col min="2315" max="2315" width="10" bestFit="1" customWidth="1"/>
    <col min="2316" max="2317" width="11.140625" bestFit="1" customWidth="1"/>
    <col min="2318" max="2318" width="10.140625" bestFit="1" customWidth="1"/>
    <col min="2319" max="2321" width="10.85546875" bestFit="1" customWidth="1"/>
    <col min="2322" max="2323" width="9.85546875" bestFit="1" customWidth="1"/>
    <col min="2324" max="2325" width="10.140625" bestFit="1" customWidth="1"/>
    <col min="2326" max="2329" width="9.85546875" bestFit="1" customWidth="1"/>
    <col min="2330" max="2330" width="10.140625" bestFit="1" customWidth="1"/>
    <col min="2331" max="2331" width="9.140625" bestFit="1" customWidth="1"/>
    <col min="2332" max="2332" width="10.140625" bestFit="1" customWidth="1"/>
    <col min="2334" max="2335" width="11.140625" bestFit="1" customWidth="1"/>
    <col min="2336" max="2336" width="9.140625" bestFit="1" customWidth="1"/>
    <col min="2559" max="2559" width="15" customWidth="1"/>
    <col min="2560" max="2561" width="11.140625" bestFit="1" customWidth="1"/>
    <col min="2562" max="2562" width="10.85546875" bestFit="1" customWidth="1"/>
    <col min="2563" max="2563" width="11.140625" bestFit="1" customWidth="1"/>
    <col min="2564" max="2564" width="10.140625" bestFit="1" customWidth="1"/>
    <col min="2565" max="2565" width="10.85546875" bestFit="1" customWidth="1"/>
    <col min="2566" max="2567" width="10.140625" bestFit="1" customWidth="1"/>
    <col min="2568" max="2568" width="10.28515625" bestFit="1" customWidth="1"/>
    <col min="2569" max="2569" width="10.85546875" bestFit="1" customWidth="1"/>
    <col min="2570" max="2570" width="10.140625" bestFit="1" customWidth="1"/>
    <col min="2571" max="2571" width="10" bestFit="1" customWidth="1"/>
    <col min="2572" max="2573" width="11.140625" bestFit="1" customWidth="1"/>
    <col min="2574" max="2574" width="10.140625" bestFit="1" customWidth="1"/>
    <col min="2575" max="2577" width="10.85546875" bestFit="1" customWidth="1"/>
    <col min="2578" max="2579" width="9.85546875" bestFit="1" customWidth="1"/>
    <col min="2580" max="2581" width="10.140625" bestFit="1" customWidth="1"/>
    <col min="2582" max="2585" width="9.85546875" bestFit="1" customWidth="1"/>
    <col min="2586" max="2586" width="10.140625" bestFit="1" customWidth="1"/>
    <col min="2587" max="2587" width="9.140625" bestFit="1" customWidth="1"/>
    <col min="2588" max="2588" width="10.140625" bestFit="1" customWidth="1"/>
    <col min="2590" max="2591" width="11.140625" bestFit="1" customWidth="1"/>
    <col min="2592" max="2592" width="9.140625" bestFit="1" customWidth="1"/>
    <col min="2815" max="2815" width="15" customWidth="1"/>
    <col min="2816" max="2817" width="11.140625" bestFit="1" customWidth="1"/>
    <col min="2818" max="2818" width="10.85546875" bestFit="1" customWidth="1"/>
    <col min="2819" max="2819" width="11.140625" bestFit="1" customWidth="1"/>
    <col min="2820" max="2820" width="10.140625" bestFit="1" customWidth="1"/>
    <col min="2821" max="2821" width="10.85546875" bestFit="1" customWidth="1"/>
    <col min="2822" max="2823" width="10.140625" bestFit="1" customWidth="1"/>
    <col min="2824" max="2824" width="10.28515625" bestFit="1" customWidth="1"/>
    <col min="2825" max="2825" width="10.85546875" bestFit="1" customWidth="1"/>
    <col min="2826" max="2826" width="10.140625" bestFit="1" customWidth="1"/>
    <col min="2827" max="2827" width="10" bestFit="1" customWidth="1"/>
    <col min="2828" max="2829" width="11.140625" bestFit="1" customWidth="1"/>
    <col min="2830" max="2830" width="10.140625" bestFit="1" customWidth="1"/>
    <col min="2831" max="2833" width="10.85546875" bestFit="1" customWidth="1"/>
    <col min="2834" max="2835" width="9.85546875" bestFit="1" customWidth="1"/>
    <col min="2836" max="2837" width="10.140625" bestFit="1" customWidth="1"/>
    <col min="2838" max="2841" width="9.85546875" bestFit="1" customWidth="1"/>
    <col min="2842" max="2842" width="10.140625" bestFit="1" customWidth="1"/>
    <col min="2843" max="2843" width="9.140625" bestFit="1" customWidth="1"/>
    <col min="2844" max="2844" width="10.140625" bestFit="1" customWidth="1"/>
    <col min="2846" max="2847" width="11.140625" bestFit="1" customWidth="1"/>
    <col min="2848" max="2848" width="9.140625" bestFit="1" customWidth="1"/>
    <col min="3071" max="3071" width="15" customWidth="1"/>
    <col min="3072" max="3073" width="11.140625" bestFit="1" customWidth="1"/>
    <col min="3074" max="3074" width="10.85546875" bestFit="1" customWidth="1"/>
    <col min="3075" max="3075" width="11.140625" bestFit="1" customWidth="1"/>
    <col min="3076" max="3076" width="10.140625" bestFit="1" customWidth="1"/>
    <col min="3077" max="3077" width="10.85546875" bestFit="1" customWidth="1"/>
    <col min="3078" max="3079" width="10.140625" bestFit="1" customWidth="1"/>
    <col min="3080" max="3080" width="10.28515625" bestFit="1" customWidth="1"/>
    <col min="3081" max="3081" width="10.85546875" bestFit="1" customWidth="1"/>
    <col min="3082" max="3082" width="10.140625" bestFit="1" customWidth="1"/>
    <col min="3083" max="3083" width="10" bestFit="1" customWidth="1"/>
    <col min="3084" max="3085" width="11.140625" bestFit="1" customWidth="1"/>
    <col min="3086" max="3086" width="10.140625" bestFit="1" customWidth="1"/>
    <col min="3087" max="3089" width="10.85546875" bestFit="1" customWidth="1"/>
    <col min="3090" max="3091" width="9.85546875" bestFit="1" customWidth="1"/>
    <col min="3092" max="3093" width="10.140625" bestFit="1" customWidth="1"/>
    <col min="3094" max="3097" width="9.85546875" bestFit="1" customWidth="1"/>
    <col min="3098" max="3098" width="10.140625" bestFit="1" customWidth="1"/>
    <col min="3099" max="3099" width="9.140625" bestFit="1" customWidth="1"/>
    <col min="3100" max="3100" width="10.140625" bestFit="1" customWidth="1"/>
    <col min="3102" max="3103" width="11.140625" bestFit="1" customWidth="1"/>
    <col min="3104" max="3104" width="9.140625" bestFit="1" customWidth="1"/>
    <col min="3327" max="3327" width="15" customWidth="1"/>
    <col min="3328" max="3329" width="11.140625" bestFit="1" customWidth="1"/>
    <col min="3330" max="3330" width="10.85546875" bestFit="1" customWidth="1"/>
    <col min="3331" max="3331" width="11.140625" bestFit="1" customWidth="1"/>
    <col min="3332" max="3332" width="10.140625" bestFit="1" customWidth="1"/>
    <col min="3333" max="3333" width="10.85546875" bestFit="1" customWidth="1"/>
    <col min="3334" max="3335" width="10.140625" bestFit="1" customWidth="1"/>
    <col min="3336" max="3336" width="10.28515625" bestFit="1" customWidth="1"/>
    <col min="3337" max="3337" width="10.85546875" bestFit="1" customWidth="1"/>
    <col min="3338" max="3338" width="10.140625" bestFit="1" customWidth="1"/>
    <col min="3339" max="3339" width="10" bestFit="1" customWidth="1"/>
    <col min="3340" max="3341" width="11.140625" bestFit="1" customWidth="1"/>
    <col min="3342" max="3342" width="10.140625" bestFit="1" customWidth="1"/>
    <col min="3343" max="3345" width="10.85546875" bestFit="1" customWidth="1"/>
    <col min="3346" max="3347" width="9.85546875" bestFit="1" customWidth="1"/>
    <col min="3348" max="3349" width="10.140625" bestFit="1" customWidth="1"/>
    <col min="3350" max="3353" width="9.85546875" bestFit="1" customWidth="1"/>
    <col min="3354" max="3354" width="10.140625" bestFit="1" customWidth="1"/>
    <col min="3355" max="3355" width="9.140625" bestFit="1" customWidth="1"/>
    <col min="3356" max="3356" width="10.140625" bestFit="1" customWidth="1"/>
    <col min="3358" max="3359" width="11.140625" bestFit="1" customWidth="1"/>
    <col min="3360" max="3360" width="9.140625" bestFit="1" customWidth="1"/>
    <col min="3583" max="3583" width="15" customWidth="1"/>
    <col min="3584" max="3585" width="11.140625" bestFit="1" customWidth="1"/>
    <col min="3586" max="3586" width="10.85546875" bestFit="1" customWidth="1"/>
    <col min="3587" max="3587" width="11.140625" bestFit="1" customWidth="1"/>
    <col min="3588" max="3588" width="10.140625" bestFit="1" customWidth="1"/>
    <col min="3589" max="3589" width="10.85546875" bestFit="1" customWidth="1"/>
    <col min="3590" max="3591" width="10.140625" bestFit="1" customWidth="1"/>
    <col min="3592" max="3592" width="10.28515625" bestFit="1" customWidth="1"/>
    <col min="3593" max="3593" width="10.85546875" bestFit="1" customWidth="1"/>
    <col min="3594" max="3594" width="10.140625" bestFit="1" customWidth="1"/>
    <col min="3595" max="3595" width="10" bestFit="1" customWidth="1"/>
    <col min="3596" max="3597" width="11.140625" bestFit="1" customWidth="1"/>
    <col min="3598" max="3598" width="10.140625" bestFit="1" customWidth="1"/>
    <col min="3599" max="3601" width="10.85546875" bestFit="1" customWidth="1"/>
    <col min="3602" max="3603" width="9.85546875" bestFit="1" customWidth="1"/>
    <col min="3604" max="3605" width="10.140625" bestFit="1" customWidth="1"/>
    <col min="3606" max="3609" width="9.85546875" bestFit="1" customWidth="1"/>
    <col min="3610" max="3610" width="10.140625" bestFit="1" customWidth="1"/>
    <col min="3611" max="3611" width="9.140625" bestFit="1" customWidth="1"/>
    <col min="3612" max="3612" width="10.140625" bestFit="1" customWidth="1"/>
    <col min="3614" max="3615" width="11.140625" bestFit="1" customWidth="1"/>
    <col min="3616" max="3616" width="9.140625" bestFit="1" customWidth="1"/>
    <col min="3839" max="3839" width="15" customWidth="1"/>
    <col min="3840" max="3841" width="11.140625" bestFit="1" customWidth="1"/>
    <col min="3842" max="3842" width="10.85546875" bestFit="1" customWidth="1"/>
    <col min="3843" max="3843" width="11.140625" bestFit="1" customWidth="1"/>
    <col min="3844" max="3844" width="10.140625" bestFit="1" customWidth="1"/>
    <col min="3845" max="3845" width="10.85546875" bestFit="1" customWidth="1"/>
    <col min="3846" max="3847" width="10.140625" bestFit="1" customWidth="1"/>
    <col min="3848" max="3848" width="10.28515625" bestFit="1" customWidth="1"/>
    <col min="3849" max="3849" width="10.85546875" bestFit="1" customWidth="1"/>
    <col min="3850" max="3850" width="10.140625" bestFit="1" customWidth="1"/>
    <col min="3851" max="3851" width="10" bestFit="1" customWidth="1"/>
    <col min="3852" max="3853" width="11.140625" bestFit="1" customWidth="1"/>
    <col min="3854" max="3854" width="10.140625" bestFit="1" customWidth="1"/>
    <col min="3855" max="3857" width="10.85546875" bestFit="1" customWidth="1"/>
    <col min="3858" max="3859" width="9.85546875" bestFit="1" customWidth="1"/>
    <col min="3860" max="3861" width="10.140625" bestFit="1" customWidth="1"/>
    <col min="3862" max="3865" width="9.85546875" bestFit="1" customWidth="1"/>
    <col min="3866" max="3866" width="10.140625" bestFit="1" customWidth="1"/>
    <col min="3867" max="3867" width="9.140625" bestFit="1" customWidth="1"/>
    <col min="3868" max="3868" width="10.140625" bestFit="1" customWidth="1"/>
    <col min="3870" max="3871" width="11.140625" bestFit="1" customWidth="1"/>
    <col min="3872" max="3872" width="9.140625" bestFit="1" customWidth="1"/>
    <col min="4095" max="4095" width="15" customWidth="1"/>
    <col min="4096" max="4097" width="11.140625" bestFit="1" customWidth="1"/>
    <col min="4098" max="4098" width="10.85546875" bestFit="1" customWidth="1"/>
    <col min="4099" max="4099" width="11.140625" bestFit="1" customWidth="1"/>
    <col min="4100" max="4100" width="10.140625" bestFit="1" customWidth="1"/>
    <col min="4101" max="4101" width="10.85546875" bestFit="1" customWidth="1"/>
    <col min="4102" max="4103" width="10.140625" bestFit="1" customWidth="1"/>
    <col min="4104" max="4104" width="10.28515625" bestFit="1" customWidth="1"/>
    <col min="4105" max="4105" width="10.85546875" bestFit="1" customWidth="1"/>
    <col min="4106" max="4106" width="10.140625" bestFit="1" customWidth="1"/>
    <col min="4107" max="4107" width="10" bestFit="1" customWidth="1"/>
    <col min="4108" max="4109" width="11.140625" bestFit="1" customWidth="1"/>
    <col min="4110" max="4110" width="10.140625" bestFit="1" customWidth="1"/>
    <col min="4111" max="4113" width="10.85546875" bestFit="1" customWidth="1"/>
    <col min="4114" max="4115" width="9.85546875" bestFit="1" customWidth="1"/>
    <col min="4116" max="4117" width="10.140625" bestFit="1" customWidth="1"/>
    <col min="4118" max="4121" width="9.85546875" bestFit="1" customWidth="1"/>
    <col min="4122" max="4122" width="10.140625" bestFit="1" customWidth="1"/>
    <col min="4123" max="4123" width="9.140625" bestFit="1" customWidth="1"/>
    <col min="4124" max="4124" width="10.140625" bestFit="1" customWidth="1"/>
    <col min="4126" max="4127" width="11.140625" bestFit="1" customWidth="1"/>
    <col min="4128" max="4128" width="9.140625" bestFit="1" customWidth="1"/>
    <col min="4351" max="4351" width="15" customWidth="1"/>
    <col min="4352" max="4353" width="11.140625" bestFit="1" customWidth="1"/>
    <col min="4354" max="4354" width="10.85546875" bestFit="1" customWidth="1"/>
    <col min="4355" max="4355" width="11.140625" bestFit="1" customWidth="1"/>
    <col min="4356" max="4356" width="10.140625" bestFit="1" customWidth="1"/>
    <col min="4357" max="4357" width="10.85546875" bestFit="1" customWidth="1"/>
    <col min="4358" max="4359" width="10.140625" bestFit="1" customWidth="1"/>
    <col min="4360" max="4360" width="10.28515625" bestFit="1" customWidth="1"/>
    <col min="4361" max="4361" width="10.85546875" bestFit="1" customWidth="1"/>
    <col min="4362" max="4362" width="10.140625" bestFit="1" customWidth="1"/>
    <col min="4363" max="4363" width="10" bestFit="1" customWidth="1"/>
    <col min="4364" max="4365" width="11.140625" bestFit="1" customWidth="1"/>
    <col min="4366" max="4366" width="10.140625" bestFit="1" customWidth="1"/>
    <col min="4367" max="4369" width="10.85546875" bestFit="1" customWidth="1"/>
    <col min="4370" max="4371" width="9.85546875" bestFit="1" customWidth="1"/>
    <col min="4372" max="4373" width="10.140625" bestFit="1" customWidth="1"/>
    <col min="4374" max="4377" width="9.85546875" bestFit="1" customWidth="1"/>
    <col min="4378" max="4378" width="10.140625" bestFit="1" customWidth="1"/>
    <col min="4379" max="4379" width="9.140625" bestFit="1" customWidth="1"/>
    <col min="4380" max="4380" width="10.140625" bestFit="1" customWidth="1"/>
    <col min="4382" max="4383" width="11.140625" bestFit="1" customWidth="1"/>
    <col min="4384" max="4384" width="9.140625" bestFit="1" customWidth="1"/>
    <col min="4607" max="4607" width="15" customWidth="1"/>
    <col min="4608" max="4609" width="11.140625" bestFit="1" customWidth="1"/>
    <col min="4610" max="4610" width="10.85546875" bestFit="1" customWidth="1"/>
    <col min="4611" max="4611" width="11.140625" bestFit="1" customWidth="1"/>
    <col min="4612" max="4612" width="10.140625" bestFit="1" customWidth="1"/>
    <col min="4613" max="4613" width="10.85546875" bestFit="1" customWidth="1"/>
    <col min="4614" max="4615" width="10.140625" bestFit="1" customWidth="1"/>
    <col min="4616" max="4616" width="10.28515625" bestFit="1" customWidth="1"/>
    <col min="4617" max="4617" width="10.85546875" bestFit="1" customWidth="1"/>
    <col min="4618" max="4618" width="10.140625" bestFit="1" customWidth="1"/>
    <col min="4619" max="4619" width="10" bestFit="1" customWidth="1"/>
    <col min="4620" max="4621" width="11.140625" bestFit="1" customWidth="1"/>
    <col min="4622" max="4622" width="10.140625" bestFit="1" customWidth="1"/>
    <col min="4623" max="4625" width="10.85546875" bestFit="1" customWidth="1"/>
    <col min="4626" max="4627" width="9.85546875" bestFit="1" customWidth="1"/>
    <col min="4628" max="4629" width="10.140625" bestFit="1" customWidth="1"/>
    <col min="4630" max="4633" width="9.85546875" bestFit="1" customWidth="1"/>
    <col min="4634" max="4634" width="10.140625" bestFit="1" customWidth="1"/>
    <col min="4635" max="4635" width="9.140625" bestFit="1" customWidth="1"/>
    <col min="4636" max="4636" width="10.140625" bestFit="1" customWidth="1"/>
    <col min="4638" max="4639" width="11.140625" bestFit="1" customWidth="1"/>
    <col min="4640" max="4640" width="9.140625" bestFit="1" customWidth="1"/>
    <col min="4863" max="4863" width="15" customWidth="1"/>
    <col min="4864" max="4865" width="11.140625" bestFit="1" customWidth="1"/>
    <col min="4866" max="4866" width="10.85546875" bestFit="1" customWidth="1"/>
    <col min="4867" max="4867" width="11.140625" bestFit="1" customWidth="1"/>
    <col min="4868" max="4868" width="10.140625" bestFit="1" customWidth="1"/>
    <col min="4869" max="4869" width="10.85546875" bestFit="1" customWidth="1"/>
    <col min="4870" max="4871" width="10.140625" bestFit="1" customWidth="1"/>
    <col min="4872" max="4872" width="10.28515625" bestFit="1" customWidth="1"/>
    <col min="4873" max="4873" width="10.85546875" bestFit="1" customWidth="1"/>
    <col min="4874" max="4874" width="10.140625" bestFit="1" customWidth="1"/>
    <col min="4875" max="4875" width="10" bestFit="1" customWidth="1"/>
    <col min="4876" max="4877" width="11.140625" bestFit="1" customWidth="1"/>
    <col min="4878" max="4878" width="10.140625" bestFit="1" customWidth="1"/>
    <col min="4879" max="4881" width="10.85546875" bestFit="1" customWidth="1"/>
    <col min="4882" max="4883" width="9.85546875" bestFit="1" customWidth="1"/>
    <col min="4884" max="4885" width="10.140625" bestFit="1" customWidth="1"/>
    <col min="4886" max="4889" width="9.85546875" bestFit="1" customWidth="1"/>
    <col min="4890" max="4890" width="10.140625" bestFit="1" customWidth="1"/>
    <col min="4891" max="4891" width="9.140625" bestFit="1" customWidth="1"/>
    <col min="4892" max="4892" width="10.140625" bestFit="1" customWidth="1"/>
    <col min="4894" max="4895" width="11.140625" bestFit="1" customWidth="1"/>
    <col min="4896" max="4896" width="9.140625" bestFit="1" customWidth="1"/>
    <col min="5119" max="5119" width="15" customWidth="1"/>
    <col min="5120" max="5121" width="11.140625" bestFit="1" customWidth="1"/>
    <col min="5122" max="5122" width="10.85546875" bestFit="1" customWidth="1"/>
    <col min="5123" max="5123" width="11.140625" bestFit="1" customWidth="1"/>
    <col min="5124" max="5124" width="10.140625" bestFit="1" customWidth="1"/>
    <col min="5125" max="5125" width="10.85546875" bestFit="1" customWidth="1"/>
    <col min="5126" max="5127" width="10.140625" bestFit="1" customWidth="1"/>
    <col min="5128" max="5128" width="10.28515625" bestFit="1" customWidth="1"/>
    <col min="5129" max="5129" width="10.85546875" bestFit="1" customWidth="1"/>
    <col min="5130" max="5130" width="10.140625" bestFit="1" customWidth="1"/>
    <col min="5131" max="5131" width="10" bestFit="1" customWidth="1"/>
    <col min="5132" max="5133" width="11.140625" bestFit="1" customWidth="1"/>
    <col min="5134" max="5134" width="10.140625" bestFit="1" customWidth="1"/>
    <col min="5135" max="5137" width="10.85546875" bestFit="1" customWidth="1"/>
    <col min="5138" max="5139" width="9.85546875" bestFit="1" customWidth="1"/>
    <col min="5140" max="5141" width="10.140625" bestFit="1" customWidth="1"/>
    <col min="5142" max="5145" width="9.85546875" bestFit="1" customWidth="1"/>
    <col min="5146" max="5146" width="10.140625" bestFit="1" customWidth="1"/>
    <col min="5147" max="5147" width="9.140625" bestFit="1" customWidth="1"/>
    <col min="5148" max="5148" width="10.140625" bestFit="1" customWidth="1"/>
    <col min="5150" max="5151" width="11.140625" bestFit="1" customWidth="1"/>
    <col min="5152" max="5152" width="9.140625" bestFit="1" customWidth="1"/>
    <col min="5375" max="5375" width="15" customWidth="1"/>
    <col min="5376" max="5377" width="11.140625" bestFit="1" customWidth="1"/>
    <col min="5378" max="5378" width="10.85546875" bestFit="1" customWidth="1"/>
    <col min="5379" max="5379" width="11.140625" bestFit="1" customWidth="1"/>
    <col min="5380" max="5380" width="10.140625" bestFit="1" customWidth="1"/>
    <col min="5381" max="5381" width="10.85546875" bestFit="1" customWidth="1"/>
    <col min="5382" max="5383" width="10.140625" bestFit="1" customWidth="1"/>
    <col min="5384" max="5384" width="10.28515625" bestFit="1" customWidth="1"/>
    <col min="5385" max="5385" width="10.85546875" bestFit="1" customWidth="1"/>
    <col min="5386" max="5386" width="10.140625" bestFit="1" customWidth="1"/>
    <col min="5387" max="5387" width="10" bestFit="1" customWidth="1"/>
    <col min="5388" max="5389" width="11.140625" bestFit="1" customWidth="1"/>
    <col min="5390" max="5390" width="10.140625" bestFit="1" customWidth="1"/>
    <col min="5391" max="5393" width="10.85546875" bestFit="1" customWidth="1"/>
    <col min="5394" max="5395" width="9.85546875" bestFit="1" customWidth="1"/>
    <col min="5396" max="5397" width="10.140625" bestFit="1" customWidth="1"/>
    <col min="5398" max="5401" width="9.85546875" bestFit="1" customWidth="1"/>
    <col min="5402" max="5402" width="10.140625" bestFit="1" customWidth="1"/>
    <col min="5403" max="5403" width="9.140625" bestFit="1" customWidth="1"/>
    <col min="5404" max="5404" width="10.140625" bestFit="1" customWidth="1"/>
    <col min="5406" max="5407" width="11.140625" bestFit="1" customWidth="1"/>
    <col min="5408" max="5408" width="9.140625" bestFit="1" customWidth="1"/>
    <col min="5631" max="5631" width="15" customWidth="1"/>
    <col min="5632" max="5633" width="11.140625" bestFit="1" customWidth="1"/>
    <col min="5634" max="5634" width="10.85546875" bestFit="1" customWidth="1"/>
    <col min="5635" max="5635" width="11.140625" bestFit="1" customWidth="1"/>
    <col min="5636" max="5636" width="10.140625" bestFit="1" customWidth="1"/>
    <col min="5637" max="5637" width="10.85546875" bestFit="1" customWidth="1"/>
    <col min="5638" max="5639" width="10.140625" bestFit="1" customWidth="1"/>
    <col min="5640" max="5640" width="10.28515625" bestFit="1" customWidth="1"/>
    <col min="5641" max="5641" width="10.85546875" bestFit="1" customWidth="1"/>
    <col min="5642" max="5642" width="10.140625" bestFit="1" customWidth="1"/>
    <col min="5643" max="5643" width="10" bestFit="1" customWidth="1"/>
    <col min="5644" max="5645" width="11.140625" bestFit="1" customWidth="1"/>
    <col min="5646" max="5646" width="10.140625" bestFit="1" customWidth="1"/>
    <col min="5647" max="5649" width="10.85546875" bestFit="1" customWidth="1"/>
    <col min="5650" max="5651" width="9.85546875" bestFit="1" customWidth="1"/>
    <col min="5652" max="5653" width="10.140625" bestFit="1" customWidth="1"/>
    <col min="5654" max="5657" width="9.85546875" bestFit="1" customWidth="1"/>
    <col min="5658" max="5658" width="10.140625" bestFit="1" customWidth="1"/>
    <col min="5659" max="5659" width="9.140625" bestFit="1" customWidth="1"/>
    <col min="5660" max="5660" width="10.140625" bestFit="1" customWidth="1"/>
    <col min="5662" max="5663" width="11.140625" bestFit="1" customWidth="1"/>
    <col min="5664" max="5664" width="9.140625" bestFit="1" customWidth="1"/>
    <col min="5887" max="5887" width="15" customWidth="1"/>
    <col min="5888" max="5889" width="11.140625" bestFit="1" customWidth="1"/>
    <col min="5890" max="5890" width="10.85546875" bestFit="1" customWidth="1"/>
    <col min="5891" max="5891" width="11.140625" bestFit="1" customWidth="1"/>
    <col min="5892" max="5892" width="10.140625" bestFit="1" customWidth="1"/>
    <col min="5893" max="5893" width="10.85546875" bestFit="1" customWidth="1"/>
    <col min="5894" max="5895" width="10.140625" bestFit="1" customWidth="1"/>
    <col min="5896" max="5896" width="10.28515625" bestFit="1" customWidth="1"/>
    <col min="5897" max="5897" width="10.85546875" bestFit="1" customWidth="1"/>
    <col min="5898" max="5898" width="10.140625" bestFit="1" customWidth="1"/>
    <col min="5899" max="5899" width="10" bestFit="1" customWidth="1"/>
    <col min="5900" max="5901" width="11.140625" bestFit="1" customWidth="1"/>
    <col min="5902" max="5902" width="10.140625" bestFit="1" customWidth="1"/>
    <col min="5903" max="5905" width="10.85546875" bestFit="1" customWidth="1"/>
    <col min="5906" max="5907" width="9.85546875" bestFit="1" customWidth="1"/>
    <col min="5908" max="5909" width="10.140625" bestFit="1" customWidth="1"/>
    <col min="5910" max="5913" width="9.85546875" bestFit="1" customWidth="1"/>
    <col min="5914" max="5914" width="10.140625" bestFit="1" customWidth="1"/>
    <col min="5915" max="5915" width="9.140625" bestFit="1" customWidth="1"/>
    <col min="5916" max="5916" width="10.140625" bestFit="1" customWidth="1"/>
    <col min="5918" max="5919" width="11.140625" bestFit="1" customWidth="1"/>
    <col min="5920" max="5920" width="9.140625" bestFit="1" customWidth="1"/>
    <col min="6143" max="6143" width="15" customWidth="1"/>
    <col min="6144" max="6145" width="11.140625" bestFit="1" customWidth="1"/>
    <col min="6146" max="6146" width="10.85546875" bestFit="1" customWidth="1"/>
    <col min="6147" max="6147" width="11.140625" bestFit="1" customWidth="1"/>
    <col min="6148" max="6148" width="10.140625" bestFit="1" customWidth="1"/>
    <col min="6149" max="6149" width="10.85546875" bestFit="1" customWidth="1"/>
    <col min="6150" max="6151" width="10.140625" bestFit="1" customWidth="1"/>
    <col min="6152" max="6152" width="10.28515625" bestFit="1" customWidth="1"/>
    <col min="6153" max="6153" width="10.85546875" bestFit="1" customWidth="1"/>
    <col min="6154" max="6154" width="10.140625" bestFit="1" customWidth="1"/>
    <col min="6155" max="6155" width="10" bestFit="1" customWidth="1"/>
    <col min="6156" max="6157" width="11.140625" bestFit="1" customWidth="1"/>
    <col min="6158" max="6158" width="10.140625" bestFit="1" customWidth="1"/>
    <col min="6159" max="6161" width="10.85546875" bestFit="1" customWidth="1"/>
    <col min="6162" max="6163" width="9.85546875" bestFit="1" customWidth="1"/>
    <col min="6164" max="6165" width="10.140625" bestFit="1" customWidth="1"/>
    <col min="6166" max="6169" width="9.85546875" bestFit="1" customWidth="1"/>
    <col min="6170" max="6170" width="10.140625" bestFit="1" customWidth="1"/>
    <col min="6171" max="6171" width="9.140625" bestFit="1" customWidth="1"/>
    <col min="6172" max="6172" width="10.140625" bestFit="1" customWidth="1"/>
    <col min="6174" max="6175" width="11.140625" bestFit="1" customWidth="1"/>
    <col min="6176" max="6176" width="9.140625" bestFit="1" customWidth="1"/>
    <col min="6399" max="6399" width="15" customWidth="1"/>
    <col min="6400" max="6401" width="11.140625" bestFit="1" customWidth="1"/>
    <col min="6402" max="6402" width="10.85546875" bestFit="1" customWidth="1"/>
    <col min="6403" max="6403" width="11.140625" bestFit="1" customWidth="1"/>
    <col min="6404" max="6404" width="10.140625" bestFit="1" customWidth="1"/>
    <col min="6405" max="6405" width="10.85546875" bestFit="1" customWidth="1"/>
    <col min="6406" max="6407" width="10.140625" bestFit="1" customWidth="1"/>
    <col min="6408" max="6408" width="10.28515625" bestFit="1" customWidth="1"/>
    <col min="6409" max="6409" width="10.85546875" bestFit="1" customWidth="1"/>
    <col min="6410" max="6410" width="10.140625" bestFit="1" customWidth="1"/>
    <col min="6411" max="6411" width="10" bestFit="1" customWidth="1"/>
    <col min="6412" max="6413" width="11.140625" bestFit="1" customWidth="1"/>
    <col min="6414" max="6414" width="10.140625" bestFit="1" customWidth="1"/>
    <col min="6415" max="6417" width="10.85546875" bestFit="1" customWidth="1"/>
    <col min="6418" max="6419" width="9.85546875" bestFit="1" customWidth="1"/>
    <col min="6420" max="6421" width="10.140625" bestFit="1" customWidth="1"/>
    <col min="6422" max="6425" width="9.85546875" bestFit="1" customWidth="1"/>
    <col min="6426" max="6426" width="10.140625" bestFit="1" customWidth="1"/>
    <col min="6427" max="6427" width="9.140625" bestFit="1" customWidth="1"/>
    <col min="6428" max="6428" width="10.140625" bestFit="1" customWidth="1"/>
    <col min="6430" max="6431" width="11.140625" bestFit="1" customWidth="1"/>
    <col min="6432" max="6432" width="9.140625" bestFit="1" customWidth="1"/>
    <col min="6655" max="6655" width="15" customWidth="1"/>
    <col min="6656" max="6657" width="11.140625" bestFit="1" customWidth="1"/>
    <col min="6658" max="6658" width="10.85546875" bestFit="1" customWidth="1"/>
    <col min="6659" max="6659" width="11.140625" bestFit="1" customWidth="1"/>
    <col min="6660" max="6660" width="10.140625" bestFit="1" customWidth="1"/>
    <col min="6661" max="6661" width="10.85546875" bestFit="1" customWidth="1"/>
    <col min="6662" max="6663" width="10.140625" bestFit="1" customWidth="1"/>
    <col min="6664" max="6664" width="10.28515625" bestFit="1" customWidth="1"/>
    <col min="6665" max="6665" width="10.85546875" bestFit="1" customWidth="1"/>
    <col min="6666" max="6666" width="10.140625" bestFit="1" customWidth="1"/>
    <col min="6667" max="6667" width="10" bestFit="1" customWidth="1"/>
    <col min="6668" max="6669" width="11.140625" bestFit="1" customWidth="1"/>
    <col min="6670" max="6670" width="10.140625" bestFit="1" customWidth="1"/>
    <col min="6671" max="6673" width="10.85546875" bestFit="1" customWidth="1"/>
    <col min="6674" max="6675" width="9.85546875" bestFit="1" customWidth="1"/>
    <col min="6676" max="6677" width="10.140625" bestFit="1" customWidth="1"/>
    <col min="6678" max="6681" width="9.85546875" bestFit="1" customWidth="1"/>
    <col min="6682" max="6682" width="10.140625" bestFit="1" customWidth="1"/>
    <col min="6683" max="6683" width="9.140625" bestFit="1" customWidth="1"/>
    <col min="6684" max="6684" width="10.140625" bestFit="1" customWidth="1"/>
    <col min="6686" max="6687" width="11.140625" bestFit="1" customWidth="1"/>
    <col min="6688" max="6688" width="9.140625" bestFit="1" customWidth="1"/>
    <col min="6911" max="6911" width="15" customWidth="1"/>
    <col min="6912" max="6913" width="11.140625" bestFit="1" customWidth="1"/>
    <col min="6914" max="6914" width="10.85546875" bestFit="1" customWidth="1"/>
    <col min="6915" max="6915" width="11.140625" bestFit="1" customWidth="1"/>
    <col min="6916" max="6916" width="10.140625" bestFit="1" customWidth="1"/>
    <col min="6917" max="6917" width="10.85546875" bestFit="1" customWidth="1"/>
    <col min="6918" max="6919" width="10.140625" bestFit="1" customWidth="1"/>
    <col min="6920" max="6920" width="10.28515625" bestFit="1" customWidth="1"/>
    <col min="6921" max="6921" width="10.85546875" bestFit="1" customWidth="1"/>
    <col min="6922" max="6922" width="10.140625" bestFit="1" customWidth="1"/>
    <col min="6923" max="6923" width="10" bestFit="1" customWidth="1"/>
    <col min="6924" max="6925" width="11.140625" bestFit="1" customWidth="1"/>
    <col min="6926" max="6926" width="10.140625" bestFit="1" customWidth="1"/>
    <col min="6927" max="6929" width="10.85546875" bestFit="1" customWidth="1"/>
    <col min="6930" max="6931" width="9.85546875" bestFit="1" customWidth="1"/>
    <col min="6932" max="6933" width="10.140625" bestFit="1" customWidth="1"/>
    <col min="6934" max="6937" width="9.85546875" bestFit="1" customWidth="1"/>
    <col min="6938" max="6938" width="10.140625" bestFit="1" customWidth="1"/>
    <col min="6939" max="6939" width="9.140625" bestFit="1" customWidth="1"/>
    <col min="6940" max="6940" width="10.140625" bestFit="1" customWidth="1"/>
    <col min="6942" max="6943" width="11.140625" bestFit="1" customWidth="1"/>
    <col min="6944" max="6944" width="9.140625" bestFit="1" customWidth="1"/>
    <col min="7167" max="7167" width="15" customWidth="1"/>
    <col min="7168" max="7169" width="11.140625" bestFit="1" customWidth="1"/>
    <col min="7170" max="7170" width="10.85546875" bestFit="1" customWidth="1"/>
    <col min="7171" max="7171" width="11.140625" bestFit="1" customWidth="1"/>
    <col min="7172" max="7172" width="10.140625" bestFit="1" customWidth="1"/>
    <col min="7173" max="7173" width="10.85546875" bestFit="1" customWidth="1"/>
    <col min="7174" max="7175" width="10.140625" bestFit="1" customWidth="1"/>
    <col min="7176" max="7176" width="10.28515625" bestFit="1" customWidth="1"/>
    <col min="7177" max="7177" width="10.85546875" bestFit="1" customWidth="1"/>
    <col min="7178" max="7178" width="10.140625" bestFit="1" customWidth="1"/>
    <col min="7179" max="7179" width="10" bestFit="1" customWidth="1"/>
    <col min="7180" max="7181" width="11.140625" bestFit="1" customWidth="1"/>
    <col min="7182" max="7182" width="10.140625" bestFit="1" customWidth="1"/>
    <col min="7183" max="7185" width="10.85546875" bestFit="1" customWidth="1"/>
    <col min="7186" max="7187" width="9.85546875" bestFit="1" customWidth="1"/>
    <col min="7188" max="7189" width="10.140625" bestFit="1" customWidth="1"/>
    <col min="7190" max="7193" width="9.85546875" bestFit="1" customWidth="1"/>
    <col min="7194" max="7194" width="10.140625" bestFit="1" customWidth="1"/>
    <col min="7195" max="7195" width="9.140625" bestFit="1" customWidth="1"/>
    <col min="7196" max="7196" width="10.140625" bestFit="1" customWidth="1"/>
    <col min="7198" max="7199" width="11.140625" bestFit="1" customWidth="1"/>
    <col min="7200" max="7200" width="9.140625" bestFit="1" customWidth="1"/>
    <col min="7423" max="7423" width="15" customWidth="1"/>
    <col min="7424" max="7425" width="11.140625" bestFit="1" customWidth="1"/>
    <col min="7426" max="7426" width="10.85546875" bestFit="1" customWidth="1"/>
    <col min="7427" max="7427" width="11.140625" bestFit="1" customWidth="1"/>
    <col min="7428" max="7428" width="10.140625" bestFit="1" customWidth="1"/>
    <col min="7429" max="7429" width="10.85546875" bestFit="1" customWidth="1"/>
    <col min="7430" max="7431" width="10.140625" bestFit="1" customWidth="1"/>
    <col min="7432" max="7432" width="10.28515625" bestFit="1" customWidth="1"/>
    <col min="7433" max="7433" width="10.85546875" bestFit="1" customWidth="1"/>
    <col min="7434" max="7434" width="10.140625" bestFit="1" customWidth="1"/>
    <col min="7435" max="7435" width="10" bestFit="1" customWidth="1"/>
    <col min="7436" max="7437" width="11.140625" bestFit="1" customWidth="1"/>
    <col min="7438" max="7438" width="10.140625" bestFit="1" customWidth="1"/>
    <col min="7439" max="7441" width="10.85546875" bestFit="1" customWidth="1"/>
    <col min="7442" max="7443" width="9.85546875" bestFit="1" customWidth="1"/>
    <col min="7444" max="7445" width="10.140625" bestFit="1" customWidth="1"/>
    <col min="7446" max="7449" width="9.85546875" bestFit="1" customWidth="1"/>
    <col min="7450" max="7450" width="10.140625" bestFit="1" customWidth="1"/>
    <col min="7451" max="7451" width="9.140625" bestFit="1" customWidth="1"/>
    <col min="7452" max="7452" width="10.140625" bestFit="1" customWidth="1"/>
    <col min="7454" max="7455" width="11.140625" bestFit="1" customWidth="1"/>
    <col min="7456" max="7456" width="9.140625" bestFit="1" customWidth="1"/>
    <col min="7679" max="7679" width="15" customWidth="1"/>
    <col min="7680" max="7681" width="11.140625" bestFit="1" customWidth="1"/>
    <col min="7682" max="7682" width="10.85546875" bestFit="1" customWidth="1"/>
    <col min="7683" max="7683" width="11.140625" bestFit="1" customWidth="1"/>
    <col min="7684" max="7684" width="10.140625" bestFit="1" customWidth="1"/>
    <col min="7685" max="7685" width="10.85546875" bestFit="1" customWidth="1"/>
    <col min="7686" max="7687" width="10.140625" bestFit="1" customWidth="1"/>
    <col min="7688" max="7688" width="10.28515625" bestFit="1" customWidth="1"/>
    <col min="7689" max="7689" width="10.85546875" bestFit="1" customWidth="1"/>
    <col min="7690" max="7690" width="10.140625" bestFit="1" customWidth="1"/>
    <col min="7691" max="7691" width="10" bestFit="1" customWidth="1"/>
    <col min="7692" max="7693" width="11.140625" bestFit="1" customWidth="1"/>
    <col min="7694" max="7694" width="10.140625" bestFit="1" customWidth="1"/>
    <col min="7695" max="7697" width="10.85546875" bestFit="1" customWidth="1"/>
    <col min="7698" max="7699" width="9.85546875" bestFit="1" customWidth="1"/>
    <col min="7700" max="7701" width="10.140625" bestFit="1" customWidth="1"/>
    <col min="7702" max="7705" width="9.85546875" bestFit="1" customWidth="1"/>
    <col min="7706" max="7706" width="10.140625" bestFit="1" customWidth="1"/>
    <col min="7707" max="7707" width="9.140625" bestFit="1" customWidth="1"/>
    <col min="7708" max="7708" width="10.140625" bestFit="1" customWidth="1"/>
    <col min="7710" max="7711" width="11.140625" bestFit="1" customWidth="1"/>
    <col min="7712" max="7712" width="9.140625" bestFit="1" customWidth="1"/>
    <col min="7935" max="7935" width="15" customWidth="1"/>
    <col min="7936" max="7937" width="11.140625" bestFit="1" customWidth="1"/>
    <col min="7938" max="7938" width="10.85546875" bestFit="1" customWidth="1"/>
    <col min="7939" max="7939" width="11.140625" bestFit="1" customWidth="1"/>
    <col min="7940" max="7940" width="10.140625" bestFit="1" customWidth="1"/>
    <col min="7941" max="7941" width="10.85546875" bestFit="1" customWidth="1"/>
    <col min="7942" max="7943" width="10.140625" bestFit="1" customWidth="1"/>
    <col min="7944" max="7944" width="10.28515625" bestFit="1" customWidth="1"/>
    <col min="7945" max="7945" width="10.85546875" bestFit="1" customWidth="1"/>
    <col min="7946" max="7946" width="10.140625" bestFit="1" customWidth="1"/>
    <col min="7947" max="7947" width="10" bestFit="1" customWidth="1"/>
    <col min="7948" max="7949" width="11.140625" bestFit="1" customWidth="1"/>
    <col min="7950" max="7950" width="10.140625" bestFit="1" customWidth="1"/>
    <col min="7951" max="7953" width="10.85546875" bestFit="1" customWidth="1"/>
    <col min="7954" max="7955" width="9.85546875" bestFit="1" customWidth="1"/>
    <col min="7956" max="7957" width="10.140625" bestFit="1" customWidth="1"/>
    <col min="7958" max="7961" width="9.85546875" bestFit="1" customWidth="1"/>
    <col min="7962" max="7962" width="10.140625" bestFit="1" customWidth="1"/>
    <col min="7963" max="7963" width="9.140625" bestFit="1" customWidth="1"/>
    <col min="7964" max="7964" width="10.140625" bestFit="1" customWidth="1"/>
    <col min="7966" max="7967" width="11.140625" bestFit="1" customWidth="1"/>
    <col min="7968" max="7968" width="9.140625" bestFit="1" customWidth="1"/>
    <col min="8191" max="8191" width="15" customWidth="1"/>
    <col min="8192" max="8193" width="11.140625" bestFit="1" customWidth="1"/>
    <col min="8194" max="8194" width="10.85546875" bestFit="1" customWidth="1"/>
    <col min="8195" max="8195" width="11.140625" bestFit="1" customWidth="1"/>
    <col min="8196" max="8196" width="10.140625" bestFit="1" customWidth="1"/>
    <col min="8197" max="8197" width="10.85546875" bestFit="1" customWidth="1"/>
    <col min="8198" max="8199" width="10.140625" bestFit="1" customWidth="1"/>
    <col min="8200" max="8200" width="10.28515625" bestFit="1" customWidth="1"/>
    <col min="8201" max="8201" width="10.85546875" bestFit="1" customWidth="1"/>
    <col min="8202" max="8202" width="10.140625" bestFit="1" customWidth="1"/>
    <col min="8203" max="8203" width="10" bestFit="1" customWidth="1"/>
    <col min="8204" max="8205" width="11.140625" bestFit="1" customWidth="1"/>
    <col min="8206" max="8206" width="10.140625" bestFit="1" customWidth="1"/>
    <col min="8207" max="8209" width="10.85546875" bestFit="1" customWidth="1"/>
    <col min="8210" max="8211" width="9.85546875" bestFit="1" customWidth="1"/>
    <col min="8212" max="8213" width="10.140625" bestFit="1" customWidth="1"/>
    <col min="8214" max="8217" width="9.85546875" bestFit="1" customWidth="1"/>
    <col min="8218" max="8218" width="10.140625" bestFit="1" customWidth="1"/>
    <col min="8219" max="8219" width="9.140625" bestFit="1" customWidth="1"/>
    <col min="8220" max="8220" width="10.140625" bestFit="1" customWidth="1"/>
    <col min="8222" max="8223" width="11.140625" bestFit="1" customWidth="1"/>
    <col min="8224" max="8224" width="9.140625" bestFit="1" customWidth="1"/>
    <col min="8447" max="8447" width="15" customWidth="1"/>
    <col min="8448" max="8449" width="11.140625" bestFit="1" customWidth="1"/>
    <col min="8450" max="8450" width="10.85546875" bestFit="1" customWidth="1"/>
    <col min="8451" max="8451" width="11.140625" bestFit="1" customWidth="1"/>
    <col min="8452" max="8452" width="10.140625" bestFit="1" customWidth="1"/>
    <col min="8453" max="8453" width="10.85546875" bestFit="1" customWidth="1"/>
    <col min="8454" max="8455" width="10.140625" bestFit="1" customWidth="1"/>
    <col min="8456" max="8456" width="10.28515625" bestFit="1" customWidth="1"/>
    <col min="8457" max="8457" width="10.85546875" bestFit="1" customWidth="1"/>
    <col min="8458" max="8458" width="10.140625" bestFit="1" customWidth="1"/>
    <col min="8459" max="8459" width="10" bestFit="1" customWidth="1"/>
    <col min="8460" max="8461" width="11.140625" bestFit="1" customWidth="1"/>
    <col min="8462" max="8462" width="10.140625" bestFit="1" customWidth="1"/>
    <col min="8463" max="8465" width="10.85546875" bestFit="1" customWidth="1"/>
    <col min="8466" max="8467" width="9.85546875" bestFit="1" customWidth="1"/>
    <col min="8468" max="8469" width="10.140625" bestFit="1" customWidth="1"/>
    <col min="8470" max="8473" width="9.85546875" bestFit="1" customWidth="1"/>
    <col min="8474" max="8474" width="10.140625" bestFit="1" customWidth="1"/>
    <col min="8475" max="8475" width="9.140625" bestFit="1" customWidth="1"/>
    <col min="8476" max="8476" width="10.140625" bestFit="1" customWidth="1"/>
    <col min="8478" max="8479" width="11.140625" bestFit="1" customWidth="1"/>
    <col min="8480" max="8480" width="9.140625" bestFit="1" customWidth="1"/>
    <col min="8703" max="8703" width="15" customWidth="1"/>
    <col min="8704" max="8705" width="11.140625" bestFit="1" customWidth="1"/>
    <col min="8706" max="8706" width="10.85546875" bestFit="1" customWidth="1"/>
    <col min="8707" max="8707" width="11.140625" bestFit="1" customWidth="1"/>
    <col min="8708" max="8708" width="10.140625" bestFit="1" customWidth="1"/>
    <col min="8709" max="8709" width="10.85546875" bestFit="1" customWidth="1"/>
    <col min="8710" max="8711" width="10.140625" bestFit="1" customWidth="1"/>
    <col min="8712" max="8712" width="10.28515625" bestFit="1" customWidth="1"/>
    <col min="8713" max="8713" width="10.85546875" bestFit="1" customWidth="1"/>
    <col min="8714" max="8714" width="10.140625" bestFit="1" customWidth="1"/>
    <col min="8715" max="8715" width="10" bestFit="1" customWidth="1"/>
    <col min="8716" max="8717" width="11.140625" bestFit="1" customWidth="1"/>
    <col min="8718" max="8718" width="10.140625" bestFit="1" customWidth="1"/>
    <col min="8719" max="8721" width="10.85546875" bestFit="1" customWidth="1"/>
    <col min="8722" max="8723" width="9.85546875" bestFit="1" customWidth="1"/>
    <col min="8724" max="8725" width="10.140625" bestFit="1" customWidth="1"/>
    <col min="8726" max="8729" width="9.85546875" bestFit="1" customWidth="1"/>
    <col min="8730" max="8730" width="10.140625" bestFit="1" customWidth="1"/>
    <col min="8731" max="8731" width="9.140625" bestFit="1" customWidth="1"/>
    <col min="8732" max="8732" width="10.140625" bestFit="1" customWidth="1"/>
    <col min="8734" max="8735" width="11.140625" bestFit="1" customWidth="1"/>
    <col min="8736" max="8736" width="9.140625" bestFit="1" customWidth="1"/>
    <col min="8959" max="8959" width="15" customWidth="1"/>
    <col min="8960" max="8961" width="11.140625" bestFit="1" customWidth="1"/>
    <col min="8962" max="8962" width="10.85546875" bestFit="1" customWidth="1"/>
    <col min="8963" max="8963" width="11.140625" bestFit="1" customWidth="1"/>
    <col min="8964" max="8964" width="10.140625" bestFit="1" customWidth="1"/>
    <col min="8965" max="8965" width="10.85546875" bestFit="1" customWidth="1"/>
    <col min="8966" max="8967" width="10.140625" bestFit="1" customWidth="1"/>
    <col min="8968" max="8968" width="10.28515625" bestFit="1" customWidth="1"/>
    <col min="8969" max="8969" width="10.85546875" bestFit="1" customWidth="1"/>
    <col min="8970" max="8970" width="10.140625" bestFit="1" customWidth="1"/>
    <col min="8971" max="8971" width="10" bestFit="1" customWidth="1"/>
    <col min="8972" max="8973" width="11.140625" bestFit="1" customWidth="1"/>
    <col min="8974" max="8974" width="10.140625" bestFit="1" customWidth="1"/>
    <col min="8975" max="8977" width="10.85546875" bestFit="1" customWidth="1"/>
    <col min="8978" max="8979" width="9.85546875" bestFit="1" customWidth="1"/>
    <col min="8980" max="8981" width="10.140625" bestFit="1" customWidth="1"/>
    <col min="8982" max="8985" width="9.85546875" bestFit="1" customWidth="1"/>
    <col min="8986" max="8986" width="10.140625" bestFit="1" customWidth="1"/>
    <col min="8987" max="8987" width="9.140625" bestFit="1" customWidth="1"/>
    <col min="8988" max="8988" width="10.140625" bestFit="1" customWidth="1"/>
    <col min="8990" max="8991" width="11.140625" bestFit="1" customWidth="1"/>
    <col min="8992" max="8992" width="9.140625" bestFit="1" customWidth="1"/>
    <col min="9215" max="9215" width="15" customWidth="1"/>
    <col min="9216" max="9217" width="11.140625" bestFit="1" customWidth="1"/>
    <col min="9218" max="9218" width="10.85546875" bestFit="1" customWidth="1"/>
    <col min="9219" max="9219" width="11.140625" bestFit="1" customWidth="1"/>
    <col min="9220" max="9220" width="10.140625" bestFit="1" customWidth="1"/>
    <col min="9221" max="9221" width="10.85546875" bestFit="1" customWidth="1"/>
    <col min="9222" max="9223" width="10.140625" bestFit="1" customWidth="1"/>
    <col min="9224" max="9224" width="10.28515625" bestFit="1" customWidth="1"/>
    <col min="9225" max="9225" width="10.85546875" bestFit="1" customWidth="1"/>
    <col min="9226" max="9226" width="10.140625" bestFit="1" customWidth="1"/>
    <col min="9227" max="9227" width="10" bestFit="1" customWidth="1"/>
    <col min="9228" max="9229" width="11.140625" bestFit="1" customWidth="1"/>
    <col min="9230" max="9230" width="10.140625" bestFit="1" customWidth="1"/>
    <col min="9231" max="9233" width="10.85546875" bestFit="1" customWidth="1"/>
    <col min="9234" max="9235" width="9.85546875" bestFit="1" customWidth="1"/>
    <col min="9236" max="9237" width="10.140625" bestFit="1" customWidth="1"/>
    <col min="9238" max="9241" width="9.85546875" bestFit="1" customWidth="1"/>
    <col min="9242" max="9242" width="10.140625" bestFit="1" customWidth="1"/>
    <col min="9243" max="9243" width="9.140625" bestFit="1" customWidth="1"/>
    <col min="9244" max="9244" width="10.140625" bestFit="1" customWidth="1"/>
    <col min="9246" max="9247" width="11.140625" bestFit="1" customWidth="1"/>
    <col min="9248" max="9248" width="9.140625" bestFit="1" customWidth="1"/>
    <col min="9471" max="9471" width="15" customWidth="1"/>
    <col min="9472" max="9473" width="11.140625" bestFit="1" customWidth="1"/>
    <col min="9474" max="9474" width="10.85546875" bestFit="1" customWidth="1"/>
    <col min="9475" max="9475" width="11.140625" bestFit="1" customWidth="1"/>
    <col min="9476" max="9476" width="10.140625" bestFit="1" customWidth="1"/>
    <col min="9477" max="9477" width="10.85546875" bestFit="1" customWidth="1"/>
    <col min="9478" max="9479" width="10.140625" bestFit="1" customWidth="1"/>
    <col min="9480" max="9480" width="10.28515625" bestFit="1" customWidth="1"/>
    <col min="9481" max="9481" width="10.85546875" bestFit="1" customWidth="1"/>
    <col min="9482" max="9482" width="10.140625" bestFit="1" customWidth="1"/>
    <col min="9483" max="9483" width="10" bestFit="1" customWidth="1"/>
    <col min="9484" max="9485" width="11.140625" bestFit="1" customWidth="1"/>
    <col min="9486" max="9486" width="10.140625" bestFit="1" customWidth="1"/>
    <col min="9487" max="9489" width="10.85546875" bestFit="1" customWidth="1"/>
    <col min="9490" max="9491" width="9.85546875" bestFit="1" customWidth="1"/>
    <col min="9492" max="9493" width="10.140625" bestFit="1" customWidth="1"/>
    <col min="9494" max="9497" width="9.85546875" bestFit="1" customWidth="1"/>
    <col min="9498" max="9498" width="10.140625" bestFit="1" customWidth="1"/>
    <col min="9499" max="9499" width="9.140625" bestFit="1" customWidth="1"/>
    <col min="9500" max="9500" width="10.140625" bestFit="1" customWidth="1"/>
    <col min="9502" max="9503" width="11.140625" bestFit="1" customWidth="1"/>
    <col min="9504" max="9504" width="9.140625" bestFit="1" customWidth="1"/>
    <col min="9727" max="9727" width="15" customWidth="1"/>
    <col min="9728" max="9729" width="11.140625" bestFit="1" customWidth="1"/>
    <col min="9730" max="9730" width="10.85546875" bestFit="1" customWidth="1"/>
    <col min="9731" max="9731" width="11.140625" bestFit="1" customWidth="1"/>
    <col min="9732" max="9732" width="10.140625" bestFit="1" customWidth="1"/>
    <col min="9733" max="9733" width="10.85546875" bestFit="1" customWidth="1"/>
    <col min="9734" max="9735" width="10.140625" bestFit="1" customWidth="1"/>
    <col min="9736" max="9736" width="10.28515625" bestFit="1" customWidth="1"/>
    <col min="9737" max="9737" width="10.85546875" bestFit="1" customWidth="1"/>
    <col min="9738" max="9738" width="10.140625" bestFit="1" customWidth="1"/>
    <col min="9739" max="9739" width="10" bestFit="1" customWidth="1"/>
    <col min="9740" max="9741" width="11.140625" bestFit="1" customWidth="1"/>
    <col min="9742" max="9742" width="10.140625" bestFit="1" customWidth="1"/>
    <col min="9743" max="9745" width="10.85546875" bestFit="1" customWidth="1"/>
    <col min="9746" max="9747" width="9.85546875" bestFit="1" customWidth="1"/>
    <col min="9748" max="9749" width="10.140625" bestFit="1" customWidth="1"/>
    <col min="9750" max="9753" width="9.85546875" bestFit="1" customWidth="1"/>
    <col min="9754" max="9754" width="10.140625" bestFit="1" customWidth="1"/>
    <col min="9755" max="9755" width="9.140625" bestFit="1" customWidth="1"/>
    <col min="9756" max="9756" width="10.140625" bestFit="1" customWidth="1"/>
    <col min="9758" max="9759" width="11.140625" bestFit="1" customWidth="1"/>
    <col min="9760" max="9760" width="9.140625" bestFit="1" customWidth="1"/>
    <col min="9983" max="9983" width="15" customWidth="1"/>
    <col min="9984" max="9985" width="11.140625" bestFit="1" customWidth="1"/>
    <col min="9986" max="9986" width="10.85546875" bestFit="1" customWidth="1"/>
    <col min="9987" max="9987" width="11.140625" bestFit="1" customWidth="1"/>
    <col min="9988" max="9988" width="10.140625" bestFit="1" customWidth="1"/>
    <col min="9989" max="9989" width="10.85546875" bestFit="1" customWidth="1"/>
    <col min="9990" max="9991" width="10.140625" bestFit="1" customWidth="1"/>
    <col min="9992" max="9992" width="10.28515625" bestFit="1" customWidth="1"/>
    <col min="9993" max="9993" width="10.85546875" bestFit="1" customWidth="1"/>
    <col min="9994" max="9994" width="10.140625" bestFit="1" customWidth="1"/>
    <col min="9995" max="9995" width="10" bestFit="1" customWidth="1"/>
    <col min="9996" max="9997" width="11.140625" bestFit="1" customWidth="1"/>
    <col min="9998" max="9998" width="10.140625" bestFit="1" customWidth="1"/>
    <col min="9999" max="10001" width="10.85546875" bestFit="1" customWidth="1"/>
    <col min="10002" max="10003" width="9.85546875" bestFit="1" customWidth="1"/>
    <col min="10004" max="10005" width="10.140625" bestFit="1" customWidth="1"/>
    <col min="10006" max="10009" width="9.85546875" bestFit="1" customWidth="1"/>
    <col min="10010" max="10010" width="10.140625" bestFit="1" customWidth="1"/>
    <col min="10011" max="10011" width="9.140625" bestFit="1" customWidth="1"/>
    <col min="10012" max="10012" width="10.140625" bestFit="1" customWidth="1"/>
    <col min="10014" max="10015" width="11.140625" bestFit="1" customWidth="1"/>
    <col min="10016" max="10016" width="9.140625" bestFit="1" customWidth="1"/>
    <col min="10239" max="10239" width="15" customWidth="1"/>
    <col min="10240" max="10241" width="11.140625" bestFit="1" customWidth="1"/>
    <col min="10242" max="10242" width="10.85546875" bestFit="1" customWidth="1"/>
    <col min="10243" max="10243" width="11.140625" bestFit="1" customWidth="1"/>
    <col min="10244" max="10244" width="10.140625" bestFit="1" customWidth="1"/>
    <col min="10245" max="10245" width="10.85546875" bestFit="1" customWidth="1"/>
    <col min="10246" max="10247" width="10.140625" bestFit="1" customWidth="1"/>
    <col min="10248" max="10248" width="10.28515625" bestFit="1" customWidth="1"/>
    <col min="10249" max="10249" width="10.85546875" bestFit="1" customWidth="1"/>
    <col min="10250" max="10250" width="10.140625" bestFit="1" customWidth="1"/>
    <col min="10251" max="10251" width="10" bestFit="1" customWidth="1"/>
    <col min="10252" max="10253" width="11.140625" bestFit="1" customWidth="1"/>
    <col min="10254" max="10254" width="10.140625" bestFit="1" customWidth="1"/>
    <col min="10255" max="10257" width="10.85546875" bestFit="1" customWidth="1"/>
    <col min="10258" max="10259" width="9.85546875" bestFit="1" customWidth="1"/>
    <col min="10260" max="10261" width="10.140625" bestFit="1" customWidth="1"/>
    <col min="10262" max="10265" width="9.85546875" bestFit="1" customWidth="1"/>
    <col min="10266" max="10266" width="10.140625" bestFit="1" customWidth="1"/>
    <col min="10267" max="10267" width="9.140625" bestFit="1" customWidth="1"/>
    <col min="10268" max="10268" width="10.140625" bestFit="1" customWidth="1"/>
    <col min="10270" max="10271" width="11.140625" bestFit="1" customWidth="1"/>
    <col min="10272" max="10272" width="9.140625" bestFit="1" customWidth="1"/>
    <col min="10495" max="10495" width="15" customWidth="1"/>
    <col min="10496" max="10497" width="11.140625" bestFit="1" customWidth="1"/>
    <col min="10498" max="10498" width="10.85546875" bestFit="1" customWidth="1"/>
    <col min="10499" max="10499" width="11.140625" bestFit="1" customWidth="1"/>
    <col min="10500" max="10500" width="10.140625" bestFit="1" customWidth="1"/>
    <col min="10501" max="10501" width="10.85546875" bestFit="1" customWidth="1"/>
    <col min="10502" max="10503" width="10.140625" bestFit="1" customWidth="1"/>
    <col min="10504" max="10504" width="10.28515625" bestFit="1" customWidth="1"/>
    <col min="10505" max="10505" width="10.85546875" bestFit="1" customWidth="1"/>
    <col min="10506" max="10506" width="10.140625" bestFit="1" customWidth="1"/>
    <col min="10507" max="10507" width="10" bestFit="1" customWidth="1"/>
    <col min="10508" max="10509" width="11.140625" bestFit="1" customWidth="1"/>
    <col min="10510" max="10510" width="10.140625" bestFit="1" customWidth="1"/>
    <col min="10511" max="10513" width="10.85546875" bestFit="1" customWidth="1"/>
    <col min="10514" max="10515" width="9.85546875" bestFit="1" customWidth="1"/>
    <col min="10516" max="10517" width="10.140625" bestFit="1" customWidth="1"/>
    <col min="10518" max="10521" width="9.85546875" bestFit="1" customWidth="1"/>
    <col min="10522" max="10522" width="10.140625" bestFit="1" customWidth="1"/>
    <col min="10523" max="10523" width="9.140625" bestFit="1" customWidth="1"/>
    <col min="10524" max="10524" width="10.140625" bestFit="1" customWidth="1"/>
    <col min="10526" max="10527" width="11.140625" bestFit="1" customWidth="1"/>
    <col min="10528" max="10528" width="9.140625" bestFit="1" customWidth="1"/>
    <col min="10751" max="10751" width="15" customWidth="1"/>
    <col min="10752" max="10753" width="11.140625" bestFit="1" customWidth="1"/>
    <col min="10754" max="10754" width="10.85546875" bestFit="1" customWidth="1"/>
    <col min="10755" max="10755" width="11.140625" bestFit="1" customWidth="1"/>
    <col min="10756" max="10756" width="10.140625" bestFit="1" customWidth="1"/>
    <col min="10757" max="10757" width="10.85546875" bestFit="1" customWidth="1"/>
    <col min="10758" max="10759" width="10.140625" bestFit="1" customWidth="1"/>
    <col min="10760" max="10760" width="10.28515625" bestFit="1" customWidth="1"/>
    <col min="10761" max="10761" width="10.85546875" bestFit="1" customWidth="1"/>
    <col min="10762" max="10762" width="10.140625" bestFit="1" customWidth="1"/>
    <col min="10763" max="10763" width="10" bestFit="1" customWidth="1"/>
    <col min="10764" max="10765" width="11.140625" bestFit="1" customWidth="1"/>
    <col min="10766" max="10766" width="10.140625" bestFit="1" customWidth="1"/>
    <col min="10767" max="10769" width="10.85546875" bestFit="1" customWidth="1"/>
    <col min="10770" max="10771" width="9.85546875" bestFit="1" customWidth="1"/>
    <col min="10772" max="10773" width="10.140625" bestFit="1" customWidth="1"/>
    <col min="10774" max="10777" width="9.85546875" bestFit="1" customWidth="1"/>
    <col min="10778" max="10778" width="10.140625" bestFit="1" customWidth="1"/>
    <col min="10779" max="10779" width="9.140625" bestFit="1" customWidth="1"/>
    <col min="10780" max="10780" width="10.140625" bestFit="1" customWidth="1"/>
    <col min="10782" max="10783" width="11.140625" bestFit="1" customWidth="1"/>
    <col min="10784" max="10784" width="9.140625" bestFit="1" customWidth="1"/>
    <col min="11007" max="11007" width="15" customWidth="1"/>
    <col min="11008" max="11009" width="11.140625" bestFit="1" customWidth="1"/>
    <col min="11010" max="11010" width="10.85546875" bestFit="1" customWidth="1"/>
    <col min="11011" max="11011" width="11.140625" bestFit="1" customWidth="1"/>
    <col min="11012" max="11012" width="10.140625" bestFit="1" customWidth="1"/>
    <col min="11013" max="11013" width="10.85546875" bestFit="1" customWidth="1"/>
    <col min="11014" max="11015" width="10.140625" bestFit="1" customWidth="1"/>
    <col min="11016" max="11016" width="10.28515625" bestFit="1" customWidth="1"/>
    <col min="11017" max="11017" width="10.85546875" bestFit="1" customWidth="1"/>
    <col min="11018" max="11018" width="10.140625" bestFit="1" customWidth="1"/>
    <col min="11019" max="11019" width="10" bestFit="1" customWidth="1"/>
    <col min="11020" max="11021" width="11.140625" bestFit="1" customWidth="1"/>
    <col min="11022" max="11022" width="10.140625" bestFit="1" customWidth="1"/>
    <col min="11023" max="11025" width="10.85546875" bestFit="1" customWidth="1"/>
    <col min="11026" max="11027" width="9.85546875" bestFit="1" customWidth="1"/>
    <col min="11028" max="11029" width="10.140625" bestFit="1" customWidth="1"/>
    <col min="11030" max="11033" width="9.85546875" bestFit="1" customWidth="1"/>
    <col min="11034" max="11034" width="10.140625" bestFit="1" customWidth="1"/>
    <col min="11035" max="11035" width="9.140625" bestFit="1" customWidth="1"/>
    <col min="11036" max="11036" width="10.140625" bestFit="1" customWidth="1"/>
    <col min="11038" max="11039" width="11.140625" bestFit="1" customWidth="1"/>
    <col min="11040" max="11040" width="9.140625" bestFit="1" customWidth="1"/>
    <col min="11263" max="11263" width="15" customWidth="1"/>
    <col min="11264" max="11265" width="11.140625" bestFit="1" customWidth="1"/>
    <col min="11266" max="11266" width="10.85546875" bestFit="1" customWidth="1"/>
    <col min="11267" max="11267" width="11.140625" bestFit="1" customWidth="1"/>
    <col min="11268" max="11268" width="10.140625" bestFit="1" customWidth="1"/>
    <col min="11269" max="11269" width="10.85546875" bestFit="1" customWidth="1"/>
    <col min="11270" max="11271" width="10.140625" bestFit="1" customWidth="1"/>
    <col min="11272" max="11272" width="10.28515625" bestFit="1" customWidth="1"/>
    <col min="11273" max="11273" width="10.85546875" bestFit="1" customWidth="1"/>
    <col min="11274" max="11274" width="10.140625" bestFit="1" customWidth="1"/>
    <col min="11275" max="11275" width="10" bestFit="1" customWidth="1"/>
    <col min="11276" max="11277" width="11.140625" bestFit="1" customWidth="1"/>
    <col min="11278" max="11278" width="10.140625" bestFit="1" customWidth="1"/>
    <col min="11279" max="11281" width="10.85546875" bestFit="1" customWidth="1"/>
    <col min="11282" max="11283" width="9.85546875" bestFit="1" customWidth="1"/>
    <col min="11284" max="11285" width="10.140625" bestFit="1" customWidth="1"/>
    <col min="11286" max="11289" width="9.85546875" bestFit="1" customWidth="1"/>
    <col min="11290" max="11290" width="10.140625" bestFit="1" customWidth="1"/>
    <col min="11291" max="11291" width="9.140625" bestFit="1" customWidth="1"/>
    <col min="11292" max="11292" width="10.140625" bestFit="1" customWidth="1"/>
    <col min="11294" max="11295" width="11.140625" bestFit="1" customWidth="1"/>
    <col min="11296" max="11296" width="9.140625" bestFit="1" customWidth="1"/>
    <col min="11519" max="11519" width="15" customWidth="1"/>
    <col min="11520" max="11521" width="11.140625" bestFit="1" customWidth="1"/>
    <col min="11522" max="11522" width="10.85546875" bestFit="1" customWidth="1"/>
    <col min="11523" max="11523" width="11.140625" bestFit="1" customWidth="1"/>
    <col min="11524" max="11524" width="10.140625" bestFit="1" customWidth="1"/>
    <col min="11525" max="11525" width="10.85546875" bestFit="1" customWidth="1"/>
    <col min="11526" max="11527" width="10.140625" bestFit="1" customWidth="1"/>
    <col min="11528" max="11528" width="10.28515625" bestFit="1" customWidth="1"/>
    <col min="11529" max="11529" width="10.85546875" bestFit="1" customWidth="1"/>
    <col min="11530" max="11530" width="10.140625" bestFit="1" customWidth="1"/>
    <col min="11531" max="11531" width="10" bestFit="1" customWidth="1"/>
    <col min="11532" max="11533" width="11.140625" bestFit="1" customWidth="1"/>
    <col min="11534" max="11534" width="10.140625" bestFit="1" customWidth="1"/>
    <col min="11535" max="11537" width="10.85546875" bestFit="1" customWidth="1"/>
    <col min="11538" max="11539" width="9.85546875" bestFit="1" customWidth="1"/>
    <col min="11540" max="11541" width="10.140625" bestFit="1" customWidth="1"/>
    <col min="11542" max="11545" width="9.85546875" bestFit="1" customWidth="1"/>
    <col min="11546" max="11546" width="10.140625" bestFit="1" customWidth="1"/>
    <col min="11547" max="11547" width="9.140625" bestFit="1" customWidth="1"/>
    <col min="11548" max="11548" width="10.140625" bestFit="1" customWidth="1"/>
    <col min="11550" max="11551" width="11.140625" bestFit="1" customWidth="1"/>
    <col min="11552" max="11552" width="9.140625" bestFit="1" customWidth="1"/>
    <col min="11775" max="11775" width="15" customWidth="1"/>
    <col min="11776" max="11777" width="11.140625" bestFit="1" customWidth="1"/>
    <col min="11778" max="11778" width="10.85546875" bestFit="1" customWidth="1"/>
    <col min="11779" max="11779" width="11.140625" bestFit="1" customWidth="1"/>
    <col min="11780" max="11780" width="10.140625" bestFit="1" customWidth="1"/>
    <col min="11781" max="11781" width="10.85546875" bestFit="1" customWidth="1"/>
    <col min="11782" max="11783" width="10.140625" bestFit="1" customWidth="1"/>
    <col min="11784" max="11784" width="10.28515625" bestFit="1" customWidth="1"/>
    <col min="11785" max="11785" width="10.85546875" bestFit="1" customWidth="1"/>
    <col min="11786" max="11786" width="10.140625" bestFit="1" customWidth="1"/>
    <col min="11787" max="11787" width="10" bestFit="1" customWidth="1"/>
    <col min="11788" max="11789" width="11.140625" bestFit="1" customWidth="1"/>
    <col min="11790" max="11790" width="10.140625" bestFit="1" customWidth="1"/>
    <col min="11791" max="11793" width="10.85546875" bestFit="1" customWidth="1"/>
    <col min="11794" max="11795" width="9.85546875" bestFit="1" customWidth="1"/>
    <col min="11796" max="11797" width="10.140625" bestFit="1" customWidth="1"/>
    <col min="11798" max="11801" width="9.85546875" bestFit="1" customWidth="1"/>
    <col min="11802" max="11802" width="10.140625" bestFit="1" customWidth="1"/>
    <col min="11803" max="11803" width="9.140625" bestFit="1" customWidth="1"/>
    <col min="11804" max="11804" width="10.140625" bestFit="1" customWidth="1"/>
    <col min="11806" max="11807" width="11.140625" bestFit="1" customWidth="1"/>
    <col min="11808" max="11808" width="9.140625" bestFit="1" customWidth="1"/>
    <col min="12031" max="12031" width="15" customWidth="1"/>
    <col min="12032" max="12033" width="11.140625" bestFit="1" customWidth="1"/>
    <col min="12034" max="12034" width="10.85546875" bestFit="1" customWidth="1"/>
    <col min="12035" max="12035" width="11.140625" bestFit="1" customWidth="1"/>
    <col min="12036" max="12036" width="10.140625" bestFit="1" customWidth="1"/>
    <col min="12037" max="12037" width="10.85546875" bestFit="1" customWidth="1"/>
    <col min="12038" max="12039" width="10.140625" bestFit="1" customWidth="1"/>
    <col min="12040" max="12040" width="10.28515625" bestFit="1" customWidth="1"/>
    <col min="12041" max="12041" width="10.85546875" bestFit="1" customWidth="1"/>
    <col min="12042" max="12042" width="10.140625" bestFit="1" customWidth="1"/>
    <col min="12043" max="12043" width="10" bestFit="1" customWidth="1"/>
    <col min="12044" max="12045" width="11.140625" bestFit="1" customWidth="1"/>
    <col min="12046" max="12046" width="10.140625" bestFit="1" customWidth="1"/>
    <col min="12047" max="12049" width="10.85546875" bestFit="1" customWidth="1"/>
    <col min="12050" max="12051" width="9.85546875" bestFit="1" customWidth="1"/>
    <col min="12052" max="12053" width="10.140625" bestFit="1" customWidth="1"/>
    <col min="12054" max="12057" width="9.85546875" bestFit="1" customWidth="1"/>
    <col min="12058" max="12058" width="10.140625" bestFit="1" customWidth="1"/>
    <col min="12059" max="12059" width="9.140625" bestFit="1" customWidth="1"/>
    <col min="12060" max="12060" width="10.140625" bestFit="1" customWidth="1"/>
    <col min="12062" max="12063" width="11.140625" bestFit="1" customWidth="1"/>
    <col min="12064" max="12064" width="9.140625" bestFit="1" customWidth="1"/>
    <col min="12287" max="12287" width="15" customWidth="1"/>
    <col min="12288" max="12289" width="11.140625" bestFit="1" customWidth="1"/>
    <col min="12290" max="12290" width="10.85546875" bestFit="1" customWidth="1"/>
    <col min="12291" max="12291" width="11.140625" bestFit="1" customWidth="1"/>
    <col min="12292" max="12292" width="10.140625" bestFit="1" customWidth="1"/>
    <col min="12293" max="12293" width="10.85546875" bestFit="1" customWidth="1"/>
    <col min="12294" max="12295" width="10.140625" bestFit="1" customWidth="1"/>
    <col min="12296" max="12296" width="10.28515625" bestFit="1" customWidth="1"/>
    <col min="12297" max="12297" width="10.85546875" bestFit="1" customWidth="1"/>
    <col min="12298" max="12298" width="10.140625" bestFit="1" customWidth="1"/>
    <col min="12299" max="12299" width="10" bestFit="1" customWidth="1"/>
    <col min="12300" max="12301" width="11.140625" bestFit="1" customWidth="1"/>
    <col min="12302" max="12302" width="10.140625" bestFit="1" customWidth="1"/>
    <col min="12303" max="12305" width="10.85546875" bestFit="1" customWidth="1"/>
    <col min="12306" max="12307" width="9.85546875" bestFit="1" customWidth="1"/>
    <col min="12308" max="12309" width="10.140625" bestFit="1" customWidth="1"/>
    <col min="12310" max="12313" width="9.85546875" bestFit="1" customWidth="1"/>
    <col min="12314" max="12314" width="10.140625" bestFit="1" customWidth="1"/>
    <col min="12315" max="12315" width="9.140625" bestFit="1" customWidth="1"/>
    <col min="12316" max="12316" width="10.140625" bestFit="1" customWidth="1"/>
    <col min="12318" max="12319" width="11.140625" bestFit="1" customWidth="1"/>
    <col min="12320" max="12320" width="9.140625" bestFit="1" customWidth="1"/>
    <col min="12543" max="12543" width="15" customWidth="1"/>
    <col min="12544" max="12545" width="11.140625" bestFit="1" customWidth="1"/>
    <col min="12546" max="12546" width="10.85546875" bestFit="1" customWidth="1"/>
    <col min="12547" max="12547" width="11.140625" bestFit="1" customWidth="1"/>
    <col min="12548" max="12548" width="10.140625" bestFit="1" customWidth="1"/>
    <col min="12549" max="12549" width="10.85546875" bestFit="1" customWidth="1"/>
    <col min="12550" max="12551" width="10.140625" bestFit="1" customWidth="1"/>
    <col min="12552" max="12552" width="10.28515625" bestFit="1" customWidth="1"/>
    <col min="12553" max="12553" width="10.85546875" bestFit="1" customWidth="1"/>
    <col min="12554" max="12554" width="10.140625" bestFit="1" customWidth="1"/>
    <col min="12555" max="12555" width="10" bestFit="1" customWidth="1"/>
    <col min="12556" max="12557" width="11.140625" bestFit="1" customWidth="1"/>
    <col min="12558" max="12558" width="10.140625" bestFit="1" customWidth="1"/>
    <col min="12559" max="12561" width="10.85546875" bestFit="1" customWidth="1"/>
    <col min="12562" max="12563" width="9.85546875" bestFit="1" customWidth="1"/>
    <col min="12564" max="12565" width="10.140625" bestFit="1" customWidth="1"/>
    <col min="12566" max="12569" width="9.85546875" bestFit="1" customWidth="1"/>
    <col min="12570" max="12570" width="10.140625" bestFit="1" customWidth="1"/>
    <col min="12571" max="12571" width="9.140625" bestFit="1" customWidth="1"/>
    <col min="12572" max="12572" width="10.140625" bestFit="1" customWidth="1"/>
    <col min="12574" max="12575" width="11.140625" bestFit="1" customWidth="1"/>
    <col min="12576" max="12576" width="9.140625" bestFit="1" customWidth="1"/>
    <col min="12799" max="12799" width="15" customWidth="1"/>
    <col min="12800" max="12801" width="11.140625" bestFit="1" customWidth="1"/>
    <col min="12802" max="12802" width="10.85546875" bestFit="1" customWidth="1"/>
    <col min="12803" max="12803" width="11.140625" bestFit="1" customWidth="1"/>
    <col min="12804" max="12804" width="10.140625" bestFit="1" customWidth="1"/>
    <col min="12805" max="12805" width="10.85546875" bestFit="1" customWidth="1"/>
    <col min="12806" max="12807" width="10.140625" bestFit="1" customWidth="1"/>
    <col min="12808" max="12808" width="10.28515625" bestFit="1" customWidth="1"/>
    <col min="12809" max="12809" width="10.85546875" bestFit="1" customWidth="1"/>
    <col min="12810" max="12810" width="10.140625" bestFit="1" customWidth="1"/>
    <col min="12811" max="12811" width="10" bestFit="1" customWidth="1"/>
    <col min="12812" max="12813" width="11.140625" bestFit="1" customWidth="1"/>
    <col min="12814" max="12814" width="10.140625" bestFit="1" customWidth="1"/>
    <col min="12815" max="12817" width="10.85546875" bestFit="1" customWidth="1"/>
    <col min="12818" max="12819" width="9.85546875" bestFit="1" customWidth="1"/>
    <col min="12820" max="12821" width="10.140625" bestFit="1" customWidth="1"/>
    <col min="12822" max="12825" width="9.85546875" bestFit="1" customWidth="1"/>
    <col min="12826" max="12826" width="10.140625" bestFit="1" customWidth="1"/>
    <col min="12827" max="12827" width="9.140625" bestFit="1" customWidth="1"/>
    <col min="12828" max="12828" width="10.140625" bestFit="1" customWidth="1"/>
    <col min="12830" max="12831" width="11.140625" bestFit="1" customWidth="1"/>
    <col min="12832" max="12832" width="9.140625" bestFit="1" customWidth="1"/>
    <col min="13055" max="13055" width="15" customWidth="1"/>
    <col min="13056" max="13057" width="11.140625" bestFit="1" customWidth="1"/>
    <col min="13058" max="13058" width="10.85546875" bestFit="1" customWidth="1"/>
    <col min="13059" max="13059" width="11.140625" bestFit="1" customWidth="1"/>
    <col min="13060" max="13060" width="10.140625" bestFit="1" customWidth="1"/>
    <col min="13061" max="13061" width="10.85546875" bestFit="1" customWidth="1"/>
    <col min="13062" max="13063" width="10.140625" bestFit="1" customWidth="1"/>
    <col min="13064" max="13064" width="10.28515625" bestFit="1" customWidth="1"/>
    <col min="13065" max="13065" width="10.85546875" bestFit="1" customWidth="1"/>
    <col min="13066" max="13066" width="10.140625" bestFit="1" customWidth="1"/>
    <col min="13067" max="13067" width="10" bestFit="1" customWidth="1"/>
    <col min="13068" max="13069" width="11.140625" bestFit="1" customWidth="1"/>
    <col min="13070" max="13070" width="10.140625" bestFit="1" customWidth="1"/>
    <col min="13071" max="13073" width="10.85546875" bestFit="1" customWidth="1"/>
    <col min="13074" max="13075" width="9.85546875" bestFit="1" customWidth="1"/>
    <col min="13076" max="13077" width="10.140625" bestFit="1" customWidth="1"/>
    <col min="13078" max="13081" width="9.85546875" bestFit="1" customWidth="1"/>
    <col min="13082" max="13082" width="10.140625" bestFit="1" customWidth="1"/>
    <col min="13083" max="13083" width="9.140625" bestFit="1" customWidth="1"/>
    <col min="13084" max="13084" width="10.140625" bestFit="1" customWidth="1"/>
    <col min="13086" max="13087" width="11.140625" bestFit="1" customWidth="1"/>
    <col min="13088" max="13088" width="9.140625" bestFit="1" customWidth="1"/>
    <col min="13311" max="13311" width="15" customWidth="1"/>
    <col min="13312" max="13313" width="11.140625" bestFit="1" customWidth="1"/>
    <col min="13314" max="13314" width="10.85546875" bestFit="1" customWidth="1"/>
    <col min="13315" max="13315" width="11.140625" bestFit="1" customWidth="1"/>
    <col min="13316" max="13316" width="10.140625" bestFit="1" customWidth="1"/>
    <col min="13317" max="13317" width="10.85546875" bestFit="1" customWidth="1"/>
    <col min="13318" max="13319" width="10.140625" bestFit="1" customWidth="1"/>
    <col min="13320" max="13320" width="10.28515625" bestFit="1" customWidth="1"/>
    <col min="13321" max="13321" width="10.85546875" bestFit="1" customWidth="1"/>
    <col min="13322" max="13322" width="10.140625" bestFit="1" customWidth="1"/>
    <col min="13323" max="13323" width="10" bestFit="1" customWidth="1"/>
    <col min="13324" max="13325" width="11.140625" bestFit="1" customWidth="1"/>
    <col min="13326" max="13326" width="10.140625" bestFit="1" customWidth="1"/>
    <col min="13327" max="13329" width="10.85546875" bestFit="1" customWidth="1"/>
    <col min="13330" max="13331" width="9.85546875" bestFit="1" customWidth="1"/>
    <col min="13332" max="13333" width="10.140625" bestFit="1" customWidth="1"/>
    <col min="13334" max="13337" width="9.85546875" bestFit="1" customWidth="1"/>
    <col min="13338" max="13338" width="10.140625" bestFit="1" customWidth="1"/>
    <col min="13339" max="13339" width="9.140625" bestFit="1" customWidth="1"/>
    <col min="13340" max="13340" width="10.140625" bestFit="1" customWidth="1"/>
    <col min="13342" max="13343" width="11.140625" bestFit="1" customWidth="1"/>
    <col min="13344" max="13344" width="9.140625" bestFit="1" customWidth="1"/>
    <col min="13567" max="13567" width="15" customWidth="1"/>
    <col min="13568" max="13569" width="11.140625" bestFit="1" customWidth="1"/>
    <col min="13570" max="13570" width="10.85546875" bestFit="1" customWidth="1"/>
    <col min="13571" max="13571" width="11.140625" bestFit="1" customWidth="1"/>
    <col min="13572" max="13572" width="10.140625" bestFit="1" customWidth="1"/>
    <col min="13573" max="13573" width="10.85546875" bestFit="1" customWidth="1"/>
    <col min="13574" max="13575" width="10.140625" bestFit="1" customWidth="1"/>
    <col min="13576" max="13576" width="10.28515625" bestFit="1" customWidth="1"/>
    <col min="13577" max="13577" width="10.85546875" bestFit="1" customWidth="1"/>
    <col min="13578" max="13578" width="10.140625" bestFit="1" customWidth="1"/>
    <col min="13579" max="13579" width="10" bestFit="1" customWidth="1"/>
    <col min="13580" max="13581" width="11.140625" bestFit="1" customWidth="1"/>
    <col min="13582" max="13582" width="10.140625" bestFit="1" customWidth="1"/>
    <col min="13583" max="13585" width="10.85546875" bestFit="1" customWidth="1"/>
    <col min="13586" max="13587" width="9.85546875" bestFit="1" customWidth="1"/>
    <col min="13588" max="13589" width="10.140625" bestFit="1" customWidth="1"/>
    <col min="13590" max="13593" width="9.85546875" bestFit="1" customWidth="1"/>
    <col min="13594" max="13594" width="10.140625" bestFit="1" customWidth="1"/>
    <col min="13595" max="13595" width="9.140625" bestFit="1" customWidth="1"/>
    <col min="13596" max="13596" width="10.140625" bestFit="1" customWidth="1"/>
    <col min="13598" max="13599" width="11.140625" bestFit="1" customWidth="1"/>
    <col min="13600" max="13600" width="9.140625" bestFit="1" customWidth="1"/>
    <col min="13823" max="13823" width="15" customWidth="1"/>
    <col min="13824" max="13825" width="11.140625" bestFit="1" customWidth="1"/>
    <col min="13826" max="13826" width="10.85546875" bestFit="1" customWidth="1"/>
    <col min="13827" max="13827" width="11.140625" bestFit="1" customWidth="1"/>
    <col min="13828" max="13828" width="10.140625" bestFit="1" customWidth="1"/>
    <col min="13829" max="13829" width="10.85546875" bestFit="1" customWidth="1"/>
    <col min="13830" max="13831" width="10.140625" bestFit="1" customWidth="1"/>
    <col min="13832" max="13832" width="10.28515625" bestFit="1" customWidth="1"/>
    <col min="13833" max="13833" width="10.85546875" bestFit="1" customWidth="1"/>
    <col min="13834" max="13834" width="10.140625" bestFit="1" customWidth="1"/>
    <col min="13835" max="13835" width="10" bestFit="1" customWidth="1"/>
    <col min="13836" max="13837" width="11.140625" bestFit="1" customWidth="1"/>
    <col min="13838" max="13838" width="10.140625" bestFit="1" customWidth="1"/>
    <col min="13839" max="13841" width="10.85546875" bestFit="1" customWidth="1"/>
    <col min="13842" max="13843" width="9.85546875" bestFit="1" customWidth="1"/>
    <col min="13844" max="13845" width="10.140625" bestFit="1" customWidth="1"/>
    <col min="13846" max="13849" width="9.85546875" bestFit="1" customWidth="1"/>
    <col min="13850" max="13850" width="10.140625" bestFit="1" customWidth="1"/>
    <col min="13851" max="13851" width="9.140625" bestFit="1" customWidth="1"/>
    <col min="13852" max="13852" width="10.140625" bestFit="1" customWidth="1"/>
    <col min="13854" max="13855" width="11.140625" bestFit="1" customWidth="1"/>
    <col min="13856" max="13856" width="9.140625" bestFit="1" customWidth="1"/>
    <col min="14079" max="14079" width="15" customWidth="1"/>
    <col min="14080" max="14081" width="11.140625" bestFit="1" customWidth="1"/>
    <col min="14082" max="14082" width="10.85546875" bestFit="1" customWidth="1"/>
    <col min="14083" max="14083" width="11.140625" bestFit="1" customWidth="1"/>
    <col min="14084" max="14084" width="10.140625" bestFit="1" customWidth="1"/>
    <col min="14085" max="14085" width="10.85546875" bestFit="1" customWidth="1"/>
    <col min="14086" max="14087" width="10.140625" bestFit="1" customWidth="1"/>
    <col min="14088" max="14088" width="10.28515625" bestFit="1" customWidth="1"/>
    <col min="14089" max="14089" width="10.85546875" bestFit="1" customWidth="1"/>
    <col min="14090" max="14090" width="10.140625" bestFit="1" customWidth="1"/>
    <col min="14091" max="14091" width="10" bestFit="1" customWidth="1"/>
    <col min="14092" max="14093" width="11.140625" bestFit="1" customWidth="1"/>
    <col min="14094" max="14094" width="10.140625" bestFit="1" customWidth="1"/>
    <col min="14095" max="14097" width="10.85546875" bestFit="1" customWidth="1"/>
    <col min="14098" max="14099" width="9.85546875" bestFit="1" customWidth="1"/>
    <col min="14100" max="14101" width="10.140625" bestFit="1" customWidth="1"/>
    <col min="14102" max="14105" width="9.85546875" bestFit="1" customWidth="1"/>
    <col min="14106" max="14106" width="10.140625" bestFit="1" customWidth="1"/>
    <col min="14107" max="14107" width="9.140625" bestFit="1" customWidth="1"/>
    <col min="14108" max="14108" width="10.140625" bestFit="1" customWidth="1"/>
    <col min="14110" max="14111" width="11.140625" bestFit="1" customWidth="1"/>
    <col min="14112" max="14112" width="9.140625" bestFit="1" customWidth="1"/>
    <col min="14335" max="14335" width="15" customWidth="1"/>
    <col min="14336" max="14337" width="11.140625" bestFit="1" customWidth="1"/>
    <col min="14338" max="14338" width="10.85546875" bestFit="1" customWidth="1"/>
    <col min="14339" max="14339" width="11.140625" bestFit="1" customWidth="1"/>
    <col min="14340" max="14340" width="10.140625" bestFit="1" customWidth="1"/>
    <col min="14341" max="14341" width="10.85546875" bestFit="1" customWidth="1"/>
    <col min="14342" max="14343" width="10.140625" bestFit="1" customWidth="1"/>
    <col min="14344" max="14344" width="10.28515625" bestFit="1" customWidth="1"/>
    <col min="14345" max="14345" width="10.85546875" bestFit="1" customWidth="1"/>
    <col min="14346" max="14346" width="10.140625" bestFit="1" customWidth="1"/>
    <col min="14347" max="14347" width="10" bestFit="1" customWidth="1"/>
    <col min="14348" max="14349" width="11.140625" bestFit="1" customWidth="1"/>
    <col min="14350" max="14350" width="10.140625" bestFit="1" customWidth="1"/>
    <col min="14351" max="14353" width="10.85546875" bestFit="1" customWidth="1"/>
    <col min="14354" max="14355" width="9.85546875" bestFit="1" customWidth="1"/>
    <col min="14356" max="14357" width="10.140625" bestFit="1" customWidth="1"/>
    <col min="14358" max="14361" width="9.85546875" bestFit="1" customWidth="1"/>
    <col min="14362" max="14362" width="10.140625" bestFit="1" customWidth="1"/>
    <col min="14363" max="14363" width="9.140625" bestFit="1" customWidth="1"/>
    <col min="14364" max="14364" width="10.140625" bestFit="1" customWidth="1"/>
    <col min="14366" max="14367" width="11.140625" bestFit="1" customWidth="1"/>
    <col min="14368" max="14368" width="9.140625" bestFit="1" customWidth="1"/>
    <col min="14591" max="14591" width="15" customWidth="1"/>
    <col min="14592" max="14593" width="11.140625" bestFit="1" customWidth="1"/>
    <col min="14594" max="14594" width="10.85546875" bestFit="1" customWidth="1"/>
    <col min="14595" max="14595" width="11.140625" bestFit="1" customWidth="1"/>
    <col min="14596" max="14596" width="10.140625" bestFit="1" customWidth="1"/>
    <col min="14597" max="14597" width="10.85546875" bestFit="1" customWidth="1"/>
    <col min="14598" max="14599" width="10.140625" bestFit="1" customWidth="1"/>
    <col min="14600" max="14600" width="10.28515625" bestFit="1" customWidth="1"/>
    <col min="14601" max="14601" width="10.85546875" bestFit="1" customWidth="1"/>
    <col min="14602" max="14602" width="10.140625" bestFit="1" customWidth="1"/>
    <col min="14603" max="14603" width="10" bestFit="1" customWidth="1"/>
    <col min="14604" max="14605" width="11.140625" bestFit="1" customWidth="1"/>
    <col min="14606" max="14606" width="10.140625" bestFit="1" customWidth="1"/>
    <col min="14607" max="14609" width="10.85546875" bestFit="1" customWidth="1"/>
    <col min="14610" max="14611" width="9.85546875" bestFit="1" customWidth="1"/>
    <col min="14612" max="14613" width="10.140625" bestFit="1" customWidth="1"/>
    <col min="14614" max="14617" width="9.85546875" bestFit="1" customWidth="1"/>
    <col min="14618" max="14618" width="10.140625" bestFit="1" customWidth="1"/>
    <col min="14619" max="14619" width="9.140625" bestFit="1" customWidth="1"/>
    <col min="14620" max="14620" width="10.140625" bestFit="1" customWidth="1"/>
    <col min="14622" max="14623" width="11.140625" bestFit="1" customWidth="1"/>
    <col min="14624" max="14624" width="9.140625" bestFit="1" customWidth="1"/>
    <col min="14847" max="14847" width="15" customWidth="1"/>
    <col min="14848" max="14849" width="11.140625" bestFit="1" customWidth="1"/>
    <col min="14850" max="14850" width="10.85546875" bestFit="1" customWidth="1"/>
    <col min="14851" max="14851" width="11.140625" bestFit="1" customWidth="1"/>
    <col min="14852" max="14852" width="10.140625" bestFit="1" customWidth="1"/>
    <col min="14853" max="14853" width="10.85546875" bestFit="1" customWidth="1"/>
    <col min="14854" max="14855" width="10.140625" bestFit="1" customWidth="1"/>
    <col min="14856" max="14856" width="10.28515625" bestFit="1" customWidth="1"/>
    <col min="14857" max="14857" width="10.85546875" bestFit="1" customWidth="1"/>
    <col min="14858" max="14858" width="10.140625" bestFit="1" customWidth="1"/>
    <col min="14859" max="14859" width="10" bestFit="1" customWidth="1"/>
    <col min="14860" max="14861" width="11.140625" bestFit="1" customWidth="1"/>
    <col min="14862" max="14862" width="10.140625" bestFit="1" customWidth="1"/>
    <col min="14863" max="14865" width="10.85546875" bestFit="1" customWidth="1"/>
    <col min="14866" max="14867" width="9.85546875" bestFit="1" customWidth="1"/>
    <col min="14868" max="14869" width="10.140625" bestFit="1" customWidth="1"/>
    <col min="14870" max="14873" width="9.85546875" bestFit="1" customWidth="1"/>
    <col min="14874" max="14874" width="10.140625" bestFit="1" customWidth="1"/>
    <col min="14875" max="14875" width="9.140625" bestFit="1" customWidth="1"/>
    <col min="14876" max="14876" width="10.140625" bestFit="1" customWidth="1"/>
    <col min="14878" max="14879" width="11.140625" bestFit="1" customWidth="1"/>
    <col min="14880" max="14880" width="9.140625" bestFit="1" customWidth="1"/>
    <col min="15103" max="15103" width="15" customWidth="1"/>
    <col min="15104" max="15105" width="11.140625" bestFit="1" customWidth="1"/>
    <col min="15106" max="15106" width="10.85546875" bestFit="1" customWidth="1"/>
    <col min="15107" max="15107" width="11.140625" bestFit="1" customWidth="1"/>
    <col min="15108" max="15108" width="10.140625" bestFit="1" customWidth="1"/>
    <col min="15109" max="15109" width="10.85546875" bestFit="1" customWidth="1"/>
    <col min="15110" max="15111" width="10.140625" bestFit="1" customWidth="1"/>
    <col min="15112" max="15112" width="10.28515625" bestFit="1" customWidth="1"/>
    <col min="15113" max="15113" width="10.85546875" bestFit="1" customWidth="1"/>
    <col min="15114" max="15114" width="10.140625" bestFit="1" customWidth="1"/>
    <col min="15115" max="15115" width="10" bestFit="1" customWidth="1"/>
    <col min="15116" max="15117" width="11.140625" bestFit="1" customWidth="1"/>
    <col min="15118" max="15118" width="10.140625" bestFit="1" customWidth="1"/>
    <col min="15119" max="15121" width="10.85546875" bestFit="1" customWidth="1"/>
    <col min="15122" max="15123" width="9.85546875" bestFit="1" customWidth="1"/>
    <col min="15124" max="15125" width="10.140625" bestFit="1" customWidth="1"/>
    <col min="15126" max="15129" width="9.85546875" bestFit="1" customWidth="1"/>
    <col min="15130" max="15130" width="10.140625" bestFit="1" customWidth="1"/>
    <col min="15131" max="15131" width="9.140625" bestFit="1" customWidth="1"/>
    <col min="15132" max="15132" width="10.140625" bestFit="1" customWidth="1"/>
    <col min="15134" max="15135" width="11.140625" bestFit="1" customWidth="1"/>
    <col min="15136" max="15136" width="9.140625" bestFit="1" customWidth="1"/>
    <col min="15359" max="15359" width="15" customWidth="1"/>
    <col min="15360" max="15361" width="11.140625" bestFit="1" customWidth="1"/>
    <col min="15362" max="15362" width="10.85546875" bestFit="1" customWidth="1"/>
    <col min="15363" max="15363" width="11.140625" bestFit="1" customWidth="1"/>
    <col min="15364" max="15364" width="10.140625" bestFit="1" customWidth="1"/>
    <col min="15365" max="15365" width="10.85546875" bestFit="1" customWidth="1"/>
    <col min="15366" max="15367" width="10.140625" bestFit="1" customWidth="1"/>
    <col min="15368" max="15368" width="10.28515625" bestFit="1" customWidth="1"/>
    <col min="15369" max="15369" width="10.85546875" bestFit="1" customWidth="1"/>
    <col min="15370" max="15370" width="10.140625" bestFit="1" customWidth="1"/>
    <col min="15371" max="15371" width="10" bestFit="1" customWidth="1"/>
    <col min="15372" max="15373" width="11.140625" bestFit="1" customWidth="1"/>
    <col min="15374" max="15374" width="10.140625" bestFit="1" customWidth="1"/>
    <col min="15375" max="15377" width="10.85546875" bestFit="1" customWidth="1"/>
    <col min="15378" max="15379" width="9.85546875" bestFit="1" customWidth="1"/>
    <col min="15380" max="15381" width="10.140625" bestFit="1" customWidth="1"/>
    <col min="15382" max="15385" width="9.85546875" bestFit="1" customWidth="1"/>
    <col min="15386" max="15386" width="10.140625" bestFit="1" customWidth="1"/>
    <col min="15387" max="15387" width="9.140625" bestFit="1" customWidth="1"/>
    <col min="15388" max="15388" width="10.140625" bestFit="1" customWidth="1"/>
    <col min="15390" max="15391" width="11.140625" bestFit="1" customWidth="1"/>
    <col min="15392" max="15392" width="9.140625" bestFit="1" customWidth="1"/>
    <col min="15615" max="15615" width="15" customWidth="1"/>
    <col min="15616" max="15617" width="11.140625" bestFit="1" customWidth="1"/>
    <col min="15618" max="15618" width="10.85546875" bestFit="1" customWidth="1"/>
    <col min="15619" max="15619" width="11.140625" bestFit="1" customWidth="1"/>
    <col min="15620" max="15620" width="10.140625" bestFit="1" customWidth="1"/>
    <col min="15621" max="15621" width="10.85546875" bestFit="1" customWidth="1"/>
    <col min="15622" max="15623" width="10.140625" bestFit="1" customWidth="1"/>
    <col min="15624" max="15624" width="10.28515625" bestFit="1" customWidth="1"/>
    <col min="15625" max="15625" width="10.85546875" bestFit="1" customWidth="1"/>
    <col min="15626" max="15626" width="10.140625" bestFit="1" customWidth="1"/>
    <col min="15627" max="15627" width="10" bestFit="1" customWidth="1"/>
    <col min="15628" max="15629" width="11.140625" bestFit="1" customWidth="1"/>
    <col min="15630" max="15630" width="10.140625" bestFit="1" customWidth="1"/>
    <col min="15631" max="15633" width="10.85546875" bestFit="1" customWidth="1"/>
    <col min="15634" max="15635" width="9.85546875" bestFit="1" customWidth="1"/>
    <col min="15636" max="15637" width="10.140625" bestFit="1" customWidth="1"/>
    <col min="15638" max="15641" width="9.85546875" bestFit="1" customWidth="1"/>
    <col min="15642" max="15642" width="10.140625" bestFit="1" customWidth="1"/>
    <col min="15643" max="15643" width="9.140625" bestFit="1" customWidth="1"/>
    <col min="15644" max="15644" width="10.140625" bestFit="1" customWidth="1"/>
    <col min="15646" max="15647" width="11.140625" bestFit="1" customWidth="1"/>
    <col min="15648" max="15648" width="9.140625" bestFit="1" customWidth="1"/>
    <col min="15871" max="15871" width="15" customWidth="1"/>
    <col min="15872" max="15873" width="11.140625" bestFit="1" customWidth="1"/>
    <col min="15874" max="15874" width="10.85546875" bestFit="1" customWidth="1"/>
    <col min="15875" max="15875" width="11.140625" bestFit="1" customWidth="1"/>
    <col min="15876" max="15876" width="10.140625" bestFit="1" customWidth="1"/>
    <col min="15877" max="15877" width="10.85546875" bestFit="1" customWidth="1"/>
    <col min="15878" max="15879" width="10.140625" bestFit="1" customWidth="1"/>
    <col min="15880" max="15880" width="10.28515625" bestFit="1" customWidth="1"/>
    <col min="15881" max="15881" width="10.85546875" bestFit="1" customWidth="1"/>
    <col min="15882" max="15882" width="10.140625" bestFit="1" customWidth="1"/>
    <col min="15883" max="15883" width="10" bestFit="1" customWidth="1"/>
    <col min="15884" max="15885" width="11.140625" bestFit="1" customWidth="1"/>
    <col min="15886" max="15886" width="10.140625" bestFit="1" customWidth="1"/>
    <col min="15887" max="15889" width="10.85546875" bestFit="1" customWidth="1"/>
    <col min="15890" max="15891" width="9.85546875" bestFit="1" customWidth="1"/>
    <col min="15892" max="15893" width="10.140625" bestFit="1" customWidth="1"/>
    <col min="15894" max="15897" width="9.85546875" bestFit="1" customWidth="1"/>
    <col min="15898" max="15898" width="10.140625" bestFit="1" customWidth="1"/>
    <col min="15899" max="15899" width="9.140625" bestFit="1" customWidth="1"/>
    <col min="15900" max="15900" width="10.140625" bestFit="1" customWidth="1"/>
    <col min="15902" max="15903" width="11.140625" bestFit="1" customWidth="1"/>
    <col min="15904" max="15904" width="9.140625" bestFit="1" customWidth="1"/>
    <col min="16127" max="16127" width="15" customWidth="1"/>
    <col min="16128" max="16129" width="11.140625" bestFit="1" customWidth="1"/>
    <col min="16130" max="16130" width="10.85546875" bestFit="1" customWidth="1"/>
    <col min="16131" max="16131" width="11.140625" bestFit="1" customWidth="1"/>
    <col min="16132" max="16132" width="10.140625" bestFit="1" customWidth="1"/>
    <col min="16133" max="16133" width="10.85546875" bestFit="1" customWidth="1"/>
    <col min="16134" max="16135" width="10.140625" bestFit="1" customWidth="1"/>
    <col min="16136" max="16136" width="10.28515625" bestFit="1" customWidth="1"/>
    <col min="16137" max="16137" width="10.85546875" bestFit="1" customWidth="1"/>
    <col min="16138" max="16138" width="10.140625" bestFit="1" customWidth="1"/>
    <col min="16139" max="16139" width="10" bestFit="1" customWidth="1"/>
    <col min="16140" max="16141" width="11.140625" bestFit="1" customWidth="1"/>
    <col min="16142" max="16142" width="10.140625" bestFit="1" customWidth="1"/>
    <col min="16143" max="16145" width="10.85546875" bestFit="1" customWidth="1"/>
    <col min="16146" max="16147" width="9.85546875" bestFit="1" customWidth="1"/>
    <col min="16148" max="16149" width="10.140625" bestFit="1" customWidth="1"/>
    <col min="16150" max="16153" width="9.85546875" bestFit="1" customWidth="1"/>
    <col min="16154" max="16154" width="10.140625" bestFit="1" customWidth="1"/>
    <col min="16155" max="16155" width="9.140625" bestFit="1" customWidth="1"/>
    <col min="16156" max="16156" width="10.140625" bestFit="1" customWidth="1"/>
    <col min="16158" max="16159" width="11.140625" bestFit="1" customWidth="1"/>
    <col min="16160" max="16160" width="9.140625" bestFit="1" customWidth="1"/>
  </cols>
  <sheetData>
    <row r="1" spans="1:32" x14ac:dyDescent="0.2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D1" s="13" t="s">
        <v>0</v>
      </c>
      <c r="AE1" s="13" t="s">
        <v>116</v>
      </c>
      <c r="AF1" s="13" t="s">
        <v>117</v>
      </c>
    </row>
    <row r="2" spans="1:32" x14ac:dyDescent="0.2">
      <c r="A2" s="14" t="s">
        <v>46</v>
      </c>
      <c r="B2" s="14" t="s">
        <v>118</v>
      </c>
      <c r="C2" s="14" t="s">
        <v>119</v>
      </c>
      <c r="D2" s="14" t="s">
        <v>120</v>
      </c>
      <c r="E2" s="14" t="s">
        <v>121</v>
      </c>
      <c r="F2" s="14" t="s">
        <v>122</v>
      </c>
      <c r="G2" s="14" t="s">
        <v>123</v>
      </c>
      <c r="H2" s="14" t="s">
        <v>124</v>
      </c>
      <c r="I2" s="14" t="s">
        <v>125</v>
      </c>
      <c r="J2" s="14" t="s">
        <v>126</v>
      </c>
      <c r="K2" s="14" t="s">
        <v>127</v>
      </c>
      <c r="L2" s="14" t="s">
        <v>128</v>
      </c>
      <c r="M2" s="14" t="s">
        <v>129</v>
      </c>
      <c r="N2" s="14" t="s">
        <v>130</v>
      </c>
      <c r="O2" s="14" t="s">
        <v>131</v>
      </c>
      <c r="P2" s="14" t="s">
        <v>132</v>
      </c>
      <c r="Q2" s="14" t="s">
        <v>133</v>
      </c>
      <c r="R2" s="14" t="s">
        <v>134</v>
      </c>
      <c r="S2" s="14" t="s">
        <v>135</v>
      </c>
      <c r="T2" s="14" t="s">
        <v>136</v>
      </c>
      <c r="U2" s="14" t="s">
        <v>137</v>
      </c>
      <c r="V2" s="14" t="s">
        <v>138</v>
      </c>
      <c r="W2" s="14" t="s">
        <v>139</v>
      </c>
      <c r="X2" s="14" t="s">
        <v>140</v>
      </c>
      <c r="Y2" s="14" t="s">
        <v>141</v>
      </c>
      <c r="Z2" s="14" t="s">
        <v>142</v>
      </c>
      <c r="AA2" s="14" t="s">
        <v>143</v>
      </c>
      <c r="AB2" s="14" t="s">
        <v>144</v>
      </c>
      <c r="AC2" s="14" t="s">
        <v>70</v>
      </c>
      <c r="AD2" s="14" t="s">
        <v>48</v>
      </c>
      <c r="AE2" s="14" t="s">
        <v>48</v>
      </c>
      <c r="AF2" s="14" t="s">
        <v>48</v>
      </c>
    </row>
    <row r="3" spans="1:32" x14ac:dyDescent="0.2">
      <c r="A3" s="14" t="s">
        <v>81</v>
      </c>
      <c r="B3" s="14" t="s">
        <v>430</v>
      </c>
      <c r="C3" s="14" t="s">
        <v>431</v>
      </c>
      <c r="D3" s="14" t="s">
        <v>433</v>
      </c>
      <c r="E3" s="14" t="s">
        <v>434</v>
      </c>
      <c r="F3" s="14" t="s">
        <v>435</v>
      </c>
      <c r="G3" s="14" t="s">
        <v>436</v>
      </c>
      <c r="H3" s="14" t="s">
        <v>443</v>
      </c>
      <c r="I3" s="14" t="s">
        <v>444</v>
      </c>
      <c r="J3" s="14" t="s">
        <v>451</v>
      </c>
      <c r="K3" s="14" t="s">
        <v>452</v>
      </c>
      <c r="L3" s="14" t="s">
        <v>453</v>
      </c>
      <c r="M3" s="14" t="s">
        <v>454</v>
      </c>
      <c r="N3" s="14" t="s">
        <v>455</v>
      </c>
      <c r="O3" s="14" t="s">
        <v>456</v>
      </c>
      <c r="P3" s="14" t="s">
        <v>445</v>
      </c>
      <c r="Q3" s="14" t="s">
        <v>446</v>
      </c>
      <c r="R3" s="14" t="s">
        <v>447</v>
      </c>
      <c r="S3" s="14" t="s">
        <v>448</v>
      </c>
      <c r="T3" s="14" t="s">
        <v>457</v>
      </c>
      <c r="U3" s="14" t="s">
        <v>458</v>
      </c>
      <c r="V3" s="14" t="s">
        <v>459</v>
      </c>
      <c r="W3" s="14" t="s">
        <v>460</v>
      </c>
      <c r="X3" s="14" t="s">
        <v>439</v>
      </c>
      <c r="Y3" s="14" t="s">
        <v>440</v>
      </c>
      <c r="Z3" s="14" t="s">
        <v>441</v>
      </c>
      <c r="AA3" s="14" t="s">
        <v>442</v>
      </c>
      <c r="AB3" s="14" t="s">
        <v>437</v>
      </c>
    </row>
    <row r="4" spans="1:32" x14ac:dyDescent="0.2">
      <c r="A4" s="120">
        <v>25658</v>
      </c>
      <c r="B4" s="124">
        <v>1432738</v>
      </c>
      <c r="C4" s="124">
        <v>14533</v>
      </c>
      <c r="D4" s="124">
        <v>654332</v>
      </c>
      <c r="E4" s="124">
        <v>8471</v>
      </c>
      <c r="F4" s="124">
        <v>186693</v>
      </c>
      <c r="G4" s="124">
        <v>1507</v>
      </c>
      <c r="H4" s="124">
        <v>205158</v>
      </c>
      <c r="I4" s="124">
        <v>3076</v>
      </c>
      <c r="J4" s="124">
        <v>47891</v>
      </c>
      <c r="K4" s="124">
        <v>683</v>
      </c>
      <c r="L4" s="124">
        <v>190427</v>
      </c>
      <c r="M4" s="124">
        <v>961</v>
      </c>
      <c r="N4" s="124">
        <v>1290898</v>
      </c>
      <c r="O4" s="124">
        <v>14697</v>
      </c>
      <c r="P4" s="124">
        <v>405305</v>
      </c>
      <c r="Q4" s="124">
        <v>2755</v>
      </c>
      <c r="R4" s="124">
        <v>276758</v>
      </c>
      <c r="S4" s="124">
        <v>2919</v>
      </c>
      <c r="T4" s="124">
        <v>69668</v>
      </c>
      <c r="U4" s="124">
        <v>34391</v>
      </c>
      <c r="V4" s="124">
        <v>295092</v>
      </c>
      <c r="W4" s="124">
        <v>199506</v>
      </c>
      <c r="X4" s="124">
        <v>108915</v>
      </c>
      <c r="Y4" s="124">
        <v>1108</v>
      </c>
      <c r="Z4" s="124">
        <v>18104</v>
      </c>
      <c r="AA4" s="124">
        <v>311</v>
      </c>
      <c r="AB4" s="124">
        <v>111077</v>
      </c>
      <c r="AC4" s="9"/>
      <c r="AD4" s="9">
        <f t="shared" ref="AD4:AD67" si="0">B4</f>
        <v>1432738</v>
      </c>
      <c r="AE4" s="9">
        <f t="shared" ref="AE4:AE67" si="1">N4+P4-R4</f>
        <v>1419445</v>
      </c>
      <c r="AF4" s="9">
        <f>AD4-AE4</f>
        <v>13293</v>
      </c>
    </row>
    <row r="5" spans="1:32" x14ac:dyDescent="0.2">
      <c r="A5" s="120">
        <v>25749</v>
      </c>
      <c r="B5" s="124">
        <v>1461974</v>
      </c>
      <c r="C5" s="124">
        <v>15168</v>
      </c>
      <c r="D5" s="124">
        <v>680550</v>
      </c>
      <c r="E5" s="124">
        <v>8781</v>
      </c>
      <c r="F5" s="124">
        <v>201523</v>
      </c>
      <c r="G5" s="124">
        <v>1637</v>
      </c>
      <c r="H5" s="124">
        <v>223832</v>
      </c>
      <c r="I5" s="124">
        <v>3372</v>
      </c>
      <c r="J5" s="124">
        <v>36467</v>
      </c>
      <c r="K5" s="124">
        <v>559</v>
      </c>
      <c r="L5" s="124">
        <v>171071</v>
      </c>
      <c r="M5" s="124">
        <v>1158</v>
      </c>
      <c r="N5" s="124">
        <v>1317763</v>
      </c>
      <c r="O5" s="124">
        <v>15507</v>
      </c>
      <c r="P5" s="124">
        <v>432360</v>
      </c>
      <c r="Q5" s="124">
        <v>2793</v>
      </c>
      <c r="R5" s="124">
        <v>298239</v>
      </c>
      <c r="S5" s="124">
        <v>3132</v>
      </c>
      <c r="T5" s="124">
        <v>74349</v>
      </c>
      <c r="U5" s="124">
        <v>35876</v>
      </c>
      <c r="V5" s="124">
        <v>311520</v>
      </c>
      <c r="W5" s="124">
        <v>200549</v>
      </c>
      <c r="X5" s="124">
        <v>123266</v>
      </c>
      <c r="Y5" s="124">
        <v>1242</v>
      </c>
      <c r="Z5" s="124">
        <v>18400</v>
      </c>
      <c r="AA5" s="124">
        <v>319</v>
      </c>
      <c r="AB5" s="124">
        <v>120079</v>
      </c>
      <c r="AC5" s="9"/>
      <c r="AD5" s="9">
        <f t="shared" si="0"/>
        <v>1461974</v>
      </c>
      <c r="AE5" s="9">
        <f t="shared" si="1"/>
        <v>1451884</v>
      </c>
      <c r="AF5" s="9">
        <f t="shared" ref="AF5:AF68" si="2">AD5-AE5</f>
        <v>10090</v>
      </c>
    </row>
    <row r="6" spans="1:32" x14ac:dyDescent="0.2">
      <c r="A6" s="120">
        <v>25841</v>
      </c>
      <c r="B6" s="124">
        <v>1445096</v>
      </c>
      <c r="C6" s="124">
        <v>15006</v>
      </c>
      <c r="D6" s="124">
        <v>691091</v>
      </c>
      <c r="E6" s="124">
        <v>9036</v>
      </c>
      <c r="F6" s="124">
        <v>201039</v>
      </c>
      <c r="G6" s="124">
        <v>1682</v>
      </c>
      <c r="H6" s="124">
        <v>232814</v>
      </c>
      <c r="I6" s="124">
        <v>3568</v>
      </c>
      <c r="J6" s="124">
        <v>20788</v>
      </c>
      <c r="K6" s="124">
        <v>215</v>
      </c>
      <c r="L6" s="124">
        <v>165814</v>
      </c>
      <c r="M6" s="124">
        <v>1108</v>
      </c>
      <c r="N6" s="124">
        <v>1313224</v>
      </c>
      <c r="O6" s="124">
        <v>15610</v>
      </c>
      <c r="P6" s="124">
        <v>434402</v>
      </c>
      <c r="Q6" s="124">
        <v>2776</v>
      </c>
      <c r="R6" s="124">
        <v>310544</v>
      </c>
      <c r="S6" s="124">
        <v>3380</v>
      </c>
      <c r="T6" s="124">
        <v>77924</v>
      </c>
      <c r="U6" s="124">
        <v>36367</v>
      </c>
      <c r="V6" s="124">
        <v>311966</v>
      </c>
      <c r="W6" s="124">
        <v>206014</v>
      </c>
      <c r="X6" s="124">
        <v>122296</v>
      </c>
      <c r="Y6" s="124">
        <v>1275</v>
      </c>
      <c r="Z6" s="124">
        <v>18200</v>
      </c>
      <c r="AA6" s="124">
        <v>318</v>
      </c>
      <c r="AB6" s="124">
        <v>130040</v>
      </c>
      <c r="AC6" s="9"/>
      <c r="AD6" s="9">
        <f t="shared" si="0"/>
        <v>1445096</v>
      </c>
      <c r="AE6" s="9">
        <f t="shared" si="1"/>
        <v>1437082</v>
      </c>
      <c r="AF6" s="9">
        <f t="shared" si="2"/>
        <v>8014</v>
      </c>
    </row>
    <row r="7" spans="1:32" x14ac:dyDescent="0.2">
      <c r="A7" s="120">
        <v>25933</v>
      </c>
      <c r="B7" s="124">
        <v>1495942</v>
      </c>
      <c r="C7" s="124">
        <v>15917</v>
      </c>
      <c r="D7" s="124">
        <v>698210</v>
      </c>
      <c r="E7" s="124">
        <v>9074</v>
      </c>
      <c r="F7" s="124">
        <v>202820</v>
      </c>
      <c r="G7" s="124">
        <v>1694</v>
      </c>
      <c r="H7" s="124">
        <v>231154</v>
      </c>
      <c r="I7" s="124">
        <v>3585</v>
      </c>
      <c r="J7" s="124">
        <v>23352</v>
      </c>
      <c r="K7" s="124">
        <v>271</v>
      </c>
      <c r="L7" s="124">
        <v>251149</v>
      </c>
      <c r="M7" s="124">
        <v>1994</v>
      </c>
      <c r="N7" s="124">
        <v>1398304</v>
      </c>
      <c r="O7" s="124">
        <v>16618</v>
      </c>
      <c r="P7" s="124">
        <v>421847</v>
      </c>
      <c r="Q7" s="124">
        <v>2832</v>
      </c>
      <c r="R7" s="124">
        <v>335165</v>
      </c>
      <c r="S7" s="124">
        <v>3533</v>
      </c>
      <c r="T7" s="124">
        <v>76874</v>
      </c>
      <c r="U7" s="124">
        <v>37039</v>
      </c>
      <c r="V7" s="124">
        <v>317130</v>
      </c>
      <c r="W7" s="124">
        <v>207399</v>
      </c>
      <c r="X7" s="124">
        <v>126125</v>
      </c>
      <c r="Y7" s="124">
        <v>1332</v>
      </c>
      <c r="Z7" s="124">
        <v>15443</v>
      </c>
      <c r="AA7" s="124">
        <v>278</v>
      </c>
      <c r="AB7" s="124">
        <v>129374</v>
      </c>
      <c r="AC7" s="9"/>
      <c r="AD7" s="9">
        <f t="shared" si="0"/>
        <v>1495942</v>
      </c>
      <c r="AE7" s="9">
        <f t="shared" si="1"/>
        <v>1484986</v>
      </c>
      <c r="AF7" s="9">
        <f t="shared" si="2"/>
        <v>10956</v>
      </c>
    </row>
    <row r="8" spans="1:32" x14ac:dyDescent="0.2">
      <c r="A8" s="120">
        <v>26023</v>
      </c>
      <c r="B8" s="124">
        <v>1518099</v>
      </c>
      <c r="C8" s="124">
        <v>15997</v>
      </c>
      <c r="D8" s="124">
        <v>696653</v>
      </c>
      <c r="E8" s="124">
        <v>9431</v>
      </c>
      <c r="F8" s="124">
        <v>208395</v>
      </c>
      <c r="G8" s="124">
        <v>1872</v>
      </c>
      <c r="H8" s="124">
        <v>240612</v>
      </c>
      <c r="I8" s="124">
        <v>3782</v>
      </c>
      <c r="J8" s="124">
        <v>53720</v>
      </c>
      <c r="K8" s="124">
        <v>939</v>
      </c>
      <c r="L8" s="124">
        <v>255739</v>
      </c>
      <c r="M8" s="124">
        <v>960</v>
      </c>
      <c r="N8" s="124">
        <v>1458497</v>
      </c>
      <c r="O8" s="124">
        <v>16983</v>
      </c>
      <c r="P8" s="124">
        <v>410066</v>
      </c>
      <c r="Q8" s="124">
        <v>2792</v>
      </c>
      <c r="R8" s="124">
        <v>362406</v>
      </c>
      <c r="S8" s="124">
        <v>3778</v>
      </c>
      <c r="T8" s="124">
        <v>71362</v>
      </c>
      <c r="U8" s="124">
        <v>38253</v>
      </c>
      <c r="V8" s="124">
        <v>309866</v>
      </c>
      <c r="W8" s="124">
        <v>213511</v>
      </c>
      <c r="X8" s="124">
        <v>129551</v>
      </c>
      <c r="Y8" s="124">
        <v>1384</v>
      </c>
      <c r="Z8" s="124">
        <v>16424</v>
      </c>
      <c r="AA8" s="124">
        <v>293</v>
      </c>
      <c r="AB8" s="124">
        <v>135359</v>
      </c>
      <c r="AC8" s="9"/>
      <c r="AD8" s="9">
        <f t="shared" si="0"/>
        <v>1518099</v>
      </c>
      <c r="AE8" s="9">
        <f t="shared" si="1"/>
        <v>1506157</v>
      </c>
      <c r="AF8" s="9">
        <f t="shared" si="2"/>
        <v>11942</v>
      </c>
    </row>
    <row r="9" spans="1:32" x14ac:dyDescent="0.2">
      <c r="A9" s="120">
        <v>26114</v>
      </c>
      <c r="B9" s="124">
        <v>1505723</v>
      </c>
      <c r="C9" s="124">
        <v>16408</v>
      </c>
      <c r="D9" s="124">
        <v>695917</v>
      </c>
      <c r="E9" s="124">
        <v>9605</v>
      </c>
      <c r="F9" s="124">
        <v>210139</v>
      </c>
      <c r="G9" s="124">
        <v>1919</v>
      </c>
      <c r="H9" s="124">
        <v>239821</v>
      </c>
      <c r="I9" s="124">
        <v>3835</v>
      </c>
      <c r="J9" s="124">
        <v>1299</v>
      </c>
      <c r="K9" s="124">
        <v>79</v>
      </c>
      <c r="L9" s="124">
        <v>244175</v>
      </c>
      <c r="M9" s="124">
        <v>1494</v>
      </c>
      <c r="N9" s="124">
        <v>1383486</v>
      </c>
      <c r="O9" s="124">
        <v>16931</v>
      </c>
      <c r="P9" s="124">
        <v>440009</v>
      </c>
      <c r="Q9" s="124">
        <v>3040</v>
      </c>
      <c r="R9" s="124">
        <v>327482</v>
      </c>
      <c r="S9" s="124">
        <v>3563</v>
      </c>
      <c r="T9" s="124">
        <v>64702</v>
      </c>
      <c r="U9" s="124">
        <v>39030</v>
      </c>
      <c r="V9" s="124">
        <v>312428</v>
      </c>
      <c r="W9" s="124">
        <v>213136</v>
      </c>
      <c r="X9" s="124">
        <v>135785</v>
      </c>
      <c r="Y9" s="124">
        <v>1464</v>
      </c>
      <c r="Z9" s="124">
        <v>18287</v>
      </c>
      <c r="AA9" s="124">
        <v>329</v>
      </c>
      <c r="AB9" s="124">
        <v>128696</v>
      </c>
      <c r="AC9" s="9"/>
      <c r="AD9" s="9">
        <f t="shared" si="0"/>
        <v>1505723</v>
      </c>
      <c r="AE9" s="9">
        <f t="shared" si="1"/>
        <v>1496013</v>
      </c>
      <c r="AF9" s="9">
        <f t="shared" si="2"/>
        <v>9710</v>
      </c>
    </row>
    <row r="10" spans="1:32" x14ac:dyDescent="0.2">
      <c r="A10" s="120">
        <v>26206</v>
      </c>
      <c r="B10" s="124">
        <v>1525337</v>
      </c>
      <c r="C10" s="124">
        <v>16990</v>
      </c>
      <c r="D10" s="124">
        <v>724290</v>
      </c>
      <c r="E10" s="124">
        <v>10178</v>
      </c>
      <c r="F10" s="124">
        <v>215172</v>
      </c>
      <c r="G10" s="124">
        <v>1963</v>
      </c>
      <c r="H10" s="124">
        <v>247139</v>
      </c>
      <c r="I10" s="124">
        <v>4005</v>
      </c>
      <c r="J10" s="124">
        <v>64838</v>
      </c>
      <c r="K10" s="124">
        <v>1143</v>
      </c>
      <c r="L10" s="124">
        <v>151475</v>
      </c>
      <c r="M10" s="124">
        <v>318</v>
      </c>
      <c r="N10" s="124">
        <v>1418273</v>
      </c>
      <c r="O10" s="124">
        <v>17607</v>
      </c>
      <c r="P10" s="124">
        <v>438353</v>
      </c>
      <c r="Q10" s="124">
        <v>3113</v>
      </c>
      <c r="R10" s="124">
        <v>341426</v>
      </c>
      <c r="S10" s="124">
        <v>3730</v>
      </c>
      <c r="T10" s="124">
        <v>77866</v>
      </c>
      <c r="U10" s="124">
        <v>39334</v>
      </c>
      <c r="V10" s="124">
        <v>326131</v>
      </c>
      <c r="W10" s="124">
        <v>216115</v>
      </c>
      <c r="X10" s="124">
        <v>145980</v>
      </c>
      <c r="Y10" s="124">
        <v>1584</v>
      </c>
      <c r="Z10" s="124">
        <v>16920</v>
      </c>
      <c r="AA10" s="124">
        <v>310</v>
      </c>
      <c r="AB10" s="124">
        <v>132513</v>
      </c>
      <c r="AC10" s="9"/>
      <c r="AD10" s="9">
        <f t="shared" si="0"/>
        <v>1525337</v>
      </c>
      <c r="AE10" s="9">
        <f t="shared" si="1"/>
        <v>1515200</v>
      </c>
      <c r="AF10" s="9">
        <f t="shared" si="2"/>
        <v>10137</v>
      </c>
    </row>
    <row r="11" spans="1:32" x14ac:dyDescent="0.2">
      <c r="A11" s="120">
        <v>26298</v>
      </c>
      <c r="B11" s="124">
        <v>1536301</v>
      </c>
      <c r="C11" s="124">
        <v>17580</v>
      </c>
      <c r="D11" s="124">
        <v>735534</v>
      </c>
      <c r="E11" s="124">
        <v>10406</v>
      </c>
      <c r="F11" s="124">
        <v>221320</v>
      </c>
      <c r="G11" s="124">
        <v>2066</v>
      </c>
      <c r="H11" s="124">
        <v>261918</v>
      </c>
      <c r="I11" s="124">
        <v>4311</v>
      </c>
      <c r="J11" s="124">
        <v>17671</v>
      </c>
      <c r="K11" s="124">
        <v>267</v>
      </c>
      <c r="L11" s="124">
        <v>144930</v>
      </c>
      <c r="M11" s="124">
        <v>776</v>
      </c>
      <c r="N11" s="124">
        <v>1380909</v>
      </c>
      <c r="O11" s="124">
        <v>17826</v>
      </c>
      <c r="P11" s="124">
        <v>457687</v>
      </c>
      <c r="Q11" s="124">
        <v>3431</v>
      </c>
      <c r="R11" s="124">
        <v>312527</v>
      </c>
      <c r="S11" s="124">
        <v>3677</v>
      </c>
      <c r="T11" s="124">
        <v>77907</v>
      </c>
      <c r="U11" s="124">
        <v>39781</v>
      </c>
      <c r="V11" s="124">
        <v>334361</v>
      </c>
      <c r="W11" s="124">
        <v>218728</v>
      </c>
      <c r="X11" s="124">
        <v>171435</v>
      </c>
      <c r="Y11" s="124">
        <v>1867</v>
      </c>
      <c r="Z11" s="124">
        <v>19003</v>
      </c>
      <c r="AA11" s="124">
        <v>351</v>
      </c>
      <c r="AB11" s="124">
        <v>128786</v>
      </c>
      <c r="AC11" s="9"/>
      <c r="AD11" s="9">
        <f t="shared" si="0"/>
        <v>1536301</v>
      </c>
      <c r="AE11" s="9">
        <f t="shared" si="1"/>
        <v>1526069</v>
      </c>
      <c r="AF11" s="9">
        <f t="shared" si="2"/>
        <v>10232</v>
      </c>
    </row>
    <row r="12" spans="1:32" x14ac:dyDescent="0.2">
      <c r="A12" s="120">
        <v>26389</v>
      </c>
      <c r="B12" s="124">
        <v>1527244</v>
      </c>
      <c r="C12" s="124">
        <v>18041</v>
      </c>
      <c r="D12" s="124">
        <v>732641</v>
      </c>
      <c r="E12" s="124">
        <v>10718</v>
      </c>
      <c r="F12" s="124">
        <v>208300</v>
      </c>
      <c r="G12" s="124">
        <v>2015</v>
      </c>
      <c r="H12" s="124">
        <v>262987</v>
      </c>
      <c r="I12" s="124">
        <v>4440</v>
      </c>
      <c r="J12" s="124">
        <v>17651</v>
      </c>
      <c r="K12" s="124">
        <v>265</v>
      </c>
      <c r="L12" s="124">
        <v>153034</v>
      </c>
      <c r="M12" s="124">
        <v>596</v>
      </c>
      <c r="N12" s="124">
        <v>1374833</v>
      </c>
      <c r="O12" s="124">
        <v>18034</v>
      </c>
      <c r="P12" s="124">
        <v>432469</v>
      </c>
      <c r="Q12" s="124">
        <v>3578</v>
      </c>
      <c r="R12" s="124">
        <v>294225</v>
      </c>
      <c r="S12" s="124">
        <v>3571</v>
      </c>
      <c r="T12" s="124">
        <v>72777</v>
      </c>
      <c r="U12" s="124">
        <v>40059</v>
      </c>
      <c r="V12" s="124">
        <v>322812</v>
      </c>
      <c r="W12" s="124">
        <v>230191</v>
      </c>
      <c r="X12" s="124">
        <v>168417</v>
      </c>
      <c r="Y12" s="124">
        <v>1877</v>
      </c>
      <c r="Z12" s="124">
        <v>18513</v>
      </c>
      <c r="AA12" s="124">
        <v>356</v>
      </c>
      <c r="AB12" s="124">
        <v>132254</v>
      </c>
      <c r="AC12" s="9"/>
      <c r="AD12" s="9">
        <f t="shared" si="0"/>
        <v>1527244</v>
      </c>
      <c r="AE12" s="9">
        <f t="shared" si="1"/>
        <v>1513077</v>
      </c>
      <c r="AF12" s="9">
        <f t="shared" si="2"/>
        <v>14167</v>
      </c>
    </row>
    <row r="13" spans="1:32" x14ac:dyDescent="0.2">
      <c r="A13" s="120">
        <v>26480</v>
      </c>
      <c r="B13" s="124">
        <v>1543222</v>
      </c>
      <c r="C13" s="124">
        <v>18289</v>
      </c>
      <c r="D13" s="124">
        <v>734798</v>
      </c>
      <c r="E13" s="124">
        <v>10765</v>
      </c>
      <c r="F13" s="124">
        <v>217011</v>
      </c>
      <c r="G13" s="124">
        <v>2115</v>
      </c>
      <c r="H13" s="124">
        <v>255925</v>
      </c>
      <c r="I13" s="124">
        <v>4460</v>
      </c>
      <c r="J13" s="124">
        <v>7807</v>
      </c>
      <c r="K13" s="124">
        <v>1169</v>
      </c>
      <c r="L13" s="124">
        <v>160211</v>
      </c>
      <c r="M13" s="124">
        <v>-586</v>
      </c>
      <c r="N13" s="124">
        <v>1385001</v>
      </c>
      <c r="O13" s="124">
        <v>17922</v>
      </c>
      <c r="P13" s="124">
        <v>450304</v>
      </c>
      <c r="Q13" s="124">
        <v>3883</v>
      </c>
      <c r="R13" s="124">
        <v>304225</v>
      </c>
      <c r="S13" s="124">
        <v>3516</v>
      </c>
      <c r="T13" s="124">
        <v>74064</v>
      </c>
      <c r="U13" s="124">
        <v>39520</v>
      </c>
      <c r="V13" s="124">
        <v>329793</v>
      </c>
      <c r="W13" s="124">
        <v>225006</v>
      </c>
      <c r="X13" s="124">
        <v>162798</v>
      </c>
      <c r="Y13" s="124">
        <v>1848</v>
      </c>
      <c r="Z13" s="124">
        <v>17512</v>
      </c>
      <c r="AA13" s="124">
        <v>345</v>
      </c>
      <c r="AB13" s="124">
        <v>131339</v>
      </c>
      <c r="AC13" s="9"/>
      <c r="AD13" s="9">
        <f t="shared" si="0"/>
        <v>1543222</v>
      </c>
      <c r="AE13" s="9">
        <f t="shared" si="1"/>
        <v>1531080</v>
      </c>
      <c r="AF13" s="9">
        <f t="shared" si="2"/>
        <v>12142</v>
      </c>
    </row>
    <row r="14" spans="1:32" x14ac:dyDescent="0.2">
      <c r="A14" s="120">
        <v>26572</v>
      </c>
      <c r="B14" s="124">
        <v>1544175</v>
      </c>
      <c r="C14" s="124">
        <v>18968</v>
      </c>
      <c r="D14" s="124">
        <v>749703</v>
      </c>
      <c r="E14" s="124">
        <v>11329</v>
      </c>
      <c r="F14" s="124">
        <v>215056</v>
      </c>
      <c r="G14" s="124">
        <v>2080</v>
      </c>
      <c r="H14" s="124">
        <v>265710</v>
      </c>
      <c r="I14" s="124">
        <v>4765</v>
      </c>
      <c r="J14" s="124">
        <v>-56831</v>
      </c>
      <c r="K14" s="124">
        <v>-1751</v>
      </c>
      <c r="L14" s="124">
        <v>207247</v>
      </c>
      <c r="M14" s="124">
        <v>1949</v>
      </c>
      <c r="N14" s="124">
        <v>1350402</v>
      </c>
      <c r="O14" s="124">
        <v>18373</v>
      </c>
      <c r="P14" s="124">
        <v>454871</v>
      </c>
      <c r="Q14" s="124">
        <v>4175</v>
      </c>
      <c r="R14" s="124">
        <v>274687</v>
      </c>
      <c r="S14" s="124">
        <v>3580</v>
      </c>
      <c r="T14" s="124">
        <v>78068</v>
      </c>
      <c r="U14" s="124">
        <v>41696</v>
      </c>
      <c r="V14" s="124">
        <v>331821</v>
      </c>
      <c r="W14" s="124">
        <v>228229</v>
      </c>
      <c r="X14" s="124">
        <v>173314</v>
      </c>
      <c r="Y14" s="124">
        <v>2053</v>
      </c>
      <c r="Z14" s="124">
        <v>20141</v>
      </c>
      <c r="AA14" s="124">
        <v>408</v>
      </c>
      <c r="AB14" s="124">
        <v>130503</v>
      </c>
      <c r="AC14" s="9"/>
      <c r="AD14" s="9">
        <f t="shared" si="0"/>
        <v>1544175</v>
      </c>
      <c r="AE14" s="9">
        <f t="shared" si="1"/>
        <v>1530586</v>
      </c>
      <c r="AF14" s="9">
        <f t="shared" si="2"/>
        <v>13589</v>
      </c>
    </row>
    <row r="15" spans="1:32" x14ac:dyDescent="0.2">
      <c r="A15" s="120">
        <v>26664</v>
      </c>
      <c r="B15" s="124">
        <v>1571522</v>
      </c>
      <c r="C15" s="124">
        <v>20086</v>
      </c>
      <c r="D15" s="124">
        <v>757233</v>
      </c>
      <c r="E15" s="124">
        <v>11654</v>
      </c>
      <c r="F15" s="124">
        <v>210796</v>
      </c>
      <c r="G15" s="124">
        <v>2102</v>
      </c>
      <c r="H15" s="124">
        <v>262679</v>
      </c>
      <c r="I15" s="124">
        <v>4861</v>
      </c>
      <c r="J15" s="124">
        <v>-18423</v>
      </c>
      <c r="K15" s="124">
        <v>-375</v>
      </c>
      <c r="L15" s="124">
        <v>197268</v>
      </c>
      <c r="M15" s="124">
        <v>1198</v>
      </c>
      <c r="N15" s="124">
        <v>1400063</v>
      </c>
      <c r="O15" s="124">
        <v>19439</v>
      </c>
      <c r="P15" s="124">
        <v>460865</v>
      </c>
      <c r="Q15" s="124">
        <v>4540</v>
      </c>
      <c r="R15" s="124">
        <v>301997</v>
      </c>
      <c r="S15" s="124">
        <v>3893</v>
      </c>
      <c r="T15" s="124">
        <v>81782</v>
      </c>
      <c r="U15" s="124">
        <v>40620</v>
      </c>
      <c r="V15" s="124">
        <v>335699</v>
      </c>
      <c r="W15" s="124">
        <v>231673</v>
      </c>
      <c r="X15" s="124">
        <v>170741</v>
      </c>
      <c r="Y15" s="124">
        <v>2094</v>
      </c>
      <c r="Z15" s="124">
        <v>21257</v>
      </c>
      <c r="AA15" s="124">
        <v>446</v>
      </c>
      <c r="AB15" s="124">
        <v>128504</v>
      </c>
      <c r="AC15" s="9"/>
      <c r="AD15" s="9">
        <f t="shared" si="0"/>
        <v>1571522</v>
      </c>
      <c r="AE15" s="9">
        <f t="shared" si="1"/>
        <v>1558931</v>
      </c>
      <c r="AF15" s="9">
        <f t="shared" si="2"/>
        <v>12591</v>
      </c>
    </row>
    <row r="16" spans="1:32" x14ac:dyDescent="0.2">
      <c r="A16" s="120">
        <v>26754</v>
      </c>
      <c r="B16" s="124">
        <v>1591790</v>
      </c>
      <c r="C16" s="124">
        <v>21321</v>
      </c>
      <c r="D16" s="124">
        <v>773815</v>
      </c>
      <c r="E16" s="124">
        <v>12171</v>
      </c>
      <c r="F16" s="124">
        <v>211416</v>
      </c>
      <c r="G16" s="124">
        <v>2180</v>
      </c>
      <c r="H16" s="124">
        <v>265386</v>
      </c>
      <c r="I16" s="124">
        <v>5020</v>
      </c>
      <c r="J16" s="124">
        <v>10453</v>
      </c>
      <c r="K16" s="124">
        <v>136</v>
      </c>
      <c r="L16" s="124">
        <v>159926</v>
      </c>
      <c r="M16" s="124">
        <v>975</v>
      </c>
      <c r="N16" s="124">
        <v>1424071</v>
      </c>
      <c r="O16" s="124">
        <v>20482</v>
      </c>
      <c r="P16" s="124">
        <v>447210</v>
      </c>
      <c r="Q16" s="124">
        <v>4819</v>
      </c>
      <c r="R16" s="124">
        <v>295462</v>
      </c>
      <c r="S16" s="124">
        <v>3980</v>
      </c>
      <c r="T16" s="124">
        <v>86279</v>
      </c>
      <c r="U16" s="124">
        <v>41929</v>
      </c>
      <c r="V16" s="124">
        <v>343299</v>
      </c>
      <c r="W16" s="124">
        <v>230992</v>
      </c>
      <c r="X16" s="124">
        <v>157518</v>
      </c>
      <c r="Y16" s="124">
        <v>2019</v>
      </c>
      <c r="Z16" s="124">
        <v>24449</v>
      </c>
      <c r="AA16" s="124">
        <v>522</v>
      </c>
      <c r="AB16" s="124">
        <v>133157</v>
      </c>
      <c r="AC16" s="9"/>
      <c r="AD16" s="9">
        <f t="shared" si="0"/>
        <v>1591790</v>
      </c>
      <c r="AE16" s="9">
        <f t="shared" si="1"/>
        <v>1575819</v>
      </c>
      <c r="AF16" s="9">
        <f t="shared" si="2"/>
        <v>15971</v>
      </c>
    </row>
    <row r="17" spans="1:32" x14ac:dyDescent="0.2">
      <c r="A17" s="120">
        <v>26845</v>
      </c>
      <c r="B17" s="124">
        <v>1584710</v>
      </c>
      <c r="C17" s="124">
        <v>22144</v>
      </c>
      <c r="D17" s="124">
        <v>791425</v>
      </c>
      <c r="E17" s="124">
        <v>12770</v>
      </c>
      <c r="F17" s="124">
        <v>218851</v>
      </c>
      <c r="G17" s="124">
        <v>2273</v>
      </c>
      <c r="H17" s="124">
        <v>267154</v>
      </c>
      <c r="I17" s="124">
        <v>5178</v>
      </c>
      <c r="J17" s="124">
        <v>-11131</v>
      </c>
      <c r="K17" s="124">
        <v>-328</v>
      </c>
      <c r="L17" s="124">
        <v>216940</v>
      </c>
      <c r="M17" s="124">
        <v>1542</v>
      </c>
      <c r="N17" s="124">
        <v>1469501</v>
      </c>
      <c r="O17" s="124">
        <v>21434</v>
      </c>
      <c r="P17" s="124">
        <v>408616</v>
      </c>
      <c r="Q17" s="124">
        <v>4883</v>
      </c>
      <c r="R17" s="124">
        <v>312762</v>
      </c>
      <c r="S17" s="124">
        <v>4173</v>
      </c>
      <c r="T17" s="124">
        <v>87797</v>
      </c>
      <c r="U17" s="124">
        <v>43679</v>
      </c>
      <c r="V17" s="124">
        <v>348586</v>
      </c>
      <c r="W17" s="124">
        <v>237115</v>
      </c>
      <c r="X17" s="124">
        <v>153943</v>
      </c>
      <c r="Y17" s="124">
        <v>1990</v>
      </c>
      <c r="Z17" s="124">
        <v>28914</v>
      </c>
      <c r="AA17" s="124">
        <v>634</v>
      </c>
      <c r="AB17" s="124">
        <v>132728</v>
      </c>
      <c r="AC17" s="9"/>
      <c r="AD17" s="9">
        <f t="shared" si="0"/>
        <v>1584710</v>
      </c>
      <c r="AE17" s="9">
        <f t="shared" si="1"/>
        <v>1565355</v>
      </c>
      <c r="AF17" s="9">
        <f t="shared" si="2"/>
        <v>19355</v>
      </c>
    </row>
    <row r="18" spans="1:32" x14ac:dyDescent="0.2">
      <c r="A18" s="120">
        <v>26937</v>
      </c>
      <c r="B18" s="124">
        <v>1630542</v>
      </c>
      <c r="C18" s="124">
        <v>23765</v>
      </c>
      <c r="D18" s="124">
        <v>806553</v>
      </c>
      <c r="E18" s="124">
        <v>13163</v>
      </c>
      <c r="F18" s="124">
        <v>229809</v>
      </c>
      <c r="G18" s="124">
        <v>2505</v>
      </c>
      <c r="H18" s="124">
        <v>280208</v>
      </c>
      <c r="I18" s="124">
        <v>5646</v>
      </c>
      <c r="J18" s="124">
        <v>-6831</v>
      </c>
      <c r="K18" s="124">
        <v>-92</v>
      </c>
      <c r="L18" s="124">
        <v>225644</v>
      </c>
      <c r="M18" s="124">
        <v>2097</v>
      </c>
      <c r="N18" s="124">
        <v>1524698</v>
      </c>
      <c r="O18" s="124">
        <v>23319</v>
      </c>
      <c r="P18" s="124">
        <v>432118</v>
      </c>
      <c r="Q18" s="124">
        <v>5166</v>
      </c>
      <c r="R18" s="124">
        <v>343251</v>
      </c>
      <c r="S18" s="124">
        <v>4720</v>
      </c>
      <c r="T18" s="124">
        <v>96498</v>
      </c>
      <c r="U18" s="124">
        <v>44044</v>
      </c>
      <c r="V18" s="124">
        <v>355336</v>
      </c>
      <c r="W18" s="124">
        <v>236445</v>
      </c>
      <c r="X18" s="124">
        <v>151374</v>
      </c>
      <c r="Y18" s="124">
        <v>2106</v>
      </c>
      <c r="Z18" s="124">
        <v>30872</v>
      </c>
      <c r="AA18" s="124">
        <v>696</v>
      </c>
      <c r="AB18" s="124">
        <v>143118</v>
      </c>
      <c r="AC18" s="9"/>
      <c r="AD18" s="9">
        <f t="shared" si="0"/>
        <v>1630542</v>
      </c>
      <c r="AE18" s="9">
        <f t="shared" si="1"/>
        <v>1613565</v>
      </c>
      <c r="AF18" s="9">
        <f t="shared" si="2"/>
        <v>16977</v>
      </c>
    </row>
    <row r="19" spans="1:32" x14ac:dyDescent="0.2">
      <c r="A19" s="120">
        <v>27029</v>
      </c>
      <c r="B19" s="124">
        <v>1661950</v>
      </c>
      <c r="C19" s="124">
        <v>25102</v>
      </c>
      <c r="D19" s="124">
        <v>828064</v>
      </c>
      <c r="E19" s="124">
        <v>13900</v>
      </c>
      <c r="F19" s="124">
        <v>228570</v>
      </c>
      <c r="G19" s="124">
        <v>2550</v>
      </c>
      <c r="H19" s="124">
        <v>289242</v>
      </c>
      <c r="I19" s="124">
        <v>5963</v>
      </c>
      <c r="J19" s="124">
        <v>37627</v>
      </c>
      <c r="K19" s="124">
        <v>636</v>
      </c>
      <c r="L19" s="124">
        <v>190702</v>
      </c>
      <c r="M19" s="124">
        <v>1996</v>
      </c>
      <c r="N19" s="124">
        <v>1580401</v>
      </c>
      <c r="O19" s="124">
        <v>25045</v>
      </c>
      <c r="P19" s="124">
        <v>417376</v>
      </c>
      <c r="Q19" s="124">
        <v>5156</v>
      </c>
      <c r="R19" s="124">
        <v>355704</v>
      </c>
      <c r="S19" s="124">
        <v>5099</v>
      </c>
      <c r="T19" s="124">
        <v>94165</v>
      </c>
      <c r="U19" s="124">
        <v>45036</v>
      </c>
      <c r="V19" s="124">
        <v>371156</v>
      </c>
      <c r="W19" s="124">
        <v>243178</v>
      </c>
      <c r="X19" s="124">
        <v>146356</v>
      </c>
      <c r="Y19" s="124">
        <v>2087</v>
      </c>
      <c r="Z19" s="124">
        <v>31623</v>
      </c>
      <c r="AA19" s="124">
        <v>735</v>
      </c>
      <c r="AB19" s="124">
        <v>154390</v>
      </c>
      <c r="AC19" s="9"/>
      <c r="AD19" s="9">
        <f t="shared" si="0"/>
        <v>1661950</v>
      </c>
      <c r="AE19" s="9">
        <f t="shared" si="1"/>
        <v>1642073</v>
      </c>
      <c r="AF19" s="9">
        <f t="shared" si="2"/>
        <v>19877</v>
      </c>
    </row>
    <row r="20" spans="1:32" x14ac:dyDescent="0.2">
      <c r="A20" s="120">
        <v>27119</v>
      </c>
      <c r="B20" s="124">
        <v>1693005</v>
      </c>
      <c r="C20" s="124">
        <v>26489</v>
      </c>
      <c r="D20" s="124">
        <v>815965</v>
      </c>
      <c r="E20" s="124">
        <v>14159</v>
      </c>
      <c r="F20" s="124">
        <v>238734</v>
      </c>
      <c r="G20" s="124">
        <v>2807</v>
      </c>
      <c r="H20" s="124">
        <v>296604</v>
      </c>
      <c r="I20" s="124">
        <v>6242</v>
      </c>
      <c r="J20" s="124">
        <v>45360</v>
      </c>
      <c r="K20" s="124">
        <v>994</v>
      </c>
      <c r="L20" s="124">
        <v>205888</v>
      </c>
      <c r="M20" s="124">
        <v>1691</v>
      </c>
      <c r="N20" s="124">
        <v>1607635</v>
      </c>
      <c r="O20" s="124">
        <v>25893</v>
      </c>
      <c r="P20" s="124">
        <v>390672</v>
      </c>
      <c r="Q20" s="124">
        <v>6088</v>
      </c>
      <c r="R20" s="124">
        <v>332015</v>
      </c>
      <c r="S20" s="124">
        <v>5492</v>
      </c>
      <c r="T20" s="124">
        <v>88526</v>
      </c>
      <c r="U20" s="124">
        <v>44362</v>
      </c>
      <c r="V20" s="124">
        <v>368010</v>
      </c>
      <c r="W20" s="124">
        <v>238265</v>
      </c>
      <c r="X20" s="124">
        <v>165028</v>
      </c>
      <c r="Y20" s="124">
        <v>2377</v>
      </c>
      <c r="Z20" s="124">
        <v>28557</v>
      </c>
      <c r="AA20" s="124">
        <v>675</v>
      </c>
      <c r="AB20" s="124">
        <v>153136</v>
      </c>
      <c r="AC20" s="9"/>
      <c r="AD20" s="9">
        <f t="shared" si="0"/>
        <v>1693005</v>
      </c>
      <c r="AE20" s="9">
        <f t="shared" si="1"/>
        <v>1666292</v>
      </c>
      <c r="AF20" s="9">
        <f t="shared" si="2"/>
        <v>26713</v>
      </c>
    </row>
    <row r="21" spans="1:32" x14ac:dyDescent="0.2">
      <c r="A21" s="120">
        <v>27210</v>
      </c>
      <c r="B21" s="124">
        <v>1716274</v>
      </c>
      <c r="C21" s="124">
        <v>27589</v>
      </c>
      <c r="D21" s="124">
        <v>845604</v>
      </c>
      <c r="E21" s="124">
        <v>14993</v>
      </c>
      <c r="F21" s="124">
        <v>231609</v>
      </c>
      <c r="G21" s="124">
        <v>2819</v>
      </c>
      <c r="H21" s="124">
        <v>284283</v>
      </c>
      <c r="I21" s="124">
        <v>6273</v>
      </c>
      <c r="J21" s="124">
        <v>54567</v>
      </c>
      <c r="K21" s="124">
        <v>1802</v>
      </c>
      <c r="L21" s="124">
        <v>251851</v>
      </c>
      <c r="M21" s="124">
        <v>1659</v>
      </c>
      <c r="N21" s="124">
        <v>1668605</v>
      </c>
      <c r="O21" s="124">
        <v>27545</v>
      </c>
      <c r="P21" s="124">
        <v>411806</v>
      </c>
      <c r="Q21" s="124">
        <v>6930</v>
      </c>
      <c r="R21" s="124">
        <v>385889</v>
      </c>
      <c r="S21" s="124">
        <v>6886</v>
      </c>
      <c r="T21" s="124">
        <v>92690</v>
      </c>
      <c r="U21" s="124">
        <v>45199</v>
      </c>
      <c r="V21" s="124">
        <v>374673</v>
      </c>
      <c r="W21" s="124">
        <v>258831</v>
      </c>
      <c r="X21" s="124">
        <v>143658</v>
      </c>
      <c r="Y21" s="124">
        <v>2203</v>
      </c>
      <c r="Z21" s="124">
        <v>34554</v>
      </c>
      <c r="AA21" s="124">
        <v>855</v>
      </c>
      <c r="AB21" s="124">
        <v>147230</v>
      </c>
      <c r="AC21" s="9"/>
      <c r="AD21" s="9">
        <f t="shared" si="0"/>
        <v>1716274</v>
      </c>
      <c r="AE21" s="9">
        <f t="shared" si="1"/>
        <v>1694522</v>
      </c>
      <c r="AF21" s="9">
        <f t="shared" si="2"/>
        <v>21752</v>
      </c>
    </row>
    <row r="22" spans="1:32" x14ac:dyDescent="0.2">
      <c r="A22" s="120">
        <v>27302</v>
      </c>
      <c r="B22" s="124">
        <v>1735712</v>
      </c>
      <c r="C22" s="124">
        <v>28418</v>
      </c>
      <c r="D22" s="124">
        <v>846819</v>
      </c>
      <c r="E22" s="124">
        <v>15505</v>
      </c>
      <c r="F22" s="124">
        <v>247466</v>
      </c>
      <c r="G22" s="124">
        <v>3129</v>
      </c>
      <c r="H22" s="124">
        <v>294533</v>
      </c>
      <c r="I22" s="124">
        <v>6908</v>
      </c>
      <c r="J22" s="124">
        <v>19466</v>
      </c>
      <c r="K22" s="124">
        <v>598</v>
      </c>
      <c r="L22" s="124">
        <v>322842</v>
      </c>
      <c r="M22" s="124">
        <v>2957</v>
      </c>
      <c r="N22" s="124">
        <v>1727952</v>
      </c>
      <c r="O22" s="124">
        <v>29097</v>
      </c>
      <c r="P22" s="124">
        <v>415262</v>
      </c>
      <c r="Q22" s="124">
        <v>6911</v>
      </c>
      <c r="R22" s="124">
        <v>427182</v>
      </c>
      <c r="S22" s="124">
        <v>7590</v>
      </c>
      <c r="T22" s="124">
        <v>96201</v>
      </c>
      <c r="U22" s="124">
        <v>46084</v>
      </c>
      <c r="V22" s="124">
        <v>375849</v>
      </c>
      <c r="W22" s="124">
        <v>251139</v>
      </c>
      <c r="X22" s="124">
        <v>160387</v>
      </c>
      <c r="Y22" s="124">
        <v>2592</v>
      </c>
      <c r="Z22" s="124">
        <v>29750</v>
      </c>
      <c r="AA22" s="124">
        <v>782</v>
      </c>
      <c r="AB22" s="124">
        <v>153486</v>
      </c>
      <c r="AC22" s="9"/>
      <c r="AD22" s="9">
        <f t="shared" si="0"/>
        <v>1735712</v>
      </c>
      <c r="AE22" s="9">
        <f t="shared" si="1"/>
        <v>1716032</v>
      </c>
      <c r="AF22" s="9">
        <f t="shared" si="2"/>
        <v>19680</v>
      </c>
    </row>
    <row r="23" spans="1:32" x14ac:dyDescent="0.2">
      <c r="A23" s="120">
        <v>27394</v>
      </c>
      <c r="B23" s="124">
        <v>1719328</v>
      </c>
      <c r="C23" s="124">
        <v>29994</v>
      </c>
      <c r="D23" s="124">
        <v>859312</v>
      </c>
      <c r="E23" s="124">
        <v>16119</v>
      </c>
      <c r="F23" s="124">
        <v>239605</v>
      </c>
      <c r="G23" s="124">
        <v>3281</v>
      </c>
      <c r="H23" s="124">
        <v>298528</v>
      </c>
      <c r="I23" s="124">
        <v>7211</v>
      </c>
      <c r="J23" s="124">
        <v>20384</v>
      </c>
      <c r="K23" s="124">
        <v>606</v>
      </c>
      <c r="L23" s="124">
        <v>297161</v>
      </c>
      <c r="M23" s="124">
        <v>3286</v>
      </c>
      <c r="N23" s="124">
        <v>1704511</v>
      </c>
      <c r="O23" s="124">
        <v>30503</v>
      </c>
      <c r="P23" s="124">
        <v>404157</v>
      </c>
      <c r="Q23" s="124">
        <v>7243</v>
      </c>
      <c r="R23" s="124">
        <v>410598</v>
      </c>
      <c r="S23" s="124">
        <v>7752</v>
      </c>
      <c r="T23" s="124">
        <v>95889</v>
      </c>
      <c r="U23" s="124">
        <v>47025</v>
      </c>
      <c r="V23" s="124">
        <v>385474</v>
      </c>
      <c r="W23" s="124">
        <v>250425</v>
      </c>
      <c r="X23" s="124">
        <v>158025</v>
      </c>
      <c r="Y23" s="124">
        <v>2653</v>
      </c>
      <c r="Z23" s="124">
        <v>35948</v>
      </c>
      <c r="AA23" s="124">
        <v>964</v>
      </c>
      <c r="AB23" s="124">
        <v>150697</v>
      </c>
      <c r="AC23" s="9"/>
      <c r="AD23" s="9">
        <f t="shared" si="0"/>
        <v>1719328</v>
      </c>
      <c r="AE23" s="9">
        <f t="shared" si="1"/>
        <v>1698070</v>
      </c>
      <c r="AF23" s="9">
        <f t="shared" si="2"/>
        <v>21258</v>
      </c>
    </row>
    <row r="24" spans="1:32" x14ac:dyDescent="0.2">
      <c r="A24" s="120">
        <v>27484</v>
      </c>
      <c r="B24" s="124">
        <v>1712443</v>
      </c>
      <c r="C24" s="124">
        <v>30643</v>
      </c>
      <c r="D24" s="124">
        <v>839273</v>
      </c>
      <c r="E24" s="124">
        <v>16841</v>
      </c>
      <c r="F24" s="124">
        <v>249150</v>
      </c>
      <c r="G24" s="124">
        <v>3573</v>
      </c>
      <c r="H24" s="124">
        <v>296328</v>
      </c>
      <c r="I24" s="124">
        <v>7610</v>
      </c>
      <c r="J24" s="124">
        <v>36733</v>
      </c>
      <c r="K24" s="124">
        <v>1150</v>
      </c>
      <c r="L24" s="124">
        <v>261922</v>
      </c>
      <c r="M24" s="124">
        <v>2211</v>
      </c>
      <c r="N24" s="124">
        <v>1682162</v>
      </c>
      <c r="O24" s="124">
        <v>31385</v>
      </c>
      <c r="P24" s="124">
        <v>379905</v>
      </c>
      <c r="Q24" s="124">
        <v>7326</v>
      </c>
      <c r="R24" s="124">
        <v>375919</v>
      </c>
      <c r="S24" s="124">
        <v>8068</v>
      </c>
      <c r="T24" s="124">
        <v>87944</v>
      </c>
      <c r="U24" s="124">
        <v>47199</v>
      </c>
      <c r="V24" s="124">
        <v>370868</v>
      </c>
      <c r="W24" s="124">
        <v>243349</v>
      </c>
      <c r="X24" s="124">
        <v>154055</v>
      </c>
      <c r="Y24" s="124">
        <v>2768</v>
      </c>
      <c r="Z24" s="124">
        <v>36060</v>
      </c>
      <c r="AA24" s="124">
        <v>1022</v>
      </c>
      <c r="AB24" s="124">
        <v>150584</v>
      </c>
      <c r="AC24" s="9"/>
      <c r="AD24" s="9">
        <f t="shared" si="0"/>
        <v>1712443</v>
      </c>
      <c r="AE24" s="9">
        <f t="shared" si="1"/>
        <v>1686148</v>
      </c>
      <c r="AF24" s="9">
        <f t="shared" si="2"/>
        <v>26295</v>
      </c>
    </row>
    <row r="25" spans="1:32" x14ac:dyDescent="0.2">
      <c r="A25" s="120">
        <v>27575</v>
      </c>
      <c r="B25" s="124">
        <v>1741961</v>
      </c>
      <c r="C25" s="124">
        <v>30990</v>
      </c>
      <c r="D25" s="124">
        <v>857703</v>
      </c>
      <c r="E25" s="124">
        <v>17912</v>
      </c>
      <c r="F25" s="124">
        <v>276332</v>
      </c>
      <c r="G25" s="124">
        <v>3820</v>
      </c>
      <c r="H25" s="124">
        <v>331663</v>
      </c>
      <c r="I25" s="124">
        <v>8845</v>
      </c>
      <c r="J25" s="124">
        <v>35975</v>
      </c>
      <c r="K25" s="124">
        <v>730</v>
      </c>
      <c r="L25" s="124">
        <v>185018</v>
      </c>
      <c r="M25" s="124">
        <v>299</v>
      </c>
      <c r="N25" s="124">
        <v>1689998</v>
      </c>
      <c r="O25" s="124">
        <v>31606</v>
      </c>
      <c r="P25" s="124">
        <v>398188</v>
      </c>
      <c r="Q25" s="124">
        <v>7320</v>
      </c>
      <c r="R25" s="124">
        <v>372151</v>
      </c>
      <c r="S25" s="124">
        <v>7936</v>
      </c>
      <c r="T25" s="124">
        <v>93753</v>
      </c>
      <c r="U25" s="124">
        <v>47603</v>
      </c>
      <c r="V25" s="124">
        <v>375832</v>
      </c>
      <c r="W25" s="124">
        <v>256255</v>
      </c>
      <c r="X25" s="124">
        <v>179360</v>
      </c>
      <c r="Y25" s="124">
        <v>3403</v>
      </c>
      <c r="Z25" s="124">
        <v>44772</v>
      </c>
      <c r="AA25" s="124">
        <v>1310</v>
      </c>
      <c r="AB25" s="124">
        <v>157959</v>
      </c>
      <c r="AC25" s="9"/>
      <c r="AD25" s="9">
        <f t="shared" si="0"/>
        <v>1741961</v>
      </c>
      <c r="AE25" s="9">
        <f t="shared" si="1"/>
        <v>1716035</v>
      </c>
      <c r="AF25" s="9">
        <f t="shared" si="2"/>
        <v>25926</v>
      </c>
    </row>
    <row r="26" spans="1:32" x14ac:dyDescent="0.2">
      <c r="A26" s="120">
        <v>27667</v>
      </c>
      <c r="B26" s="124">
        <v>1755909</v>
      </c>
      <c r="C26" s="124">
        <v>32402</v>
      </c>
      <c r="D26" s="124">
        <v>889191</v>
      </c>
      <c r="E26" s="124">
        <v>19049</v>
      </c>
      <c r="F26" s="124">
        <v>271879</v>
      </c>
      <c r="G26" s="124">
        <v>3828</v>
      </c>
      <c r="H26" s="124">
        <v>326392</v>
      </c>
      <c r="I26" s="124">
        <v>9283</v>
      </c>
      <c r="J26" s="124">
        <v>-15422</v>
      </c>
      <c r="K26" s="124">
        <v>-290</v>
      </c>
      <c r="L26" s="124">
        <v>234504</v>
      </c>
      <c r="M26" s="124">
        <v>1325</v>
      </c>
      <c r="N26" s="124">
        <v>1694594</v>
      </c>
      <c r="O26" s="124">
        <v>33195</v>
      </c>
      <c r="P26" s="124">
        <v>419358</v>
      </c>
      <c r="Q26" s="124">
        <v>7410</v>
      </c>
      <c r="R26" s="124">
        <v>381444</v>
      </c>
      <c r="S26" s="124">
        <v>8203</v>
      </c>
      <c r="T26" s="124">
        <v>105179</v>
      </c>
      <c r="U26" s="124">
        <v>48748</v>
      </c>
      <c r="V26" s="124">
        <v>392558</v>
      </c>
      <c r="W26" s="124">
        <v>257412</v>
      </c>
      <c r="X26" s="124">
        <v>178049</v>
      </c>
      <c r="Y26" s="124">
        <v>3667</v>
      </c>
      <c r="Z26" s="124">
        <v>41108</v>
      </c>
      <c r="AA26" s="124">
        <v>1271</v>
      </c>
      <c r="AB26" s="124">
        <v>159122</v>
      </c>
      <c r="AC26" s="9"/>
      <c r="AD26" s="9">
        <f t="shared" si="0"/>
        <v>1755909</v>
      </c>
      <c r="AE26" s="9">
        <f t="shared" si="1"/>
        <v>1732508</v>
      </c>
      <c r="AF26" s="9">
        <f t="shared" si="2"/>
        <v>23401</v>
      </c>
    </row>
    <row r="27" spans="1:32" x14ac:dyDescent="0.2">
      <c r="A27" s="120">
        <v>27759</v>
      </c>
      <c r="B27" s="124">
        <v>1770386</v>
      </c>
      <c r="C27" s="124">
        <v>32883</v>
      </c>
      <c r="D27" s="124">
        <v>903789</v>
      </c>
      <c r="E27" s="124">
        <v>19758</v>
      </c>
      <c r="F27" s="124">
        <v>275906</v>
      </c>
      <c r="G27" s="124">
        <v>4055</v>
      </c>
      <c r="H27" s="124">
        <v>334112</v>
      </c>
      <c r="I27" s="124">
        <v>10004</v>
      </c>
      <c r="J27" s="124">
        <v>-4966</v>
      </c>
      <c r="K27" s="124">
        <v>-78</v>
      </c>
      <c r="L27" s="124">
        <v>212823</v>
      </c>
      <c r="M27" s="124">
        <v>-311</v>
      </c>
      <c r="N27" s="124">
        <v>1713328</v>
      </c>
      <c r="O27" s="124">
        <v>33428</v>
      </c>
      <c r="P27" s="124">
        <v>405643</v>
      </c>
      <c r="Q27" s="124">
        <v>8208</v>
      </c>
      <c r="R27" s="124">
        <v>375026</v>
      </c>
      <c r="S27" s="124">
        <v>8753</v>
      </c>
      <c r="T27" s="124">
        <v>103642</v>
      </c>
      <c r="U27" s="124">
        <v>48681</v>
      </c>
      <c r="V27" s="124">
        <v>405966</v>
      </c>
      <c r="W27" s="124">
        <v>249192</v>
      </c>
      <c r="X27" s="124">
        <v>194739</v>
      </c>
      <c r="Y27" s="124">
        <v>4137</v>
      </c>
      <c r="Z27" s="124">
        <v>40565</v>
      </c>
      <c r="AA27" s="124">
        <v>1319</v>
      </c>
      <c r="AB27" s="124">
        <v>157485</v>
      </c>
      <c r="AC27" s="9"/>
      <c r="AD27" s="9">
        <f t="shared" si="0"/>
        <v>1770386</v>
      </c>
      <c r="AE27" s="9">
        <f t="shared" si="1"/>
        <v>1743945</v>
      </c>
      <c r="AF27" s="9">
        <f t="shared" si="2"/>
        <v>26441</v>
      </c>
    </row>
    <row r="28" spans="1:32" x14ac:dyDescent="0.2">
      <c r="A28" s="120">
        <v>27850</v>
      </c>
      <c r="B28" s="124">
        <v>1793655</v>
      </c>
      <c r="C28" s="124">
        <v>34216</v>
      </c>
      <c r="D28" s="124">
        <v>893675</v>
      </c>
      <c r="E28" s="124">
        <v>20024</v>
      </c>
      <c r="F28" s="124">
        <v>283301</v>
      </c>
      <c r="G28" s="124">
        <v>4266</v>
      </c>
      <c r="H28" s="124">
        <v>320376</v>
      </c>
      <c r="I28" s="124">
        <v>10088</v>
      </c>
      <c r="J28" s="124">
        <v>-10519</v>
      </c>
      <c r="K28" s="124">
        <v>-121</v>
      </c>
      <c r="L28" s="124">
        <v>232365</v>
      </c>
      <c r="M28" s="124">
        <v>1153</v>
      </c>
      <c r="N28" s="124">
        <v>1708407</v>
      </c>
      <c r="O28" s="124">
        <v>35410</v>
      </c>
      <c r="P28" s="124">
        <v>408193</v>
      </c>
      <c r="Q28" s="124">
        <v>8077</v>
      </c>
      <c r="R28" s="124">
        <v>351965</v>
      </c>
      <c r="S28" s="124">
        <v>9271</v>
      </c>
      <c r="T28" s="124">
        <v>96971</v>
      </c>
      <c r="U28" s="124">
        <v>49139</v>
      </c>
      <c r="V28" s="124">
        <v>393591</v>
      </c>
      <c r="W28" s="124">
        <v>250427</v>
      </c>
      <c r="X28" s="124">
        <v>178273</v>
      </c>
      <c r="Y28" s="124">
        <v>4087</v>
      </c>
      <c r="Z28" s="124">
        <v>44111</v>
      </c>
      <c r="AA28" s="124">
        <v>1489</v>
      </c>
      <c r="AB28" s="124">
        <v>149409</v>
      </c>
      <c r="AC28" s="9"/>
      <c r="AD28" s="9">
        <f t="shared" si="0"/>
        <v>1793655</v>
      </c>
      <c r="AE28" s="9">
        <f t="shared" si="1"/>
        <v>1764635</v>
      </c>
      <c r="AF28" s="9">
        <f t="shared" si="2"/>
        <v>29020</v>
      </c>
    </row>
    <row r="29" spans="1:32" x14ac:dyDescent="0.2">
      <c r="A29" s="120">
        <v>27941</v>
      </c>
      <c r="B29" s="124">
        <v>1757868</v>
      </c>
      <c r="C29" s="124">
        <v>35617</v>
      </c>
      <c r="D29" s="124">
        <v>892682</v>
      </c>
      <c r="E29" s="124">
        <v>20748</v>
      </c>
      <c r="F29" s="124">
        <v>289517</v>
      </c>
      <c r="G29" s="124">
        <v>4626</v>
      </c>
      <c r="H29" s="124">
        <v>329335</v>
      </c>
      <c r="I29" s="124">
        <v>10664</v>
      </c>
      <c r="J29" s="124">
        <v>-7438</v>
      </c>
      <c r="K29" s="124">
        <v>-457</v>
      </c>
      <c r="L29" s="124">
        <v>167878</v>
      </c>
      <c r="M29" s="124">
        <v>697</v>
      </c>
      <c r="N29" s="124">
        <v>1664406</v>
      </c>
      <c r="O29" s="124">
        <v>36278</v>
      </c>
      <c r="P29" s="124">
        <v>413751</v>
      </c>
      <c r="Q29" s="124">
        <v>8409</v>
      </c>
      <c r="R29" s="124">
        <v>346843</v>
      </c>
      <c r="S29" s="124">
        <v>9070</v>
      </c>
      <c r="T29" s="124">
        <v>91401</v>
      </c>
      <c r="U29" s="124">
        <v>49295</v>
      </c>
      <c r="V29" s="124">
        <v>399051</v>
      </c>
      <c r="W29" s="124">
        <v>259737</v>
      </c>
      <c r="X29" s="124">
        <v>202230</v>
      </c>
      <c r="Y29" s="124">
        <v>4575</v>
      </c>
      <c r="Z29" s="124">
        <v>39655</v>
      </c>
      <c r="AA29" s="124">
        <v>1389</v>
      </c>
      <c r="AB29" s="124">
        <v>150437</v>
      </c>
      <c r="AC29" s="9"/>
      <c r="AD29" s="9">
        <f t="shared" si="0"/>
        <v>1757868</v>
      </c>
      <c r="AE29" s="9">
        <f t="shared" si="1"/>
        <v>1731314</v>
      </c>
      <c r="AF29" s="9">
        <f t="shared" si="2"/>
        <v>26554</v>
      </c>
    </row>
    <row r="30" spans="1:32" x14ac:dyDescent="0.2">
      <c r="A30" s="120">
        <v>28033</v>
      </c>
      <c r="B30" s="124">
        <v>1799693</v>
      </c>
      <c r="C30" s="124">
        <v>36330</v>
      </c>
      <c r="D30" s="124">
        <v>881507</v>
      </c>
      <c r="E30" s="124">
        <v>20858</v>
      </c>
      <c r="F30" s="124">
        <v>285779</v>
      </c>
      <c r="G30" s="124">
        <v>4789</v>
      </c>
      <c r="H30" s="124">
        <v>309195</v>
      </c>
      <c r="I30" s="124">
        <v>10363</v>
      </c>
      <c r="J30" s="124">
        <v>-36930</v>
      </c>
      <c r="K30" s="124">
        <v>-1017</v>
      </c>
      <c r="L30" s="124">
        <v>235782</v>
      </c>
      <c r="M30" s="124">
        <v>1027</v>
      </c>
      <c r="N30" s="124">
        <v>1660316</v>
      </c>
      <c r="O30" s="124">
        <v>36020</v>
      </c>
      <c r="P30" s="124">
        <v>437157</v>
      </c>
      <c r="Q30" s="124">
        <v>8877</v>
      </c>
      <c r="R30" s="124">
        <v>325225</v>
      </c>
      <c r="S30" s="124">
        <v>8567</v>
      </c>
      <c r="T30" s="124">
        <v>83117</v>
      </c>
      <c r="U30" s="124">
        <v>48478</v>
      </c>
      <c r="V30" s="124">
        <v>402053</v>
      </c>
      <c r="W30" s="124">
        <v>263743</v>
      </c>
      <c r="X30" s="124">
        <v>183200</v>
      </c>
      <c r="Y30" s="124">
        <v>4374</v>
      </c>
      <c r="Z30" s="124">
        <v>33492</v>
      </c>
      <c r="AA30" s="124">
        <v>1205</v>
      </c>
      <c r="AB30" s="124">
        <v>151024</v>
      </c>
      <c r="AC30" s="9"/>
      <c r="AD30" s="9">
        <f t="shared" si="0"/>
        <v>1799693</v>
      </c>
      <c r="AE30" s="9">
        <f t="shared" si="1"/>
        <v>1772248</v>
      </c>
      <c r="AF30" s="9">
        <f t="shared" si="2"/>
        <v>27445</v>
      </c>
    </row>
    <row r="31" spans="1:32" x14ac:dyDescent="0.2">
      <c r="A31" s="120">
        <v>28125</v>
      </c>
      <c r="B31" s="124">
        <v>1786540</v>
      </c>
      <c r="C31" s="124">
        <v>36969</v>
      </c>
      <c r="D31" s="124">
        <v>877126</v>
      </c>
      <c r="E31" s="124">
        <v>21205</v>
      </c>
      <c r="F31" s="124">
        <v>273680</v>
      </c>
      <c r="G31" s="124">
        <v>4611</v>
      </c>
      <c r="H31" s="124">
        <v>313669</v>
      </c>
      <c r="I31" s="124">
        <v>10681</v>
      </c>
      <c r="J31" s="124">
        <v>-21035</v>
      </c>
      <c r="K31" s="124">
        <v>-597</v>
      </c>
      <c r="L31" s="124">
        <v>241764</v>
      </c>
      <c r="M31" s="124">
        <v>1032</v>
      </c>
      <c r="N31" s="124">
        <v>1674169</v>
      </c>
      <c r="O31" s="124">
        <v>36932</v>
      </c>
      <c r="P31" s="124">
        <v>412917</v>
      </c>
      <c r="Q31" s="124">
        <v>8865</v>
      </c>
      <c r="R31" s="124">
        <v>330013</v>
      </c>
      <c r="S31" s="124">
        <v>8828</v>
      </c>
      <c r="T31" s="124">
        <v>78518</v>
      </c>
      <c r="U31" s="124">
        <v>47887</v>
      </c>
      <c r="V31" s="124">
        <v>408400</v>
      </c>
      <c r="W31" s="124">
        <v>263317</v>
      </c>
      <c r="X31" s="124">
        <v>186067</v>
      </c>
      <c r="Y31" s="124">
        <v>4465</v>
      </c>
      <c r="Z31" s="124">
        <v>41592</v>
      </c>
      <c r="AA31" s="124">
        <v>1524</v>
      </c>
      <c r="AB31" s="124">
        <v>142655</v>
      </c>
      <c r="AC31" s="9"/>
      <c r="AD31" s="9">
        <f t="shared" si="0"/>
        <v>1786540</v>
      </c>
      <c r="AE31" s="9">
        <f t="shared" si="1"/>
        <v>1757073</v>
      </c>
      <c r="AF31" s="9">
        <f t="shared" si="2"/>
        <v>29467</v>
      </c>
    </row>
    <row r="32" spans="1:32" x14ac:dyDescent="0.2">
      <c r="A32" s="120">
        <v>28215</v>
      </c>
      <c r="B32" s="124">
        <v>1782638</v>
      </c>
      <c r="C32" s="124">
        <v>37399</v>
      </c>
      <c r="D32" s="124">
        <v>885615</v>
      </c>
      <c r="E32" s="124">
        <v>21970</v>
      </c>
      <c r="F32" s="124">
        <v>292711</v>
      </c>
      <c r="G32" s="124">
        <v>4862</v>
      </c>
      <c r="H32" s="124">
        <v>316418</v>
      </c>
      <c r="I32" s="124">
        <v>11207</v>
      </c>
      <c r="J32" s="124">
        <v>-21919</v>
      </c>
      <c r="K32" s="124">
        <v>-349</v>
      </c>
      <c r="L32" s="124">
        <v>151422</v>
      </c>
      <c r="M32" s="124">
        <v>-1321</v>
      </c>
      <c r="N32" s="124">
        <v>1616929</v>
      </c>
      <c r="O32" s="124">
        <v>36368</v>
      </c>
      <c r="P32" s="124">
        <v>425327</v>
      </c>
      <c r="Q32" s="124">
        <v>9760</v>
      </c>
      <c r="R32" s="124">
        <v>289947</v>
      </c>
      <c r="S32" s="124">
        <v>8729</v>
      </c>
      <c r="T32" s="124">
        <v>78485</v>
      </c>
      <c r="U32" s="124">
        <v>47449</v>
      </c>
      <c r="V32" s="124">
        <v>412729</v>
      </c>
      <c r="W32" s="124">
        <v>261584</v>
      </c>
      <c r="X32" s="124">
        <v>172541</v>
      </c>
      <c r="Y32" s="124">
        <v>4566</v>
      </c>
      <c r="Z32" s="124">
        <v>47305</v>
      </c>
      <c r="AA32" s="124">
        <v>1773</v>
      </c>
      <c r="AB32" s="124">
        <v>145919</v>
      </c>
      <c r="AC32" s="9"/>
      <c r="AD32" s="9">
        <f t="shared" si="0"/>
        <v>1782638</v>
      </c>
      <c r="AE32" s="9">
        <f t="shared" si="1"/>
        <v>1752309</v>
      </c>
      <c r="AF32" s="9">
        <f t="shared" si="2"/>
        <v>30329</v>
      </c>
    </row>
    <row r="33" spans="1:32" x14ac:dyDescent="0.2">
      <c r="A33" s="120">
        <v>28306</v>
      </c>
      <c r="B33" s="124">
        <v>1784351</v>
      </c>
      <c r="C33" s="124">
        <v>38252</v>
      </c>
      <c r="D33" s="124">
        <v>868981</v>
      </c>
      <c r="E33" s="124">
        <v>22304</v>
      </c>
      <c r="F33" s="124">
        <v>288703</v>
      </c>
      <c r="G33" s="124">
        <v>4948</v>
      </c>
      <c r="H33" s="124">
        <v>286052</v>
      </c>
      <c r="I33" s="124">
        <v>10525</v>
      </c>
      <c r="J33" s="124">
        <v>-24282</v>
      </c>
      <c r="K33" s="124">
        <v>-809</v>
      </c>
      <c r="L33" s="124">
        <v>177719</v>
      </c>
      <c r="M33" s="124">
        <v>-792</v>
      </c>
      <c r="N33" s="124">
        <v>1596790</v>
      </c>
      <c r="O33" s="124">
        <v>36175</v>
      </c>
      <c r="P33" s="124">
        <v>432493</v>
      </c>
      <c r="Q33" s="124">
        <v>10144</v>
      </c>
      <c r="R33" s="124">
        <v>275414</v>
      </c>
      <c r="S33" s="124">
        <v>8067</v>
      </c>
      <c r="T33" s="124">
        <v>75814</v>
      </c>
      <c r="U33" s="124">
        <v>45975</v>
      </c>
      <c r="V33" s="124">
        <v>407839</v>
      </c>
      <c r="W33" s="124">
        <v>263354</v>
      </c>
      <c r="X33" s="124">
        <v>160740</v>
      </c>
      <c r="Y33" s="124">
        <v>4470</v>
      </c>
      <c r="Z33" s="124">
        <v>39855</v>
      </c>
      <c r="AA33" s="124">
        <v>1531</v>
      </c>
      <c r="AB33" s="124">
        <v>131813</v>
      </c>
      <c r="AC33" s="9"/>
      <c r="AD33" s="9">
        <f t="shared" si="0"/>
        <v>1784351</v>
      </c>
      <c r="AE33" s="9">
        <f t="shared" si="1"/>
        <v>1753869</v>
      </c>
      <c r="AF33" s="9">
        <f t="shared" si="2"/>
        <v>30482</v>
      </c>
    </row>
    <row r="34" spans="1:32" x14ac:dyDescent="0.2">
      <c r="A34" s="120">
        <v>28398</v>
      </c>
      <c r="B34" s="124">
        <v>1777465</v>
      </c>
      <c r="C34" s="124">
        <v>40210</v>
      </c>
      <c r="D34" s="124">
        <v>879522</v>
      </c>
      <c r="E34" s="124">
        <v>23147</v>
      </c>
      <c r="F34" s="124">
        <v>290252</v>
      </c>
      <c r="G34" s="124">
        <v>4850</v>
      </c>
      <c r="H34" s="124">
        <v>301375</v>
      </c>
      <c r="I34" s="124">
        <v>11410</v>
      </c>
      <c r="J34" s="124">
        <v>-5076</v>
      </c>
      <c r="K34" s="124">
        <v>83</v>
      </c>
      <c r="L34" s="124">
        <v>149224</v>
      </c>
      <c r="M34" s="124">
        <v>-674</v>
      </c>
      <c r="N34" s="124">
        <v>1613252</v>
      </c>
      <c r="O34" s="124">
        <v>38816</v>
      </c>
      <c r="P34" s="124">
        <v>427623</v>
      </c>
      <c r="Q34" s="124">
        <v>10388</v>
      </c>
      <c r="R34" s="124">
        <v>292940</v>
      </c>
      <c r="S34" s="124">
        <v>8994</v>
      </c>
      <c r="T34" s="124">
        <v>79016</v>
      </c>
      <c r="U34" s="124">
        <v>47065</v>
      </c>
      <c r="V34" s="124">
        <v>417307</v>
      </c>
      <c r="W34" s="124">
        <v>260017</v>
      </c>
      <c r="X34" s="124">
        <v>154368</v>
      </c>
      <c r="Y34" s="124">
        <v>4677</v>
      </c>
      <c r="Z34" s="124">
        <v>44755</v>
      </c>
      <c r="AA34" s="124">
        <v>1735</v>
      </c>
      <c r="AB34" s="124">
        <v>143525</v>
      </c>
      <c r="AC34" s="9"/>
      <c r="AD34" s="9">
        <f t="shared" si="0"/>
        <v>1777465</v>
      </c>
      <c r="AE34" s="9">
        <f t="shared" si="1"/>
        <v>1747935</v>
      </c>
      <c r="AF34" s="9">
        <f t="shared" si="2"/>
        <v>29530</v>
      </c>
    </row>
    <row r="35" spans="1:32" x14ac:dyDescent="0.2">
      <c r="A35" s="120">
        <v>28490</v>
      </c>
      <c r="B35" s="124">
        <v>1786593</v>
      </c>
      <c r="C35" s="124">
        <v>41803</v>
      </c>
      <c r="D35" s="124">
        <v>880070</v>
      </c>
      <c r="E35" s="124">
        <v>23564</v>
      </c>
      <c r="F35" s="124">
        <v>303978</v>
      </c>
      <c r="G35" s="124">
        <v>4996</v>
      </c>
      <c r="H35" s="124">
        <v>292863</v>
      </c>
      <c r="I35" s="124">
        <v>11526</v>
      </c>
      <c r="J35" s="124">
        <v>-14378</v>
      </c>
      <c r="K35" s="124">
        <v>-545</v>
      </c>
      <c r="L35" s="124">
        <v>153607</v>
      </c>
      <c r="M35" s="124">
        <v>-104</v>
      </c>
      <c r="N35" s="124">
        <v>1609352</v>
      </c>
      <c r="O35" s="124">
        <v>39437</v>
      </c>
      <c r="P35" s="124">
        <v>463523</v>
      </c>
      <c r="Q35" s="124">
        <v>11148</v>
      </c>
      <c r="R35" s="124">
        <v>310554</v>
      </c>
      <c r="S35" s="124">
        <v>8782</v>
      </c>
      <c r="T35" s="124">
        <v>80926</v>
      </c>
      <c r="U35" s="124">
        <v>46383</v>
      </c>
      <c r="V35" s="124">
        <v>413423</v>
      </c>
      <c r="W35" s="124">
        <v>255881</v>
      </c>
      <c r="X35" s="124">
        <v>143037</v>
      </c>
      <c r="Y35" s="124">
        <v>4659</v>
      </c>
      <c r="Z35" s="124">
        <v>42949</v>
      </c>
      <c r="AA35" s="124">
        <v>1714</v>
      </c>
      <c r="AB35" s="124">
        <v>144485</v>
      </c>
      <c r="AC35" s="9"/>
      <c r="AD35" s="9">
        <f t="shared" si="0"/>
        <v>1786593</v>
      </c>
      <c r="AE35" s="9">
        <f t="shared" si="1"/>
        <v>1762321</v>
      </c>
      <c r="AF35" s="9">
        <f t="shared" si="2"/>
        <v>24272</v>
      </c>
    </row>
    <row r="36" spans="1:32" x14ac:dyDescent="0.2">
      <c r="A36" s="120">
        <v>28580</v>
      </c>
      <c r="B36" s="124">
        <v>1815970</v>
      </c>
      <c r="C36" s="124">
        <v>42437</v>
      </c>
      <c r="D36" s="124">
        <v>899408</v>
      </c>
      <c r="E36" s="124">
        <v>24412</v>
      </c>
      <c r="F36" s="124">
        <v>296428</v>
      </c>
      <c r="G36" s="124">
        <v>5826</v>
      </c>
      <c r="H36" s="124">
        <v>279105</v>
      </c>
      <c r="I36" s="124">
        <v>10762</v>
      </c>
      <c r="J36" s="124">
        <v>-15449</v>
      </c>
      <c r="K36" s="124">
        <v>-309</v>
      </c>
      <c r="L36" s="124">
        <v>170259</v>
      </c>
      <c r="M36" s="124">
        <v>-1100</v>
      </c>
      <c r="N36" s="124">
        <v>1622762</v>
      </c>
      <c r="O36" s="124">
        <v>39591</v>
      </c>
      <c r="P36" s="124">
        <v>427345</v>
      </c>
      <c r="Q36" s="124">
        <v>11783</v>
      </c>
      <c r="R36" s="124">
        <v>267651</v>
      </c>
      <c r="S36" s="124">
        <v>8937</v>
      </c>
      <c r="T36" s="124">
        <v>83061</v>
      </c>
      <c r="U36" s="124">
        <v>46034</v>
      </c>
      <c r="V36" s="124">
        <v>422759</v>
      </c>
      <c r="W36" s="124">
        <v>259913</v>
      </c>
      <c r="X36" s="124">
        <v>141797</v>
      </c>
      <c r="Y36" s="124">
        <v>4112</v>
      </c>
      <c r="Z36" s="124">
        <v>40412</v>
      </c>
      <c r="AA36" s="124">
        <v>1652</v>
      </c>
      <c r="AB36" s="124">
        <v>134975</v>
      </c>
      <c r="AC36" s="9"/>
      <c r="AD36" s="9">
        <f t="shared" si="0"/>
        <v>1815970</v>
      </c>
      <c r="AE36" s="9">
        <f t="shared" si="1"/>
        <v>1782456</v>
      </c>
      <c r="AF36" s="9">
        <f t="shared" si="2"/>
        <v>33514</v>
      </c>
    </row>
    <row r="37" spans="1:32" x14ac:dyDescent="0.2">
      <c r="A37" s="120">
        <v>28671</v>
      </c>
      <c r="B37" s="124">
        <v>1851068</v>
      </c>
      <c r="C37" s="124">
        <v>43487</v>
      </c>
      <c r="D37" s="124">
        <v>911027</v>
      </c>
      <c r="E37" s="124">
        <v>25300</v>
      </c>
      <c r="F37" s="124">
        <v>287580</v>
      </c>
      <c r="G37" s="124">
        <v>5727</v>
      </c>
      <c r="H37" s="124">
        <v>299035</v>
      </c>
      <c r="I37" s="124">
        <v>11729</v>
      </c>
      <c r="J37" s="124">
        <v>-46868</v>
      </c>
      <c r="K37" s="124">
        <v>-1841</v>
      </c>
      <c r="L37" s="124">
        <v>237518</v>
      </c>
      <c r="M37" s="124">
        <v>670</v>
      </c>
      <c r="N37" s="124">
        <v>1669851</v>
      </c>
      <c r="O37" s="124">
        <v>41584</v>
      </c>
      <c r="P37" s="124">
        <v>457385</v>
      </c>
      <c r="Q37" s="124">
        <v>12189</v>
      </c>
      <c r="R37" s="124">
        <v>305353</v>
      </c>
      <c r="S37" s="124">
        <v>10286</v>
      </c>
      <c r="T37" s="124">
        <v>98943</v>
      </c>
      <c r="U37" s="124">
        <v>46768</v>
      </c>
      <c r="V37" s="124">
        <v>424579</v>
      </c>
      <c r="W37" s="124">
        <v>256742</v>
      </c>
      <c r="X37" s="124">
        <v>128918</v>
      </c>
      <c r="Y37" s="124">
        <v>3890</v>
      </c>
      <c r="Z37" s="124">
        <v>46365</v>
      </c>
      <c r="AA37" s="124">
        <v>1983</v>
      </c>
      <c r="AB37" s="124">
        <v>152922</v>
      </c>
      <c r="AC37" s="9"/>
      <c r="AD37" s="9">
        <f t="shared" si="0"/>
        <v>1851068</v>
      </c>
      <c r="AE37" s="9">
        <f t="shared" si="1"/>
        <v>1821883</v>
      </c>
      <c r="AF37" s="9">
        <f t="shared" si="2"/>
        <v>29185</v>
      </c>
    </row>
    <row r="38" spans="1:32" x14ac:dyDescent="0.2">
      <c r="A38" s="120">
        <v>28763</v>
      </c>
      <c r="B38" s="124">
        <v>1831153</v>
      </c>
      <c r="C38" s="124">
        <v>46080</v>
      </c>
      <c r="D38" s="124">
        <v>876254</v>
      </c>
      <c r="E38" s="124">
        <v>25412</v>
      </c>
      <c r="F38" s="124">
        <v>295479</v>
      </c>
      <c r="G38" s="124">
        <v>5937</v>
      </c>
      <c r="H38" s="124">
        <v>277976</v>
      </c>
      <c r="I38" s="124">
        <v>11264</v>
      </c>
      <c r="J38" s="124">
        <v>3691</v>
      </c>
      <c r="K38" s="124">
        <v>491</v>
      </c>
      <c r="L38" s="124">
        <v>181975</v>
      </c>
      <c r="M38" s="124">
        <v>-198</v>
      </c>
      <c r="N38" s="124">
        <v>1640459</v>
      </c>
      <c r="O38" s="124">
        <v>42906</v>
      </c>
      <c r="P38" s="124">
        <v>448177</v>
      </c>
      <c r="Q38" s="124">
        <v>13446</v>
      </c>
      <c r="R38" s="124">
        <v>287857</v>
      </c>
      <c r="S38" s="124">
        <v>10272</v>
      </c>
      <c r="T38" s="124">
        <v>79651</v>
      </c>
      <c r="U38" s="124">
        <v>43309</v>
      </c>
      <c r="V38" s="124">
        <v>413362</v>
      </c>
      <c r="W38" s="124">
        <v>267489</v>
      </c>
      <c r="X38" s="124">
        <v>131734</v>
      </c>
      <c r="Y38" s="124">
        <v>4037</v>
      </c>
      <c r="Z38" s="124">
        <v>51666</v>
      </c>
      <c r="AA38" s="124">
        <v>2250</v>
      </c>
      <c r="AB38" s="124">
        <v>124822</v>
      </c>
      <c r="AC38" s="9"/>
      <c r="AD38" s="9">
        <f t="shared" si="0"/>
        <v>1831153</v>
      </c>
      <c r="AE38" s="9">
        <f t="shared" si="1"/>
        <v>1800779</v>
      </c>
      <c r="AF38" s="9">
        <f t="shared" si="2"/>
        <v>30374</v>
      </c>
    </row>
    <row r="39" spans="1:32" x14ac:dyDescent="0.2">
      <c r="A39" s="120">
        <v>28855</v>
      </c>
      <c r="B39" s="124">
        <v>1847819</v>
      </c>
      <c r="C39" s="124">
        <v>47500</v>
      </c>
      <c r="D39" s="124">
        <v>885135</v>
      </c>
      <c r="E39" s="124">
        <v>26146</v>
      </c>
      <c r="F39" s="124">
        <v>304055</v>
      </c>
      <c r="G39" s="124">
        <v>6414</v>
      </c>
      <c r="H39" s="124">
        <v>307406</v>
      </c>
      <c r="I39" s="124">
        <v>12697</v>
      </c>
      <c r="J39" s="124">
        <v>-3975</v>
      </c>
      <c r="K39" s="124">
        <v>-409</v>
      </c>
      <c r="L39" s="124">
        <v>168261</v>
      </c>
      <c r="M39" s="124">
        <v>-12</v>
      </c>
      <c r="N39" s="124">
        <v>1656503</v>
      </c>
      <c r="O39" s="124">
        <v>44835</v>
      </c>
      <c r="P39" s="124">
        <v>473722</v>
      </c>
      <c r="Q39" s="124">
        <v>13606</v>
      </c>
      <c r="R39" s="124">
        <v>309053</v>
      </c>
      <c r="S39" s="124">
        <v>10941</v>
      </c>
      <c r="T39" s="124">
        <v>86477</v>
      </c>
      <c r="U39" s="124">
        <v>43573</v>
      </c>
      <c r="V39" s="124">
        <v>421826</v>
      </c>
      <c r="W39" s="124">
        <v>258995</v>
      </c>
      <c r="X39" s="124">
        <v>140654</v>
      </c>
      <c r="Y39" s="124">
        <v>4373</v>
      </c>
      <c r="Z39" s="124">
        <v>59328</v>
      </c>
      <c r="AA39" s="124">
        <v>2674</v>
      </c>
      <c r="AB39" s="124">
        <v>138657</v>
      </c>
      <c r="AC39" s="9"/>
      <c r="AD39" s="9">
        <f t="shared" si="0"/>
        <v>1847819</v>
      </c>
      <c r="AE39" s="9">
        <f t="shared" si="1"/>
        <v>1821172</v>
      </c>
      <c r="AF39" s="9">
        <f t="shared" si="2"/>
        <v>26647</v>
      </c>
    </row>
    <row r="40" spans="1:32" x14ac:dyDescent="0.2">
      <c r="A40" s="120">
        <v>28945</v>
      </c>
      <c r="B40" s="124">
        <v>1880163</v>
      </c>
      <c r="C40" s="124">
        <v>50433</v>
      </c>
      <c r="D40" s="124">
        <v>897491</v>
      </c>
      <c r="E40" s="124">
        <v>27193</v>
      </c>
      <c r="F40" s="124">
        <v>294879</v>
      </c>
      <c r="G40" s="124">
        <v>6534</v>
      </c>
      <c r="H40" s="124">
        <v>293696</v>
      </c>
      <c r="I40" s="124">
        <v>12528</v>
      </c>
      <c r="J40" s="124">
        <v>5035</v>
      </c>
      <c r="K40" s="124">
        <v>296</v>
      </c>
      <c r="L40" s="124">
        <v>153603</v>
      </c>
      <c r="M40" s="124">
        <v>-1710</v>
      </c>
      <c r="N40" s="124">
        <v>1647691</v>
      </c>
      <c r="O40" s="124">
        <v>44841</v>
      </c>
      <c r="P40" s="124">
        <v>462701</v>
      </c>
      <c r="Q40" s="124">
        <v>15510</v>
      </c>
      <c r="R40" s="124">
        <v>263255</v>
      </c>
      <c r="S40" s="124">
        <v>9918</v>
      </c>
      <c r="T40" s="124">
        <v>88970</v>
      </c>
      <c r="U40" s="124">
        <v>43862</v>
      </c>
      <c r="V40" s="124">
        <v>420378</v>
      </c>
      <c r="W40" s="124">
        <v>267437</v>
      </c>
      <c r="X40" s="124">
        <v>142030</v>
      </c>
      <c r="Y40" s="124">
        <v>4491</v>
      </c>
      <c r="Z40" s="124">
        <v>47558</v>
      </c>
      <c r="AA40" s="124">
        <v>2191</v>
      </c>
      <c r="AB40" s="124">
        <v>139911</v>
      </c>
      <c r="AC40" s="9"/>
      <c r="AD40" s="9">
        <f t="shared" si="0"/>
        <v>1880163</v>
      </c>
      <c r="AE40" s="9">
        <f t="shared" si="1"/>
        <v>1847137</v>
      </c>
      <c r="AF40" s="9">
        <f t="shared" si="2"/>
        <v>33026</v>
      </c>
    </row>
    <row r="41" spans="1:32" x14ac:dyDescent="0.2">
      <c r="A41" s="120">
        <v>29036</v>
      </c>
      <c r="B41" s="124">
        <v>1892310</v>
      </c>
      <c r="C41" s="124">
        <v>50527</v>
      </c>
      <c r="D41" s="124">
        <v>912585</v>
      </c>
      <c r="E41" s="124">
        <v>28482</v>
      </c>
      <c r="F41" s="124">
        <v>306051</v>
      </c>
      <c r="G41" s="124">
        <v>6661</v>
      </c>
      <c r="H41" s="124">
        <v>292195</v>
      </c>
      <c r="I41" s="124">
        <v>12881</v>
      </c>
      <c r="J41" s="124">
        <v>27236</v>
      </c>
      <c r="K41" s="124">
        <v>1084</v>
      </c>
      <c r="L41" s="124">
        <v>166295</v>
      </c>
      <c r="M41" s="124">
        <v>-1361</v>
      </c>
      <c r="N41" s="124">
        <v>1708141</v>
      </c>
      <c r="O41" s="124">
        <v>47747</v>
      </c>
      <c r="P41" s="124">
        <v>434934</v>
      </c>
      <c r="Q41" s="124">
        <v>13871</v>
      </c>
      <c r="R41" s="124">
        <v>286512</v>
      </c>
      <c r="S41" s="124">
        <v>11091</v>
      </c>
      <c r="T41" s="124">
        <v>89884</v>
      </c>
      <c r="U41" s="124">
        <v>44649</v>
      </c>
      <c r="V41" s="124">
        <v>434586</v>
      </c>
      <c r="W41" s="124">
        <v>270603</v>
      </c>
      <c r="X41" s="124">
        <v>134643</v>
      </c>
      <c r="Y41" s="124">
        <v>4422</v>
      </c>
      <c r="Z41" s="124">
        <v>50047</v>
      </c>
      <c r="AA41" s="124">
        <v>2391</v>
      </c>
      <c r="AB41" s="124">
        <v>138556</v>
      </c>
      <c r="AC41" s="9"/>
      <c r="AD41" s="9">
        <f t="shared" si="0"/>
        <v>1892310</v>
      </c>
      <c r="AE41" s="9">
        <f t="shared" si="1"/>
        <v>1856563</v>
      </c>
      <c r="AF41" s="9">
        <f t="shared" si="2"/>
        <v>35747</v>
      </c>
    </row>
    <row r="42" spans="1:32" x14ac:dyDescent="0.2">
      <c r="A42" s="120">
        <v>29128</v>
      </c>
      <c r="B42" s="124">
        <v>1906433</v>
      </c>
      <c r="C42" s="124">
        <v>53146</v>
      </c>
      <c r="D42" s="124">
        <v>912003</v>
      </c>
      <c r="E42" s="124">
        <v>29961</v>
      </c>
      <c r="F42" s="124">
        <v>313950</v>
      </c>
      <c r="G42" s="124">
        <v>7372</v>
      </c>
      <c r="H42" s="124">
        <v>314918</v>
      </c>
      <c r="I42" s="124">
        <v>14594</v>
      </c>
      <c r="J42" s="124">
        <v>-74976</v>
      </c>
      <c r="K42" s="124">
        <v>-3356</v>
      </c>
      <c r="L42" s="124">
        <v>280370</v>
      </c>
      <c r="M42" s="124">
        <v>826</v>
      </c>
      <c r="N42" s="124">
        <v>1723533</v>
      </c>
      <c r="O42" s="124">
        <v>49397</v>
      </c>
      <c r="P42" s="124">
        <v>455608</v>
      </c>
      <c r="Q42" s="124">
        <v>17080</v>
      </c>
      <c r="R42" s="124">
        <v>305363</v>
      </c>
      <c r="S42" s="124">
        <v>13331</v>
      </c>
      <c r="T42" s="124">
        <v>91964</v>
      </c>
      <c r="U42" s="124">
        <v>45985</v>
      </c>
      <c r="V42" s="124">
        <v>430435</v>
      </c>
      <c r="W42" s="124">
        <v>277536</v>
      </c>
      <c r="X42" s="124">
        <v>134791</v>
      </c>
      <c r="Y42" s="124">
        <v>4750</v>
      </c>
      <c r="Z42" s="124">
        <v>66384</v>
      </c>
      <c r="AA42" s="124">
        <v>3406</v>
      </c>
      <c r="AB42" s="124">
        <v>140227</v>
      </c>
      <c r="AC42" s="9"/>
      <c r="AD42" s="9">
        <f t="shared" si="0"/>
        <v>1906433</v>
      </c>
      <c r="AE42" s="9">
        <f t="shared" si="1"/>
        <v>1873778</v>
      </c>
      <c r="AF42" s="9">
        <f t="shared" si="2"/>
        <v>32655</v>
      </c>
    </row>
    <row r="43" spans="1:32" x14ac:dyDescent="0.2">
      <c r="A43" s="120">
        <v>29220</v>
      </c>
      <c r="B43" s="124">
        <v>1945556</v>
      </c>
      <c r="C43" s="124">
        <v>58212</v>
      </c>
      <c r="D43" s="124">
        <v>938186</v>
      </c>
      <c r="E43" s="124">
        <v>31498</v>
      </c>
      <c r="F43" s="124">
        <v>325508</v>
      </c>
      <c r="G43" s="124">
        <v>7833</v>
      </c>
      <c r="H43" s="124">
        <v>311211</v>
      </c>
      <c r="I43" s="124">
        <v>14761</v>
      </c>
      <c r="J43" s="124">
        <v>36634</v>
      </c>
      <c r="K43" s="124">
        <v>1580</v>
      </c>
      <c r="L43" s="124">
        <v>106857</v>
      </c>
      <c r="M43" s="124">
        <v>-3130</v>
      </c>
      <c r="N43" s="124">
        <v>1731395</v>
      </c>
      <c r="O43" s="124">
        <v>52541</v>
      </c>
      <c r="P43" s="124">
        <v>486639</v>
      </c>
      <c r="Q43" s="124">
        <v>19875</v>
      </c>
      <c r="R43" s="124">
        <v>303557</v>
      </c>
      <c r="S43" s="124">
        <v>14204</v>
      </c>
      <c r="T43" s="124">
        <v>100603</v>
      </c>
      <c r="U43" s="124">
        <v>47038</v>
      </c>
      <c r="V43" s="124">
        <v>439044</v>
      </c>
      <c r="W43" s="124">
        <v>275787</v>
      </c>
      <c r="X43" s="124">
        <v>136097</v>
      </c>
      <c r="Y43" s="124">
        <v>4826</v>
      </c>
      <c r="Z43" s="124">
        <v>55924</v>
      </c>
      <c r="AA43" s="124">
        <v>2920</v>
      </c>
      <c r="AB43" s="124">
        <v>150076</v>
      </c>
      <c r="AC43" s="9"/>
      <c r="AD43" s="9">
        <f t="shared" si="0"/>
        <v>1945556</v>
      </c>
      <c r="AE43" s="9">
        <f t="shared" si="1"/>
        <v>1914477</v>
      </c>
      <c r="AF43" s="9">
        <f t="shared" si="2"/>
        <v>31079</v>
      </c>
    </row>
    <row r="44" spans="1:32" x14ac:dyDescent="0.2">
      <c r="A44" s="120">
        <v>29311</v>
      </c>
      <c r="B44" s="124">
        <v>1985527</v>
      </c>
      <c r="C44" s="124">
        <v>66093</v>
      </c>
      <c r="D44" s="124">
        <v>955230</v>
      </c>
      <c r="E44" s="124">
        <v>33888</v>
      </c>
      <c r="F44" s="124">
        <v>330405</v>
      </c>
      <c r="G44" s="124">
        <v>8065</v>
      </c>
      <c r="H44" s="124">
        <v>327001</v>
      </c>
      <c r="I44" s="124">
        <v>16097</v>
      </c>
      <c r="J44" s="124">
        <v>46594</v>
      </c>
      <c r="K44" s="124">
        <v>1858</v>
      </c>
      <c r="L44" s="124">
        <v>74343</v>
      </c>
      <c r="M44" s="124">
        <v>-4477</v>
      </c>
      <c r="N44" s="124">
        <v>1742074</v>
      </c>
      <c r="O44" s="124">
        <v>55432</v>
      </c>
      <c r="P44" s="124">
        <v>500262</v>
      </c>
      <c r="Q44" s="124">
        <v>24348</v>
      </c>
      <c r="R44" s="124">
        <v>289427</v>
      </c>
      <c r="S44" s="124">
        <v>13687</v>
      </c>
      <c r="T44" s="124">
        <v>107216</v>
      </c>
      <c r="U44" s="124">
        <v>48758</v>
      </c>
      <c r="V44" s="124">
        <v>449002</v>
      </c>
      <c r="W44" s="124">
        <v>299004</v>
      </c>
      <c r="X44" s="124">
        <v>134313</v>
      </c>
      <c r="Y44" s="124">
        <v>5183</v>
      </c>
      <c r="Z44" s="124">
        <v>59299</v>
      </c>
      <c r="AA44" s="124">
        <v>3171</v>
      </c>
      <c r="AB44" s="124">
        <v>161257</v>
      </c>
      <c r="AC44" s="9"/>
      <c r="AD44" s="9">
        <f t="shared" si="0"/>
        <v>1985527</v>
      </c>
      <c r="AE44" s="9">
        <f t="shared" si="1"/>
        <v>1952909</v>
      </c>
      <c r="AF44" s="9">
        <f t="shared" si="2"/>
        <v>32618</v>
      </c>
    </row>
    <row r="45" spans="1:32" x14ac:dyDescent="0.2">
      <c r="A45" s="120">
        <v>29402</v>
      </c>
      <c r="B45" s="124">
        <v>2023273</v>
      </c>
      <c r="C45" s="124">
        <v>67484</v>
      </c>
      <c r="D45" s="124">
        <v>976895</v>
      </c>
      <c r="E45" s="124">
        <v>35919</v>
      </c>
      <c r="F45" s="124">
        <v>337453</v>
      </c>
      <c r="G45" s="124">
        <v>8633</v>
      </c>
      <c r="H45" s="124">
        <v>360939</v>
      </c>
      <c r="I45" s="124">
        <v>18130</v>
      </c>
      <c r="J45" s="124">
        <v>53528</v>
      </c>
      <c r="K45" s="124">
        <v>4314</v>
      </c>
      <c r="L45" s="124">
        <v>143061</v>
      </c>
      <c r="M45" s="124">
        <v>-2294</v>
      </c>
      <c r="N45" s="124">
        <v>1886236</v>
      </c>
      <c r="O45" s="124">
        <v>64703</v>
      </c>
      <c r="P45" s="124">
        <v>438960</v>
      </c>
      <c r="Q45" s="124">
        <v>19563</v>
      </c>
      <c r="R45" s="124">
        <v>341161</v>
      </c>
      <c r="S45" s="124">
        <v>16782</v>
      </c>
      <c r="T45" s="124">
        <v>116175</v>
      </c>
      <c r="U45" s="124">
        <v>50617</v>
      </c>
      <c r="V45" s="124">
        <v>448009</v>
      </c>
      <c r="W45" s="124">
        <v>308734</v>
      </c>
      <c r="X45" s="124">
        <v>133924</v>
      </c>
      <c r="Y45" s="124">
        <v>5357</v>
      </c>
      <c r="Z45" s="124">
        <v>77386</v>
      </c>
      <c r="AA45" s="124">
        <v>4247</v>
      </c>
      <c r="AB45" s="124">
        <v>170970</v>
      </c>
      <c r="AC45" s="9"/>
      <c r="AD45" s="9">
        <f t="shared" si="0"/>
        <v>2023273</v>
      </c>
      <c r="AE45" s="9">
        <f t="shared" si="1"/>
        <v>1984035</v>
      </c>
      <c r="AF45" s="9">
        <f t="shared" si="2"/>
        <v>39238</v>
      </c>
    </row>
    <row r="46" spans="1:32" x14ac:dyDescent="0.2">
      <c r="A46" s="120">
        <v>29494</v>
      </c>
      <c r="B46" s="124">
        <v>2057911</v>
      </c>
      <c r="C46" s="124">
        <v>71543</v>
      </c>
      <c r="D46" s="124">
        <v>1021218</v>
      </c>
      <c r="E46" s="124">
        <v>38603</v>
      </c>
      <c r="F46" s="124">
        <v>343029</v>
      </c>
      <c r="G46" s="124">
        <v>9186</v>
      </c>
      <c r="H46" s="124">
        <v>373551</v>
      </c>
      <c r="I46" s="124">
        <v>19631</v>
      </c>
      <c r="J46" s="124">
        <v>21668</v>
      </c>
      <c r="K46" s="124">
        <v>290</v>
      </c>
      <c r="L46" s="124">
        <v>165794</v>
      </c>
      <c r="M46" s="124">
        <v>-287</v>
      </c>
      <c r="N46" s="124">
        <v>1927098</v>
      </c>
      <c r="O46" s="124">
        <v>67423</v>
      </c>
      <c r="P46" s="124">
        <v>465689</v>
      </c>
      <c r="Q46" s="124">
        <v>22750</v>
      </c>
      <c r="R46" s="124">
        <v>370728</v>
      </c>
      <c r="S46" s="124">
        <v>18630</v>
      </c>
      <c r="T46" s="124">
        <v>128755</v>
      </c>
      <c r="U46" s="124">
        <v>53663</v>
      </c>
      <c r="V46" s="124">
        <v>456869</v>
      </c>
      <c r="W46" s="124">
        <v>324099</v>
      </c>
      <c r="X46" s="124">
        <v>141096</v>
      </c>
      <c r="Y46" s="124">
        <v>5925</v>
      </c>
      <c r="Z46" s="124">
        <v>69509</v>
      </c>
      <c r="AA46" s="124">
        <v>3994</v>
      </c>
      <c r="AB46" s="124">
        <v>188475</v>
      </c>
      <c r="AC46" s="9"/>
      <c r="AD46" s="9">
        <f t="shared" si="0"/>
        <v>2057911</v>
      </c>
      <c r="AE46" s="9">
        <f t="shared" si="1"/>
        <v>2022059</v>
      </c>
      <c r="AF46" s="9">
        <f t="shared" si="2"/>
        <v>35852</v>
      </c>
    </row>
    <row r="47" spans="1:32" x14ac:dyDescent="0.2">
      <c r="A47" s="120">
        <v>29586</v>
      </c>
      <c r="B47" s="124">
        <v>2062537</v>
      </c>
      <c r="C47" s="124">
        <v>73429</v>
      </c>
      <c r="D47" s="124">
        <v>1021321</v>
      </c>
      <c r="E47" s="124">
        <v>40715</v>
      </c>
      <c r="F47" s="124">
        <v>342565</v>
      </c>
      <c r="G47" s="124">
        <v>9688</v>
      </c>
      <c r="H47" s="124">
        <v>357514</v>
      </c>
      <c r="I47" s="124">
        <v>19615</v>
      </c>
      <c r="J47" s="124">
        <v>45535</v>
      </c>
      <c r="K47" s="124">
        <v>2750</v>
      </c>
      <c r="L47" s="124">
        <v>192368</v>
      </c>
      <c r="M47" s="124">
        <v>-1930</v>
      </c>
      <c r="N47" s="124">
        <v>1966460</v>
      </c>
      <c r="O47" s="124">
        <v>70839</v>
      </c>
      <c r="P47" s="124">
        <v>434916</v>
      </c>
      <c r="Q47" s="124">
        <v>22115</v>
      </c>
      <c r="R47" s="124">
        <v>378402</v>
      </c>
      <c r="S47" s="124">
        <v>19525</v>
      </c>
      <c r="T47" s="124">
        <v>131208</v>
      </c>
      <c r="U47" s="124">
        <v>55988</v>
      </c>
      <c r="V47" s="124">
        <v>452530</v>
      </c>
      <c r="W47" s="124">
        <v>319906</v>
      </c>
      <c r="X47" s="124">
        <v>142157</v>
      </c>
      <c r="Y47" s="124">
        <v>6040</v>
      </c>
      <c r="Z47" s="124">
        <v>62767</v>
      </c>
      <c r="AA47" s="124">
        <v>3775</v>
      </c>
      <c r="AB47" s="124">
        <v>183190</v>
      </c>
      <c r="AC47" s="9"/>
      <c r="AD47" s="9">
        <f t="shared" si="0"/>
        <v>2062537</v>
      </c>
      <c r="AE47" s="9">
        <f t="shared" si="1"/>
        <v>2022974</v>
      </c>
      <c r="AF47" s="9">
        <f t="shared" si="2"/>
        <v>39563</v>
      </c>
    </row>
    <row r="48" spans="1:32" x14ac:dyDescent="0.2">
      <c r="A48" s="120">
        <v>29676</v>
      </c>
      <c r="B48" s="124">
        <v>2088154</v>
      </c>
      <c r="C48" s="124">
        <v>77610</v>
      </c>
      <c r="D48" s="124">
        <v>1043071</v>
      </c>
      <c r="E48" s="124">
        <v>42814</v>
      </c>
      <c r="F48" s="124">
        <v>333813</v>
      </c>
      <c r="G48" s="124">
        <v>9473</v>
      </c>
      <c r="H48" s="124">
        <v>378884</v>
      </c>
      <c r="I48" s="124">
        <v>20770</v>
      </c>
      <c r="J48" s="124">
        <v>28486</v>
      </c>
      <c r="K48" s="124">
        <v>1709</v>
      </c>
      <c r="L48" s="124">
        <v>204737</v>
      </c>
      <c r="M48" s="124">
        <v>1409</v>
      </c>
      <c r="N48" s="124">
        <v>1995077</v>
      </c>
      <c r="O48" s="124">
        <v>76174</v>
      </c>
      <c r="P48" s="124">
        <v>416032</v>
      </c>
      <c r="Q48" s="124">
        <v>19997</v>
      </c>
      <c r="R48" s="124">
        <v>367195</v>
      </c>
      <c r="S48" s="124">
        <v>18561</v>
      </c>
      <c r="T48" s="124">
        <v>125557</v>
      </c>
      <c r="U48" s="124">
        <v>56559</v>
      </c>
      <c r="V48" s="124">
        <v>468867</v>
      </c>
      <c r="W48" s="124">
        <v>324135</v>
      </c>
      <c r="X48" s="124">
        <v>150873</v>
      </c>
      <c r="Y48" s="124">
        <v>6434</v>
      </c>
      <c r="Z48" s="124">
        <v>61153</v>
      </c>
      <c r="AA48" s="124">
        <v>3686</v>
      </c>
      <c r="AB48" s="124">
        <v>199578</v>
      </c>
      <c r="AC48" s="9"/>
      <c r="AD48" s="9">
        <f t="shared" si="0"/>
        <v>2088154</v>
      </c>
      <c r="AE48" s="9">
        <f t="shared" si="1"/>
        <v>2043914</v>
      </c>
      <c r="AF48" s="9">
        <f t="shared" si="2"/>
        <v>44240</v>
      </c>
    </row>
    <row r="49" spans="1:32" x14ac:dyDescent="0.2">
      <c r="A49" s="120">
        <v>29767</v>
      </c>
      <c r="B49" s="124">
        <v>2133756</v>
      </c>
      <c r="C49" s="124">
        <v>80017</v>
      </c>
      <c r="D49" s="124">
        <v>1063128</v>
      </c>
      <c r="E49" s="124">
        <v>45123</v>
      </c>
      <c r="F49" s="124">
        <v>361769</v>
      </c>
      <c r="G49" s="124">
        <v>10798</v>
      </c>
      <c r="H49" s="124">
        <v>383608</v>
      </c>
      <c r="I49" s="124">
        <v>21550</v>
      </c>
      <c r="J49" s="124">
        <v>78739</v>
      </c>
      <c r="K49" s="124">
        <v>5729</v>
      </c>
      <c r="L49" s="124">
        <v>195979</v>
      </c>
      <c r="M49" s="124">
        <v>-396</v>
      </c>
      <c r="N49" s="124">
        <v>2095504</v>
      </c>
      <c r="O49" s="124">
        <v>82804</v>
      </c>
      <c r="P49" s="124">
        <v>393804</v>
      </c>
      <c r="Q49" s="124">
        <v>19206</v>
      </c>
      <c r="R49" s="124">
        <v>402925</v>
      </c>
      <c r="S49" s="124">
        <v>21993</v>
      </c>
      <c r="T49" s="124">
        <v>131379</v>
      </c>
      <c r="U49" s="124">
        <v>57184</v>
      </c>
      <c r="V49" s="124">
        <v>474757</v>
      </c>
      <c r="W49" s="124">
        <v>337643</v>
      </c>
      <c r="X49" s="124">
        <v>147570</v>
      </c>
      <c r="Y49" s="124">
        <v>6426</v>
      </c>
      <c r="Z49" s="124">
        <v>59525</v>
      </c>
      <c r="AA49" s="124">
        <v>3687</v>
      </c>
      <c r="AB49" s="124">
        <v>207913</v>
      </c>
      <c r="AC49" s="9"/>
      <c r="AD49" s="9">
        <f t="shared" si="0"/>
        <v>2133756</v>
      </c>
      <c r="AE49" s="9">
        <f t="shared" si="1"/>
        <v>2086383</v>
      </c>
      <c r="AF49" s="9">
        <f t="shared" si="2"/>
        <v>47373</v>
      </c>
    </row>
    <row r="50" spans="1:32" x14ac:dyDescent="0.2">
      <c r="A50" s="120">
        <v>29859</v>
      </c>
      <c r="B50" s="124">
        <v>2164811</v>
      </c>
      <c r="C50" s="124">
        <v>82989</v>
      </c>
      <c r="D50" s="124">
        <v>1082517</v>
      </c>
      <c r="E50" s="124">
        <v>47904</v>
      </c>
      <c r="F50" s="124">
        <v>343687</v>
      </c>
      <c r="G50" s="124">
        <v>11355</v>
      </c>
      <c r="H50" s="124">
        <v>390623</v>
      </c>
      <c r="I50" s="124">
        <v>23172</v>
      </c>
      <c r="J50" s="124">
        <v>60727</v>
      </c>
      <c r="K50" s="124">
        <v>4373</v>
      </c>
      <c r="L50" s="124">
        <v>182111</v>
      </c>
      <c r="M50" s="124">
        <v>-668</v>
      </c>
      <c r="N50" s="124">
        <v>2071123</v>
      </c>
      <c r="O50" s="124">
        <v>86135</v>
      </c>
      <c r="P50" s="124">
        <v>451829</v>
      </c>
      <c r="Q50" s="124">
        <v>20027</v>
      </c>
      <c r="R50" s="124">
        <v>400069</v>
      </c>
      <c r="S50" s="124">
        <v>23173</v>
      </c>
      <c r="T50" s="124">
        <v>134417</v>
      </c>
      <c r="U50" s="124">
        <v>57478</v>
      </c>
      <c r="V50" s="124">
        <v>479498</v>
      </c>
      <c r="W50" s="124">
        <v>353989</v>
      </c>
      <c r="X50" s="124">
        <v>155025</v>
      </c>
      <c r="Y50" s="124">
        <v>7083</v>
      </c>
      <c r="Z50" s="124">
        <v>55678</v>
      </c>
      <c r="AA50" s="124">
        <v>3622</v>
      </c>
      <c r="AB50" s="124">
        <v>215898</v>
      </c>
      <c r="AC50" s="9"/>
      <c r="AD50" s="9">
        <f t="shared" si="0"/>
        <v>2164811</v>
      </c>
      <c r="AE50" s="9">
        <f t="shared" si="1"/>
        <v>2122883</v>
      </c>
      <c r="AF50" s="9">
        <f t="shared" si="2"/>
        <v>41928</v>
      </c>
    </row>
    <row r="51" spans="1:32" x14ac:dyDescent="0.2">
      <c r="A51" s="120">
        <v>29951</v>
      </c>
      <c r="B51" s="124">
        <v>2178317</v>
      </c>
      <c r="C51" s="124">
        <v>86340</v>
      </c>
      <c r="D51" s="124">
        <v>1076255</v>
      </c>
      <c r="E51" s="124">
        <v>49482</v>
      </c>
      <c r="F51" s="124">
        <v>339815</v>
      </c>
      <c r="G51" s="124">
        <v>11770</v>
      </c>
      <c r="H51" s="124">
        <v>392957</v>
      </c>
      <c r="I51" s="124">
        <v>23846</v>
      </c>
      <c r="J51" s="124">
        <v>30713</v>
      </c>
      <c r="K51" s="124">
        <v>3165</v>
      </c>
      <c r="L51" s="124">
        <v>212453</v>
      </c>
      <c r="M51" s="124">
        <v>-580</v>
      </c>
      <c r="N51" s="124">
        <v>2058470</v>
      </c>
      <c r="O51" s="124">
        <v>87683</v>
      </c>
      <c r="P51" s="124">
        <v>479676</v>
      </c>
      <c r="Q51" s="124">
        <v>23174</v>
      </c>
      <c r="R51" s="124">
        <v>399039</v>
      </c>
      <c r="S51" s="124">
        <v>24517</v>
      </c>
      <c r="T51" s="124">
        <v>135613</v>
      </c>
      <c r="U51" s="124">
        <v>57517</v>
      </c>
      <c r="V51" s="124">
        <v>478754</v>
      </c>
      <c r="W51" s="124">
        <v>348563</v>
      </c>
      <c r="X51" s="124">
        <v>164035</v>
      </c>
      <c r="Y51" s="124">
        <v>7577</v>
      </c>
      <c r="Z51" s="124">
        <v>49580</v>
      </c>
      <c r="AA51" s="124">
        <v>3326</v>
      </c>
      <c r="AB51" s="124">
        <v>220822</v>
      </c>
      <c r="AC51" s="9"/>
      <c r="AD51" s="9">
        <f t="shared" si="0"/>
        <v>2178317</v>
      </c>
      <c r="AE51" s="9">
        <f t="shared" si="1"/>
        <v>2139107</v>
      </c>
      <c r="AF51" s="9">
        <f t="shared" si="2"/>
        <v>39210</v>
      </c>
    </row>
    <row r="52" spans="1:32" x14ac:dyDescent="0.2">
      <c r="A52" s="120">
        <v>30041</v>
      </c>
      <c r="B52" s="124">
        <v>2158137</v>
      </c>
      <c r="C52" s="124">
        <v>88612</v>
      </c>
      <c r="D52" s="124">
        <v>1095078</v>
      </c>
      <c r="E52" s="124">
        <v>51452</v>
      </c>
      <c r="F52" s="124">
        <v>380142</v>
      </c>
      <c r="G52" s="124">
        <v>13090</v>
      </c>
      <c r="H52" s="124">
        <v>389203</v>
      </c>
      <c r="I52" s="124">
        <v>24308</v>
      </c>
      <c r="J52" s="124">
        <v>51368</v>
      </c>
      <c r="K52" s="124">
        <v>4875</v>
      </c>
      <c r="L52" s="124">
        <v>123099</v>
      </c>
      <c r="M52" s="124">
        <v>-1232</v>
      </c>
      <c r="N52" s="124">
        <v>2056237</v>
      </c>
      <c r="O52" s="124">
        <v>92493</v>
      </c>
      <c r="P52" s="124">
        <v>411819</v>
      </c>
      <c r="Q52" s="124">
        <v>19596</v>
      </c>
      <c r="R52" s="124">
        <v>359325</v>
      </c>
      <c r="S52" s="124">
        <v>23477</v>
      </c>
      <c r="T52" s="124">
        <v>132584</v>
      </c>
      <c r="U52" s="124">
        <v>56148</v>
      </c>
      <c r="V52" s="124">
        <v>493531</v>
      </c>
      <c r="W52" s="124">
        <v>357927</v>
      </c>
      <c r="X52" s="124">
        <v>159436</v>
      </c>
      <c r="Y52" s="124">
        <v>7553</v>
      </c>
      <c r="Z52" s="124">
        <v>48132</v>
      </c>
      <c r="AA52" s="124">
        <v>3292</v>
      </c>
      <c r="AB52" s="124">
        <v>221149</v>
      </c>
      <c r="AC52" s="9"/>
      <c r="AD52" s="9">
        <f t="shared" si="0"/>
        <v>2158137</v>
      </c>
      <c r="AE52" s="9">
        <f t="shared" si="1"/>
        <v>2108731</v>
      </c>
      <c r="AF52" s="9">
        <f t="shared" si="2"/>
        <v>49406</v>
      </c>
    </row>
    <row r="53" spans="1:32" x14ac:dyDescent="0.2">
      <c r="A53" s="120">
        <v>30132</v>
      </c>
      <c r="B53" s="124">
        <v>2140130</v>
      </c>
      <c r="C53" s="124">
        <v>90860</v>
      </c>
      <c r="D53" s="124">
        <v>1090799</v>
      </c>
      <c r="E53" s="124">
        <v>53691</v>
      </c>
      <c r="F53" s="124">
        <v>365468</v>
      </c>
      <c r="G53" s="124">
        <v>13538</v>
      </c>
      <c r="H53" s="124">
        <v>387330</v>
      </c>
      <c r="I53" s="124">
        <v>25264</v>
      </c>
      <c r="J53" s="124">
        <v>-61420</v>
      </c>
      <c r="K53" s="124">
        <v>-5793</v>
      </c>
      <c r="L53" s="124">
        <v>250699</v>
      </c>
      <c r="M53" s="124">
        <v>6574</v>
      </c>
      <c r="N53" s="124">
        <v>2010721</v>
      </c>
      <c r="O53" s="124">
        <v>93274</v>
      </c>
      <c r="P53" s="124">
        <v>428998</v>
      </c>
      <c r="Q53" s="124">
        <v>20674</v>
      </c>
      <c r="R53" s="124">
        <v>346588</v>
      </c>
      <c r="S53" s="124">
        <v>23088</v>
      </c>
      <c r="T53" s="124">
        <v>129338</v>
      </c>
      <c r="U53" s="124">
        <v>56925</v>
      </c>
      <c r="V53" s="124">
        <v>494040</v>
      </c>
      <c r="W53" s="124">
        <v>359214</v>
      </c>
      <c r="X53" s="124">
        <v>164651</v>
      </c>
      <c r="Y53" s="124">
        <v>8060</v>
      </c>
      <c r="Z53" s="124">
        <v>52763</v>
      </c>
      <c r="AA53" s="124">
        <v>3786</v>
      </c>
      <c r="AB53" s="124">
        <v>209946</v>
      </c>
      <c r="AC53" s="9"/>
      <c r="AD53" s="9">
        <f t="shared" si="0"/>
        <v>2140130</v>
      </c>
      <c r="AE53" s="9">
        <f t="shared" si="1"/>
        <v>2093131</v>
      </c>
      <c r="AF53" s="9">
        <f t="shared" si="2"/>
        <v>46999</v>
      </c>
    </row>
    <row r="54" spans="1:32" x14ac:dyDescent="0.2">
      <c r="A54" s="120">
        <v>30224</v>
      </c>
      <c r="B54" s="124">
        <v>2139582</v>
      </c>
      <c r="C54" s="124">
        <v>95087</v>
      </c>
      <c r="D54" s="124">
        <v>1092630</v>
      </c>
      <c r="E54" s="124">
        <v>55299</v>
      </c>
      <c r="F54" s="124">
        <v>359775</v>
      </c>
      <c r="G54" s="124">
        <v>13808</v>
      </c>
      <c r="H54" s="124">
        <v>371146</v>
      </c>
      <c r="I54" s="124">
        <v>25486</v>
      </c>
      <c r="J54" s="124">
        <v>-35150</v>
      </c>
      <c r="K54" s="124">
        <v>-1417</v>
      </c>
      <c r="L54" s="124">
        <v>188589</v>
      </c>
      <c r="M54" s="124">
        <v>1547</v>
      </c>
      <c r="N54" s="124">
        <v>1971312</v>
      </c>
      <c r="O54" s="124">
        <v>94724</v>
      </c>
      <c r="P54" s="124">
        <v>412306</v>
      </c>
      <c r="Q54" s="124">
        <v>21937</v>
      </c>
      <c r="R54" s="124">
        <v>296502</v>
      </c>
      <c r="S54" s="124">
        <v>21574</v>
      </c>
      <c r="T54" s="124">
        <v>125478</v>
      </c>
      <c r="U54" s="124">
        <v>56238</v>
      </c>
      <c r="V54" s="124">
        <v>497060</v>
      </c>
      <c r="W54" s="124">
        <v>366132</v>
      </c>
      <c r="X54" s="124">
        <v>151676</v>
      </c>
      <c r="Y54" s="124">
        <v>7964</v>
      </c>
      <c r="Z54" s="124">
        <v>46914</v>
      </c>
      <c r="AA54" s="124">
        <v>3515</v>
      </c>
      <c r="AB54" s="124">
        <v>208794</v>
      </c>
      <c r="AC54" s="9"/>
      <c r="AD54" s="9">
        <f t="shared" si="0"/>
        <v>2139582</v>
      </c>
      <c r="AE54" s="9">
        <f t="shared" si="1"/>
        <v>2087116</v>
      </c>
      <c r="AF54" s="9">
        <f t="shared" si="2"/>
        <v>52466</v>
      </c>
    </row>
    <row r="55" spans="1:32" x14ac:dyDescent="0.2">
      <c r="A55" s="120">
        <v>30316</v>
      </c>
      <c r="B55" s="124">
        <v>2094351</v>
      </c>
      <c r="C55" s="124">
        <v>98547</v>
      </c>
      <c r="D55" s="124">
        <v>1075928</v>
      </c>
      <c r="E55" s="124">
        <v>57063</v>
      </c>
      <c r="F55" s="124">
        <v>360898</v>
      </c>
      <c r="G55" s="124">
        <v>14664</v>
      </c>
      <c r="H55" s="124">
        <v>365161</v>
      </c>
      <c r="I55" s="124">
        <v>25925</v>
      </c>
      <c r="J55" s="124">
        <v>-71771</v>
      </c>
      <c r="K55" s="124">
        <v>-6053</v>
      </c>
      <c r="L55" s="124">
        <v>187713</v>
      </c>
      <c r="M55" s="124">
        <v>2384</v>
      </c>
      <c r="N55" s="124">
        <v>1900344</v>
      </c>
      <c r="O55" s="124">
        <v>93983</v>
      </c>
      <c r="P55" s="124">
        <v>442161</v>
      </c>
      <c r="Q55" s="124">
        <v>25053</v>
      </c>
      <c r="R55" s="124">
        <v>294284</v>
      </c>
      <c r="S55" s="124">
        <v>20489</v>
      </c>
      <c r="T55" s="124">
        <v>121919</v>
      </c>
      <c r="U55" s="124">
        <v>55089</v>
      </c>
      <c r="V55" s="124">
        <v>494492</v>
      </c>
      <c r="W55" s="124">
        <v>367465</v>
      </c>
      <c r="X55" s="124">
        <v>145044</v>
      </c>
      <c r="Y55" s="124">
        <v>7944</v>
      </c>
      <c r="Z55" s="124">
        <v>51145</v>
      </c>
      <c r="AA55" s="124">
        <v>3952</v>
      </c>
      <c r="AB55" s="124">
        <v>201611</v>
      </c>
      <c r="AC55" s="9"/>
      <c r="AD55" s="9">
        <f t="shared" si="0"/>
        <v>2094351</v>
      </c>
      <c r="AE55" s="9">
        <f t="shared" si="1"/>
        <v>2048221</v>
      </c>
      <c r="AF55" s="9">
        <f t="shared" si="2"/>
        <v>46130</v>
      </c>
    </row>
    <row r="56" spans="1:32" x14ac:dyDescent="0.2">
      <c r="A56" s="120">
        <v>30406</v>
      </c>
      <c r="B56" s="124">
        <v>2062025</v>
      </c>
      <c r="C56" s="124">
        <v>101522</v>
      </c>
      <c r="D56" s="124">
        <v>1099972</v>
      </c>
      <c r="E56" s="124">
        <v>59808</v>
      </c>
      <c r="F56" s="124">
        <v>355865</v>
      </c>
      <c r="G56" s="124">
        <v>14618</v>
      </c>
      <c r="H56" s="124">
        <v>364803</v>
      </c>
      <c r="I56" s="124">
        <v>26609</v>
      </c>
      <c r="J56" s="124">
        <v>12817</v>
      </c>
      <c r="K56" s="124">
        <v>694</v>
      </c>
      <c r="L56" s="124">
        <v>462</v>
      </c>
      <c r="M56" s="124">
        <v>-5640</v>
      </c>
      <c r="N56" s="124">
        <v>1847897</v>
      </c>
      <c r="O56" s="124">
        <v>96090</v>
      </c>
      <c r="P56" s="124">
        <v>419088</v>
      </c>
      <c r="Q56" s="124">
        <v>24338</v>
      </c>
      <c r="R56" s="124">
        <v>254806</v>
      </c>
      <c r="S56" s="124">
        <v>18906</v>
      </c>
      <c r="T56" s="124">
        <v>119038</v>
      </c>
      <c r="U56" s="124">
        <v>56561</v>
      </c>
      <c r="V56" s="124">
        <v>498065</v>
      </c>
      <c r="W56" s="124">
        <v>369136</v>
      </c>
      <c r="X56" s="124">
        <v>131521</v>
      </c>
      <c r="Y56" s="124">
        <v>7754</v>
      </c>
      <c r="Z56" s="124">
        <v>45504</v>
      </c>
      <c r="AA56" s="124">
        <v>3591</v>
      </c>
      <c r="AB56" s="124">
        <v>215039</v>
      </c>
      <c r="AC56" s="9"/>
      <c r="AD56" s="9">
        <f t="shared" si="0"/>
        <v>2062025</v>
      </c>
      <c r="AE56" s="9">
        <f t="shared" si="1"/>
        <v>2012179</v>
      </c>
      <c r="AF56" s="9">
        <f t="shared" si="2"/>
        <v>49846</v>
      </c>
    </row>
    <row r="57" spans="1:32" x14ac:dyDescent="0.2">
      <c r="A57" s="120">
        <v>30497</v>
      </c>
      <c r="B57" s="124">
        <v>2070587</v>
      </c>
      <c r="C57" s="124">
        <v>104983</v>
      </c>
      <c r="D57" s="124">
        <v>1102333</v>
      </c>
      <c r="E57" s="124">
        <v>61560</v>
      </c>
      <c r="F57" s="124">
        <v>372843</v>
      </c>
      <c r="G57" s="124">
        <v>15402</v>
      </c>
      <c r="H57" s="124">
        <v>379254</v>
      </c>
      <c r="I57" s="124">
        <v>28555</v>
      </c>
      <c r="J57" s="124">
        <v>-5471</v>
      </c>
      <c r="K57" s="124">
        <v>-1254</v>
      </c>
      <c r="L57" s="124">
        <v>4115</v>
      </c>
      <c r="M57" s="124">
        <v>-3896</v>
      </c>
      <c r="N57" s="124">
        <v>1859187</v>
      </c>
      <c r="O57" s="124">
        <v>100367</v>
      </c>
      <c r="P57" s="124">
        <v>418579</v>
      </c>
      <c r="Q57" s="124">
        <v>23046</v>
      </c>
      <c r="R57" s="124">
        <v>257416</v>
      </c>
      <c r="S57" s="124">
        <v>18430</v>
      </c>
      <c r="T57" s="124">
        <v>120898</v>
      </c>
      <c r="U57" s="124">
        <v>56045</v>
      </c>
      <c r="V57" s="124">
        <v>494707</v>
      </c>
      <c r="W57" s="124">
        <v>377963</v>
      </c>
      <c r="X57" s="124">
        <v>176357</v>
      </c>
      <c r="Y57" s="124">
        <v>9748</v>
      </c>
      <c r="Z57" s="124">
        <v>53415</v>
      </c>
      <c r="AA57" s="124">
        <v>4341</v>
      </c>
      <c r="AB57" s="124">
        <v>197251</v>
      </c>
      <c r="AC57" s="9"/>
      <c r="AD57" s="9">
        <f t="shared" si="0"/>
        <v>2070587</v>
      </c>
      <c r="AE57" s="9">
        <f t="shared" si="1"/>
        <v>2020350</v>
      </c>
      <c r="AF57" s="9">
        <f t="shared" si="2"/>
        <v>50237</v>
      </c>
    </row>
    <row r="58" spans="1:32" x14ac:dyDescent="0.2">
      <c r="A58" s="120">
        <v>30589</v>
      </c>
      <c r="B58" s="124">
        <v>2094457</v>
      </c>
      <c r="C58" s="124">
        <v>109260</v>
      </c>
      <c r="D58" s="124">
        <v>1135978</v>
      </c>
      <c r="E58" s="124">
        <v>65536</v>
      </c>
      <c r="F58" s="124">
        <v>377859</v>
      </c>
      <c r="G58" s="124">
        <v>15634</v>
      </c>
      <c r="H58" s="124">
        <v>352366</v>
      </c>
      <c r="I58" s="124">
        <v>27059</v>
      </c>
      <c r="J58" s="124">
        <v>-26975</v>
      </c>
      <c r="K58" s="124">
        <v>-2158</v>
      </c>
      <c r="L58" s="124">
        <v>55573</v>
      </c>
      <c r="M58" s="124">
        <v>-890</v>
      </c>
      <c r="N58" s="124">
        <v>1896502</v>
      </c>
      <c r="O58" s="124">
        <v>105180</v>
      </c>
      <c r="P58" s="124">
        <v>409344</v>
      </c>
      <c r="Q58" s="124">
        <v>22825</v>
      </c>
      <c r="R58" s="124">
        <v>263785</v>
      </c>
      <c r="S58" s="124">
        <v>18745</v>
      </c>
      <c r="T58" s="124">
        <v>125953</v>
      </c>
      <c r="U58" s="124">
        <v>58613</v>
      </c>
      <c r="V58" s="124">
        <v>508850</v>
      </c>
      <c r="W58" s="124">
        <v>390853</v>
      </c>
      <c r="X58" s="124">
        <v>115683</v>
      </c>
      <c r="Y58" s="124">
        <v>7781</v>
      </c>
      <c r="Z58" s="124">
        <v>49507</v>
      </c>
      <c r="AA58" s="124">
        <v>4114</v>
      </c>
      <c r="AB58" s="124">
        <v>200233</v>
      </c>
      <c r="AC58" s="9"/>
      <c r="AD58" s="9">
        <f t="shared" si="0"/>
        <v>2094457</v>
      </c>
      <c r="AE58" s="9">
        <f t="shared" si="1"/>
        <v>2042061</v>
      </c>
      <c r="AF58" s="9">
        <f t="shared" si="2"/>
        <v>52396</v>
      </c>
    </row>
    <row r="59" spans="1:32" x14ac:dyDescent="0.2">
      <c r="A59" s="120">
        <v>30681</v>
      </c>
      <c r="B59" s="124">
        <v>2147580</v>
      </c>
      <c r="C59" s="124">
        <v>112959</v>
      </c>
      <c r="D59" s="124">
        <v>1147033</v>
      </c>
      <c r="E59" s="124">
        <v>68038</v>
      </c>
      <c r="F59" s="124">
        <v>386279</v>
      </c>
      <c r="G59" s="124">
        <v>16106</v>
      </c>
      <c r="H59" s="124">
        <v>362844</v>
      </c>
      <c r="I59" s="124">
        <v>29027</v>
      </c>
      <c r="J59" s="124">
        <v>2466</v>
      </c>
      <c r="K59" s="124">
        <v>-214</v>
      </c>
      <c r="L59" s="124">
        <v>81553</v>
      </c>
      <c r="M59" s="124">
        <v>70</v>
      </c>
      <c r="N59" s="124">
        <v>1983690</v>
      </c>
      <c r="O59" s="124">
        <v>113027</v>
      </c>
      <c r="P59" s="124">
        <v>425749</v>
      </c>
      <c r="Q59" s="124">
        <v>23115</v>
      </c>
      <c r="R59" s="124">
        <v>312026</v>
      </c>
      <c r="S59" s="124">
        <v>23183</v>
      </c>
      <c r="T59" s="124">
        <v>126501</v>
      </c>
      <c r="U59" s="124">
        <v>57263</v>
      </c>
      <c r="V59" s="124">
        <v>512779</v>
      </c>
      <c r="W59" s="124">
        <v>403826</v>
      </c>
      <c r="X59" s="124">
        <v>122747</v>
      </c>
      <c r="Y59" s="124">
        <v>8493</v>
      </c>
      <c r="Z59" s="124">
        <v>47569</v>
      </c>
      <c r="AA59" s="124">
        <v>3986</v>
      </c>
      <c r="AB59" s="124">
        <v>216462</v>
      </c>
      <c r="AC59" s="9"/>
      <c r="AD59" s="9">
        <f t="shared" si="0"/>
        <v>2147580</v>
      </c>
      <c r="AE59" s="9">
        <f t="shared" si="1"/>
        <v>2097413</v>
      </c>
      <c r="AF59" s="9">
        <f t="shared" si="2"/>
        <v>50167</v>
      </c>
    </row>
    <row r="60" spans="1:32" x14ac:dyDescent="0.2">
      <c r="A60" s="120">
        <v>30772</v>
      </c>
      <c r="B60" s="124">
        <v>2184019</v>
      </c>
      <c r="C60" s="124">
        <v>119283</v>
      </c>
      <c r="D60" s="124">
        <v>1171829</v>
      </c>
      <c r="E60" s="124">
        <v>70507</v>
      </c>
      <c r="F60" s="124">
        <v>379484</v>
      </c>
      <c r="G60" s="124">
        <v>17808</v>
      </c>
      <c r="H60" s="124">
        <v>361405</v>
      </c>
      <c r="I60" s="124">
        <v>28608</v>
      </c>
      <c r="J60" s="124">
        <v>-13332</v>
      </c>
      <c r="K60" s="124">
        <v>-1845</v>
      </c>
      <c r="L60" s="124">
        <v>126354</v>
      </c>
      <c r="M60" s="124">
        <v>2863</v>
      </c>
      <c r="N60" s="124">
        <v>2023215</v>
      </c>
      <c r="O60" s="124">
        <v>117941</v>
      </c>
      <c r="P60" s="124">
        <v>440243</v>
      </c>
      <c r="Q60" s="124">
        <v>26481</v>
      </c>
      <c r="R60" s="124">
        <v>328757</v>
      </c>
      <c r="S60" s="124">
        <v>25139</v>
      </c>
      <c r="T60" s="124">
        <v>132241</v>
      </c>
      <c r="U60" s="124">
        <v>56333</v>
      </c>
      <c r="V60" s="124">
        <v>527035</v>
      </c>
      <c r="W60" s="124">
        <v>414046</v>
      </c>
      <c r="X60" s="124">
        <v>124356</v>
      </c>
      <c r="Y60" s="124">
        <v>7974</v>
      </c>
      <c r="Z60" s="124">
        <v>54695</v>
      </c>
      <c r="AA60" s="124">
        <v>4655</v>
      </c>
      <c r="AB60" s="124">
        <v>204863</v>
      </c>
      <c r="AC60" s="9"/>
      <c r="AD60" s="9">
        <f t="shared" si="0"/>
        <v>2184019</v>
      </c>
      <c r="AE60" s="9">
        <f t="shared" si="1"/>
        <v>2134701</v>
      </c>
      <c r="AF60" s="9">
        <f t="shared" si="2"/>
        <v>49318</v>
      </c>
    </row>
    <row r="61" spans="1:32" x14ac:dyDescent="0.2">
      <c r="A61" s="120">
        <v>30863</v>
      </c>
      <c r="B61" s="124">
        <v>2229392</v>
      </c>
      <c r="C61" s="124">
        <v>123241</v>
      </c>
      <c r="D61" s="124">
        <v>1217127</v>
      </c>
      <c r="E61" s="124">
        <v>75494</v>
      </c>
      <c r="F61" s="124">
        <v>400220</v>
      </c>
      <c r="G61" s="124">
        <v>19660</v>
      </c>
      <c r="H61" s="124">
        <v>360486</v>
      </c>
      <c r="I61" s="124">
        <v>29185</v>
      </c>
      <c r="J61" s="124">
        <v>25446</v>
      </c>
      <c r="K61" s="124">
        <v>2919</v>
      </c>
      <c r="L61" s="124">
        <v>58735</v>
      </c>
      <c r="M61" s="124">
        <v>-5157</v>
      </c>
      <c r="N61" s="124">
        <v>2074609</v>
      </c>
      <c r="O61" s="124">
        <v>122100</v>
      </c>
      <c r="P61" s="124">
        <v>425708</v>
      </c>
      <c r="Q61" s="124">
        <v>25829</v>
      </c>
      <c r="R61" s="124">
        <v>325019</v>
      </c>
      <c r="S61" s="124">
        <v>24688</v>
      </c>
      <c r="T61" s="124">
        <v>146590</v>
      </c>
      <c r="U61" s="124">
        <v>58796</v>
      </c>
      <c r="V61" s="124">
        <v>548658</v>
      </c>
      <c r="W61" s="124">
        <v>423483</v>
      </c>
      <c r="X61" s="124">
        <v>119995</v>
      </c>
      <c r="Y61" s="124">
        <v>7962</v>
      </c>
      <c r="Z61" s="124">
        <v>49472</v>
      </c>
      <c r="AA61" s="124">
        <v>4278</v>
      </c>
      <c r="AB61" s="124">
        <v>213740</v>
      </c>
      <c r="AC61" s="9"/>
      <c r="AD61" s="9">
        <f t="shared" si="0"/>
        <v>2229392</v>
      </c>
      <c r="AE61" s="9">
        <f t="shared" si="1"/>
        <v>2175298</v>
      </c>
      <c r="AF61" s="9">
        <f t="shared" si="2"/>
        <v>54094</v>
      </c>
    </row>
    <row r="62" spans="1:32" x14ac:dyDescent="0.2">
      <c r="A62" s="120">
        <v>30955</v>
      </c>
      <c r="B62" s="124">
        <v>2192441</v>
      </c>
      <c r="C62" s="124">
        <v>127750</v>
      </c>
      <c r="D62" s="124">
        <v>1154579</v>
      </c>
      <c r="E62" s="124">
        <v>74040</v>
      </c>
      <c r="F62" s="124">
        <v>417548</v>
      </c>
      <c r="G62" s="124">
        <v>20944</v>
      </c>
      <c r="H62" s="124">
        <v>361813</v>
      </c>
      <c r="I62" s="124">
        <v>30008</v>
      </c>
      <c r="J62" s="124">
        <v>31477</v>
      </c>
      <c r="K62" s="124">
        <v>3075</v>
      </c>
      <c r="L62" s="124">
        <v>79841</v>
      </c>
      <c r="M62" s="124">
        <v>-1357</v>
      </c>
      <c r="N62" s="124">
        <v>2054881</v>
      </c>
      <c r="O62" s="124">
        <v>126711</v>
      </c>
      <c r="P62" s="124">
        <v>413763</v>
      </c>
      <c r="Q62" s="124">
        <v>27904</v>
      </c>
      <c r="R62" s="124">
        <v>329376</v>
      </c>
      <c r="S62" s="124">
        <v>26865</v>
      </c>
      <c r="T62" s="124">
        <v>96440</v>
      </c>
      <c r="U62" s="124">
        <v>55459</v>
      </c>
      <c r="V62" s="124">
        <v>539021</v>
      </c>
      <c r="W62" s="124">
        <v>437533</v>
      </c>
      <c r="X62" s="124">
        <v>129646</v>
      </c>
      <c r="Y62" s="124">
        <v>8591</v>
      </c>
      <c r="Z62" s="124">
        <v>49090</v>
      </c>
      <c r="AA62" s="124">
        <v>4360</v>
      </c>
      <c r="AB62" s="124">
        <v>210194</v>
      </c>
      <c r="AC62" s="9"/>
      <c r="AD62" s="9">
        <f t="shared" si="0"/>
        <v>2192441</v>
      </c>
      <c r="AE62" s="9">
        <f t="shared" si="1"/>
        <v>2139268</v>
      </c>
      <c r="AF62" s="9">
        <f t="shared" si="2"/>
        <v>53173</v>
      </c>
    </row>
    <row r="63" spans="1:32" x14ac:dyDescent="0.2">
      <c r="A63" s="120">
        <v>31047</v>
      </c>
      <c r="B63" s="124">
        <v>2195830</v>
      </c>
      <c r="C63" s="124">
        <v>130553</v>
      </c>
      <c r="D63" s="124">
        <v>1147888</v>
      </c>
      <c r="E63" s="124">
        <v>75641</v>
      </c>
      <c r="F63" s="124">
        <v>397199</v>
      </c>
      <c r="G63" s="124">
        <v>21464</v>
      </c>
      <c r="H63" s="124">
        <v>353828</v>
      </c>
      <c r="I63" s="124">
        <v>30566</v>
      </c>
      <c r="J63" s="124">
        <v>-37796</v>
      </c>
      <c r="K63" s="124">
        <v>-3313</v>
      </c>
      <c r="L63" s="124">
        <v>176151</v>
      </c>
      <c r="M63" s="124">
        <v>1681</v>
      </c>
      <c r="N63" s="124">
        <v>2027571</v>
      </c>
      <c r="O63" s="124">
        <v>126039</v>
      </c>
      <c r="P63" s="124">
        <v>437647</v>
      </c>
      <c r="Q63" s="124">
        <v>32466</v>
      </c>
      <c r="R63" s="124">
        <v>320299</v>
      </c>
      <c r="S63" s="124">
        <v>27952</v>
      </c>
      <c r="T63" s="124">
        <v>96155</v>
      </c>
      <c r="U63" s="124">
        <v>56189</v>
      </c>
      <c r="V63" s="124">
        <v>537327</v>
      </c>
      <c r="W63" s="124">
        <v>426908</v>
      </c>
      <c r="X63" s="124">
        <v>128668</v>
      </c>
      <c r="Y63" s="124">
        <v>8847</v>
      </c>
      <c r="Z63" s="124">
        <v>47891</v>
      </c>
      <c r="AA63" s="124">
        <v>4440</v>
      </c>
      <c r="AB63" s="124">
        <v>204208</v>
      </c>
      <c r="AC63" s="9"/>
      <c r="AD63" s="9">
        <f t="shared" si="0"/>
        <v>2195830</v>
      </c>
      <c r="AE63" s="9">
        <f t="shared" si="1"/>
        <v>2144919</v>
      </c>
      <c r="AF63" s="9">
        <f t="shared" si="2"/>
        <v>50911</v>
      </c>
    </row>
    <row r="64" spans="1:32" x14ac:dyDescent="0.2">
      <c r="A64" s="120">
        <v>31137</v>
      </c>
      <c r="B64" s="124">
        <v>2182748</v>
      </c>
      <c r="C64" s="124">
        <v>137162</v>
      </c>
      <c r="D64" s="124">
        <v>1147632</v>
      </c>
      <c r="E64" s="124">
        <v>80149</v>
      </c>
      <c r="F64" s="124">
        <v>408099</v>
      </c>
      <c r="G64" s="124">
        <v>21890</v>
      </c>
      <c r="H64" s="124">
        <v>354794</v>
      </c>
      <c r="I64" s="124">
        <v>32510</v>
      </c>
      <c r="J64" s="124">
        <v>-18728</v>
      </c>
      <c r="K64" s="124">
        <v>-1090</v>
      </c>
      <c r="L64" s="124">
        <v>74010</v>
      </c>
      <c r="M64" s="124">
        <v>-4211</v>
      </c>
      <c r="N64" s="124">
        <v>1974506</v>
      </c>
      <c r="O64" s="124">
        <v>129248</v>
      </c>
      <c r="P64" s="124">
        <v>453324</v>
      </c>
      <c r="Q64" s="124">
        <v>35859</v>
      </c>
      <c r="R64" s="124">
        <v>294912</v>
      </c>
      <c r="S64" s="124">
        <v>27945</v>
      </c>
      <c r="T64" s="124">
        <v>97079</v>
      </c>
      <c r="U64" s="124">
        <v>55315</v>
      </c>
      <c r="V64" s="124">
        <v>530620</v>
      </c>
      <c r="W64" s="124">
        <v>425870</v>
      </c>
      <c r="X64" s="124">
        <v>128794</v>
      </c>
      <c r="Y64" s="124">
        <v>9757</v>
      </c>
      <c r="Z64" s="124">
        <v>54764</v>
      </c>
      <c r="AA64" s="124">
        <v>5360</v>
      </c>
      <c r="AB64" s="124">
        <v>194202</v>
      </c>
      <c r="AC64" s="9"/>
      <c r="AD64" s="9">
        <f t="shared" si="0"/>
        <v>2182748</v>
      </c>
      <c r="AE64" s="9">
        <f t="shared" si="1"/>
        <v>2132918</v>
      </c>
      <c r="AF64" s="9">
        <f t="shared" si="2"/>
        <v>49830</v>
      </c>
    </row>
    <row r="65" spans="1:32" x14ac:dyDescent="0.2">
      <c r="A65" s="120">
        <v>31228</v>
      </c>
      <c r="B65" s="124">
        <v>2166877</v>
      </c>
      <c r="C65" s="124">
        <v>140593</v>
      </c>
      <c r="D65" s="124">
        <v>1121603</v>
      </c>
      <c r="E65" s="124">
        <v>81478</v>
      </c>
      <c r="F65" s="124">
        <v>396909</v>
      </c>
      <c r="G65" s="124">
        <v>22355</v>
      </c>
      <c r="H65" s="124">
        <v>340250</v>
      </c>
      <c r="I65" s="124">
        <v>33204</v>
      </c>
      <c r="J65" s="124">
        <v>-57537</v>
      </c>
      <c r="K65" s="124">
        <v>-3942</v>
      </c>
      <c r="L65" s="124">
        <v>120108</v>
      </c>
      <c r="M65" s="124">
        <v>-3651</v>
      </c>
      <c r="N65" s="124">
        <v>1914985</v>
      </c>
      <c r="O65" s="124">
        <v>129443</v>
      </c>
      <c r="P65" s="124">
        <v>491234</v>
      </c>
      <c r="Q65" s="124">
        <v>38176</v>
      </c>
      <c r="R65" s="124">
        <v>284098</v>
      </c>
      <c r="S65" s="124">
        <v>27026</v>
      </c>
      <c r="T65" s="124">
        <v>81611</v>
      </c>
      <c r="U65" s="124">
        <v>54263</v>
      </c>
      <c r="V65" s="124">
        <v>525378</v>
      </c>
      <c r="W65" s="124">
        <v>426270</v>
      </c>
      <c r="X65" s="124">
        <v>127880</v>
      </c>
      <c r="Y65" s="124">
        <v>10248</v>
      </c>
      <c r="Z65" s="124">
        <v>49586</v>
      </c>
      <c r="AA65" s="124">
        <v>5129</v>
      </c>
      <c r="AB65" s="124">
        <v>189277</v>
      </c>
      <c r="AC65" s="9"/>
      <c r="AD65" s="9">
        <f t="shared" si="0"/>
        <v>2166877</v>
      </c>
      <c r="AE65" s="9">
        <f t="shared" si="1"/>
        <v>2122121</v>
      </c>
      <c r="AF65" s="9">
        <f t="shared" si="2"/>
        <v>44756</v>
      </c>
    </row>
    <row r="66" spans="1:32" x14ac:dyDescent="0.2">
      <c r="A66" s="120">
        <v>31320</v>
      </c>
      <c r="B66" s="124">
        <v>2161156</v>
      </c>
      <c r="C66" s="124">
        <v>144819</v>
      </c>
      <c r="D66" s="124">
        <v>1124803</v>
      </c>
      <c r="E66" s="124">
        <v>84267</v>
      </c>
      <c r="F66" s="124">
        <v>441884</v>
      </c>
      <c r="G66" s="124">
        <v>25176</v>
      </c>
      <c r="H66" s="124">
        <v>322042</v>
      </c>
      <c r="I66" s="124">
        <v>32528</v>
      </c>
      <c r="J66" s="124">
        <v>-24513</v>
      </c>
      <c r="K66" s="124">
        <v>-2806</v>
      </c>
      <c r="L66" s="124">
        <v>72235</v>
      </c>
      <c r="M66" s="124">
        <v>-4896</v>
      </c>
      <c r="N66" s="124">
        <v>1932513</v>
      </c>
      <c r="O66" s="124">
        <v>134268</v>
      </c>
      <c r="P66" s="124">
        <v>450719</v>
      </c>
      <c r="Q66" s="124">
        <v>39142</v>
      </c>
      <c r="R66" s="124">
        <v>272479</v>
      </c>
      <c r="S66" s="124">
        <v>28591</v>
      </c>
      <c r="T66" s="124">
        <v>87576</v>
      </c>
      <c r="U66" s="124">
        <v>54210</v>
      </c>
      <c r="V66" s="124">
        <v>525720</v>
      </c>
      <c r="W66" s="124">
        <v>423898</v>
      </c>
      <c r="X66" s="124">
        <v>120800</v>
      </c>
      <c r="Y66" s="124">
        <v>10234</v>
      </c>
      <c r="Z66" s="124">
        <v>51257</v>
      </c>
      <c r="AA66" s="124">
        <v>5446</v>
      </c>
      <c r="AB66" s="124">
        <v>172743</v>
      </c>
      <c r="AC66" s="9"/>
      <c r="AD66" s="9">
        <f t="shared" si="0"/>
        <v>2161156</v>
      </c>
      <c r="AE66" s="9">
        <f t="shared" si="1"/>
        <v>2110753</v>
      </c>
      <c r="AF66" s="9">
        <f t="shared" si="2"/>
        <v>50403</v>
      </c>
    </row>
    <row r="67" spans="1:32" x14ac:dyDescent="0.2">
      <c r="A67" s="120">
        <v>31412</v>
      </c>
      <c r="B67" s="124">
        <v>2184267</v>
      </c>
      <c r="C67" s="124">
        <v>152062</v>
      </c>
      <c r="D67" s="124">
        <v>1135225</v>
      </c>
      <c r="E67" s="124">
        <v>88285</v>
      </c>
      <c r="F67" s="124">
        <v>402388</v>
      </c>
      <c r="G67" s="124">
        <v>24395</v>
      </c>
      <c r="H67" s="124">
        <v>319442</v>
      </c>
      <c r="I67" s="124">
        <v>34197</v>
      </c>
      <c r="J67" s="124">
        <v>-52785</v>
      </c>
      <c r="K67" s="124">
        <v>-5534</v>
      </c>
      <c r="L67" s="124">
        <v>114493</v>
      </c>
      <c r="M67" s="124">
        <v>-4818</v>
      </c>
      <c r="N67" s="124">
        <v>1911846</v>
      </c>
      <c r="O67" s="124">
        <v>136525</v>
      </c>
      <c r="P67" s="124">
        <v>495144</v>
      </c>
      <c r="Q67" s="124">
        <v>47163</v>
      </c>
      <c r="R67" s="124">
        <v>269006</v>
      </c>
      <c r="S67" s="124">
        <v>31626</v>
      </c>
      <c r="T67" s="124">
        <v>91700</v>
      </c>
      <c r="U67" s="124">
        <v>53820</v>
      </c>
      <c r="V67" s="124">
        <v>533338</v>
      </c>
      <c r="W67" s="124">
        <v>419269</v>
      </c>
      <c r="X67" s="124">
        <v>123766</v>
      </c>
      <c r="Y67" s="124">
        <v>10831</v>
      </c>
      <c r="Z67" s="124">
        <v>51180</v>
      </c>
      <c r="AA67" s="124">
        <v>5841</v>
      </c>
      <c r="AB67" s="124">
        <v>172156</v>
      </c>
      <c r="AC67" s="9"/>
      <c r="AD67" s="9">
        <f t="shared" si="0"/>
        <v>2184267</v>
      </c>
      <c r="AE67" s="9">
        <f t="shared" si="1"/>
        <v>2137984</v>
      </c>
      <c r="AF67" s="9">
        <f t="shared" si="2"/>
        <v>46283</v>
      </c>
    </row>
    <row r="68" spans="1:32" x14ac:dyDescent="0.2">
      <c r="A68" s="120">
        <v>31502</v>
      </c>
      <c r="B68" s="124">
        <v>2158243</v>
      </c>
      <c r="C68" s="124">
        <v>155758</v>
      </c>
      <c r="D68" s="124">
        <v>1119737</v>
      </c>
      <c r="E68" s="124">
        <v>93151</v>
      </c>
      <c r="F68" s="124">
        <v>420005</v>
      </c>
      <c r="G68" s="124">
        <v>26572</v>
      </c>
      <c r="H68" s="124">
        <v>276566</v>
      </c>
      <c r="I68" s="124">
        <v>32690</v>
      </c>
      <c r="J68" s="124">
        <v>3526</v>
      </c>
      <c r="K68" s="124">
        <v>2201</v>
      </c>
      <c r="L68" s="124">
        <v>108628</v>
      </c>
      <c r="M68" s="124">
        <v>-8834</v>
      </c>
      <c r="N68" s="124">
        <v>1942390</v>
      </c>
      <c r="O68" s="124">
        <v>145781</v>
      </c>
      <c r="P68" s="124">
        <v>421150</v>
      </c>
      <c r="Q68" s="124">
        <v>41033</v>
      </c>
      <c r="R68" s="124">
        <v>260154</v>
      </c>
      <c r="S68" s="124">
        <v>31056</v>
      </c>
      <c r="T68" s="124">
        <v>78421</v>
      </c>
      <c r="U68" s="124">
        <v>53783</v>
      </c>
      <c r="V68" s="124">
        <v>528117</v>
      </c>
      <c r="W68" s="124">
        <v>427339</v>
      </c>
      <c r="X68" s="124">
        <v>114322</v>
      </c>
      <c r="Y68" s="124">
        <v>11074</v>
      </c>
      <c r="Z68" s="124">
        <v>38265</v>
      </c>
      <c r="AA68" s="124">
        <v>4782</v>
      </c>
      <c r="AB68" s="124">
        <v>151668</v>
      </c>
      <c r="AC68" s="9"/>
      <c r="AD68" s="9">
        <f t="shared" ref="AD68:AD131" si="3">B68</f>
        <v>2158243</v>
      </c>
      <c r="AE68" s="9">
        <f t="shared" ref="AE68:AE131" si="4">N68+P68-R68</f>
        <v>2103386</v>
      </c>
      <c r="AF68" s="9">
        <f t="shared" si="2"/>
        <v>54857</v>
      </c>
    </row>
    <row r="69" spans="1:32" x14ac:dyDescent="0.2">
      <c r="A69" s="120">
        <v>31593</v>
      </c>
      <c r="B69" s="124">
        <v>2173144</v>
      </c>
      <c r="C69" s="124">
        <v>164122</v>
      </c>
      <c r="D69" s="124">
        <v>1128191</v>
      </c>
      <c r="E69" s="124">
        <v>96989</v>
      </c>
      <c r="F69" s="124">
        <v>435068</v>
      </c>
      <c r="G69" s="124">
        <v>29405</v>
      </c>
      <c r="H69" s="124">
        <v>270958</v>
      </c>
      <c r="I69" s="124">
        <v>33556</v>
      </c>
      <c r="J69" s="124">
        <v>-24666</v>
      </c>
      <c r="K69" s="124">
        <v>-4475</v>
      </c>
      <c r="L69" s="124">
        <v>117628</v>
      </c>
      <c r="M69" s="124">
        <v>-5533</v>
      </c>
      <c r="N69" s="124">
        <v>1915209</v>
      </c>
      <c r="O69" s="124">
        <v>149943</v>
      </c>
      <c r="P69" s="124">
        <v>480124</v>
      </c>
      <c r="Q69" s="124">
        <v>45916</v>
      </c>
      <c r="R69" s="124">
        <v>269702</v>
      </c>
      <c r="S69" s="124">
        <v>31737</v>
      </c>
      <c r="T69" s="124">
        <v>78178</v>
      </c>
      <c r="U69" s="124">
        <v>53499</v>
      </c>
      <c r="V69" s="124">
        <v>538019</v>
      </c>
      <c r="W69" s="124">
        <v>438179</v>
      </c>
      <c r="X69" s="124">
        <v>108123</v>
      </c>
      <c r="Y69" s="124">
        <v>10833</v>
      </c>
      <c r="Z69" s="124">
        <v>37452</v>
      </c>
      <c r="AA69" s="124">
        <v>4822</v>
      </c>
      <c r="AB69" s="124">
        <v>153509</v>
      </c>
      <c r="AC69" s="9"/>
      <c r="AD69" s="9">
        <f t="shared" si="3"/>
        <v>2173144</v>
      </c>
      <c r="AE69" s="9">
        <f t="shared" si="4"/>
        <v>2125631</v>
      </c>
      <c r="AF69" s="9">
        <f t="shared" ref="AF69:AF132" si="5">AD69-AE69</f>
        <v>47513</v>
      </c>
    </row>
    <row r="70" spans="1:32" x14ac:dyDescent="0.2">
      <c r="A70" s="120">
        <v>31685</v>
      </c>
      <c r="B70" s="124">
        <v>2178034</v>
      </c>
      <c r="C70" s="124">
        <v>171182</v>
      </c>
      <c r="D70" s="124">
        <v>1138408</v>
      </c>
      <c r="E70" s="124">
        <v>101503</v>
      </c>
      <c r="F70" s="124">
        <v>414063</v>
      </c>
      <c r="G70" s="124">
        <v>28842</v>
      </c>
      <c r="H70" s="124">
        <v>276276</v>
      </c>
      <c r="I70" s="124">
        <v>35522</v>
      </c>
      <c r="J70" s="124">
        <v>-9725</v>
      </c>
      <c r="K70" s="124">
        <v>-547</v>
      </c>
      <c r="L70" s="124">
        <v>155539</v>
      </c>
      <c r="M70" s="124">
        <v>-8348</v>
      </c>
      <c r="N70" s="124">
        <v>1972516</v>
      </c>
      <c r="O70" s="124">
        <v>156972</v>
      </c>
      <c r="P70" s="124">
        <v>487410</v>
      </c>
      <c r="Q70" s="124">
        <v>51632</v>
      </c>
      <c r="R70" s="124">
        <v>325048</v>
      </c>
      <c r="S70" s="124">
        <v>37422</v>
      </c>
      <c r="T70" s="124">
        <v>78885</v>
      </c>
      <c r="U70" s="124">
        <v>55510</v>
      </c>
      <c r="V70" s="124">
        <v>542610</v>
      </c>
      <c r="W70" s="124">
        <v>439544</v>
      </c>
      <c r="X70" s="124">
        <v>113016</v>
      </c>
      <c r="Y70" s="124">
        <v>11999</v>
      </c>
      <c r="Z70" s="124">
        <v>34876</v>
      </c>
      <c r="AA70" s="124">
        <v>4622</v>
      </c>
      <c r="AB70" s="124">
        <v>157281</v>
      </c>
      <c r="AC70" s="9"/>
      <c r="AD70" s="9">
        <f t="shared" si="3"/>
        <v>2178034</v>
      </c>
      <c r="AE70" s="9">
        <f t="shared" si="4"/>
        <v>2134878</v>
      </c>
      <c r="AF70" s="9">
        <f t="shared" si="5"/>
        <v>43156</v>
      </c>
    </row>
    <row r="71" spans="1:32" x14ac:dyDescent="0.2">
      <c r="A71" s="120">
        <v>31777</v>
      </c>
      <c r="B71" s="124">
        <v>2187180</v>
      </c>
      <c r="C71" s="124">
        <v>179411</v>
      </c>
      <c r="D71" s="124">
        <v>1150113</v>
      </c>
      <c r="E71" s="124">
        <v>104964</v>
      </c>
      <c r="F71" s="124">
        <v>417935</v>
      </c>
      <c r="G71" s="124">
        <v>27689</v>
      </c>
      <c r="H71" s="124">
        <v>264467</v>
      </c>
      <c r="I71" s="124">
        <v>35300</v>
      </c>
      <c r="J71" s="124">
        <v>-28223</v>
      </c>
      <c r="K71" s="124">
        <v>-1483</v>
      </c>
      <c r="L71" s="124">
        <v>141367</v>
      </c>
      <c r="M71" s="124">
        <v>-1302</v>
      </c>
      <c r="N71" s="124">
        <v>1936684</v>
      </c>
      <c r="O71" s="124">
        <v>165169</v>
      </c>
      <c r="P71" s="124">
        <v>431971</v>
      </c>
      <c r="Q71" s="124">
        <v>44107</v>
      </c>
      <c r="R71" s="124">
        <v>238114</v>
      </c>
      <c r="S71" s="124">
        <v>29865</v>
      </c>
      <c r="T71" s="124">
        <v>80983</v>
      </c>
      <c r="U71" s="124">
        <v>54965</v>
      </c>
      <c r="V71" s="124">
        <v>548917</v>
      </c>
      <c r="W71" s="124">
        <v>442180</v>
      </c>
      <c r="X71" s="124">
        <v>108126</v>
      </c>
      <c r="Y71" s="124">
        <v>11795</v>
      </c>
      <c r="Z71" s="124">
        <v>37305</v>
      </c>
      <c r="AA71" s="124">
        <v>5102</v>
      </c>
      <c r="AB71" s="124">
        <v>144846</v>
      </c>
      <c r="AC71" s="9"/>
      <c r="AD71" s="9">
        <f t="shared" si="3"/>
        <v>2187180</v>
      </c>
      <c r="AE71" s="9">
        <f t="shared" si="4"/>
        <v>2130541</v>
      </c>
      <c r="AF71" s="9">
        <f t="shared" si="5"/>
        <v>56639</v>
      </c>
    </row>
    <row r="72" spans="1:32" x14ac:dyDescent="0.2">
      <c r="A72" s="120">
        <v>31867</v>
      </c>
      <c r="B72" s="124">
        <v>2203087</v>
      </c>
      <c r="C72" s="124">
        <v>187004</v>
      </c>
      <c r="D72" s="124">
        <v>1162109</v>
      </c>
      <c r="E72" s="124">
        <v>111666</v>
      </c>
      <c r="F72" s="124">
        <v>443684</v>
      </c>
      <c r="G72" s="124">
        <v>32792</v>
      </c>
      <c r="H72" s="124">
        <v>265581</v>
      </c>
      <c r="I72" s="124">
        <v>35419</v>
      </c>
      <c r="J72" s="124">
        <v>12423</v>
      </c>
      <c r="K72" s="124">
        <v>1558</v>
      </c>
      <c r="L72" s="124">
        <v>59992</v>
      </c>
      <c r="M72" s="124">
        <v>-11529</v>
      </c>
      <c r="N72" s="124">
        <v>1947454</v>
      </c>
      <c r="O72" s="124">
        <v>169905</v>
      </c>
      <c r="P72" s="124">
        <v>487676</v>
      </c>
      <c r="Q72" s="124">
        <v>50099</v>
      </c>
      <c r="R72" s="124">
        <v>279672</v>
      </c>
      <c r="S72" s="124">
        <v>33000</v>
      </c>
      <c r="T72" s="124">
        <v>84550</v>
      </c>
      <c r="U72" s="124">
        <v>55744</v>
      </c>
      <c r="V72" s="124">
        <v>527503</v>
      </c>
      <c r="W72" s="124">
        <v>464961</v>
      </c>
      <c r="X72" s="124">
        <v>116178</v>
      </c>
      <c r="Y72" s="124">
        <v>11919</v>
      </c>
      <c r="Z72" s="124">
        <v>31318</v>
      </c>
      <c r="AA72" s="124">
        <v>4335</v>
      </c>
      <c r="AB72" s="124">
        <v>154006</v>
      </c>
      <c r="AC72" s="9"/>
      <c r="AD72" s="9">
        <f t="shared" si="3"/>
        <v>2203087</v>
      </c>
      <c r="AE72" s="9">
        <f t="shared" si="4"/>
        <v>2155458</v>
      </c>
      <c r="AF72" s="9">
        <f t="shared" si="5"/>
        <v>47629</v>
      </c>
    </row>
    <row r="73" spans="1:32" x14ac:dyDescent="0.2">
      <c r="A73" s="120">
        <v>31958</v>
      </c>
      <c r="B73" s="124">
        <v>2210943</v>
      </c>
      <c r="C73" s="124">
        <v>189887</v>
      </c>
      <c r="D73" s="124">
        <v>1170563</v>
      </c>
      <c r="E73" s="124">
        <v>116086</v>
      </c>
      <c r="F73" s="124">
        <v>446916</v>
      </c>
      <c r="G73" s="124">
        <v>34274</v>
      </c>
      <c r="H73" s="124">
        <v>252198</v>
      </c>
      <c r="I73" s="124">
        <v>34987</v>
      </c>
      <c r="J73" s="124">
        <v>-34815</v>
      </c>
      <c r="K73" s="124">
        <v>-3998</v>
      </c>
      <c r="L73" s="124">
        <v>142106</v>
      </c>
      <c r="M73" s="124">
        <v>-6038</v>
      </c>
      <c r="N73" s="124">
        <v>1972890</v>
      </c>
      <c r="O73" s="124">
        <v>175311</v>
      </c>
      <c r="P73" s="124">
        <v>458086</v>
      </c>
      <c r="Q73" s="124">
        <v>49146</v>
      </c>
      <c r="R73" s="124">
        <v>272411</v>
      </c>
      <c r="S73" s="124">
        <v>34570</v>
      </c>
      <c r="T73" s="124">
        <v>92579</v>
      </c>
      <c r="U73" s="124">
        <v>55864</v>
      </c>
      <c r="V73" s="124">
        <v>532423</v>
      </c>
      <c r="W73" s="124">
        <v>461214</v>
      </c>
      <c r="X73" s="124">
        <v>94124</v>
      </c>
      <c r="Y73" s="124">
        <v>10515</v>
      </c>
      <c r="Z73" s="124">
        <v>33050</v>
      </c>
      <c r="AA73" s="124">
        <v>4718</v>
      </c>
      <c r="AB73" s="124">
        <v>151431</v>
      </c>
      <c r="AC73" s="9"/>
      <c r="AD73" s="9">
        <f t="shared" si="3"/>
        <v>2210943</v>
      </c>
      <c r="AE73" s="9">
        <f t="shared" si="4"/>
        <v>2158565</v>
      </c>
      <c r="AF73" s="9">
        <f t="shared" si="5"/>
        <v>52378</v>
      </c>
    </row>
    <row r="74" spans="1:32" x14ac:dyDescent="0.2">
      <c r="A74" s="120">
        <v>32050</v>
      </c>
      <c r="B74" s="124">
        <v>2219011</v>
      </c>
      <c r="C74" s="124">
        <v>200142</v>
      </c>
      <c r="D74" s="124">
        <v>1185383</v>
      </c>
      <c r="E74" s="124">
        <v>122642</v>
      </c>
      <c r="F74" s="124">
        <v>419290</v>
      </c>
      <c r="G74" s="124">
        <v>33499</v>
      </c>
      <c r="H74" s="124">
        <v>254309</v>
      </c>
      <c r="I74" s="124">
        <v>35934</v>
      </c>
      <c r="J74" s="124">
        <v>-25603</v>
      </c>
      <c r="K74" s="124">
        <v>-8950</v>
      </c>
      <c r="L74" s="124">
        <v>148136</v>
      </c>
      <c r="M74" s="124">
        <v>-2004</v>
      </c>
      <c r="N74" s="124">
        <v>1970130</v>
      </c>
      <c r="O74" s="124">
        <v>181121</v>
      </c>
      <c r="P74" s="124">
        <v>472804</v>
      </c>
      <c r="Q74" s="124">
        <v>55328</v>
      </c>
      <c r="R74" s="124">
        <v>274727</v>
      </c>
      <c r="S74" s="124">
        <v>36307</v>
      </c>
      <c r="T74" s="124">
        <v>92739</v>
      </c>
      <c r="U74" s="124">
        <v>56563</v>
      </c>
      <c r="V74" s="124">
        <v>536461</v>
      </c>
      <c r="W74" s="124">
        <v>470871</v>
      </c>
      <c r="X74" s="124">
        <v>97062</v>
      </c>
      <c r="Y74" s="124">
        <v>11067</v>
      </c>
      <c r="Z74" s="124">
        <v>28617</v>
      </c>
      <c r="AA74" s="124">
        <v>4138</v>
      </c>
      <c r="AB74" s="124">
        <v>159992</v>
      </c>
      <c r="AC74" s="9"/>
      <c r="AD74" s="9">
        <f t="shared" si="3"/>
        <v>2219011</v>
      </c>
      <c r="AE74" s="9">
        <f t="shared" si="4"/>
        <v>2168207</v>
      </c>
      <c r="AF74" s="9">
        <f t="shared" si="5"/>
        <v>50804</v>
      </c>
    </row>
    <row r="75" spans="1:32" x14ac:dyDescent="0.2">
      <c r="A75" s="120">
        <v>32142</v>
      </c>
      <c r="B75" s="124">
        <v>2246252</v>
      </c>
      <c r="C75" s="124">
        <v>209165</v>
      </c>
      <c r="D75" s="124">
        <v>1193289</v>
      </c>
      <c r="E75" s="124">
        <v>127269</v>
      </c>
      <c r="F75" s="124">
        <v>440295</v>
      </c>
      <c r="G75" s="124">
        <v>36279</v>
      </c>
      <c r="H75" s="124">
        <v>260497</v>
      </c>
      <c r="I75" s="124">
        <v>38092</v>
      </c>
      <c r="J75" s="124">
        <v>3602</v>
      </c>
      <c r="K75" s="124">
        <v>-1558</v>
      </c>
      <c r="L75" s="124">
        <v>117126</v>
      </c>
      <c r="M75" s="124">
        <v>-9496</v>
      </c>
      <c r="N75" s="124">
        <v>2015300</v>
      </c>
      <c r="O75" s="124">
        <v>190585</v>
      </c>
      <c r="P75" s="124">
        <v>486733</v>
      </c>
      <c r="Q75" s="124">
        <v>56847</v>
      </c>
      <c r="R75" s="124">
        <v>304401</v>
      </c>
      <c r="S75" s="124">
        <v>38267</v>
      </c>
      <c r="T75" s="124">
        <v>91808</v>
      </c>
      <c r="U75" s="124">
        <v>57777</v>
      </c>
      <c r="V75" s="124">
        <v>539998</v>
      </c>
      <c r="W75" s="124">
        <v>469034</v>
      </c>
      <c r="X75" s="124">
        <v>99858</v>
      </c>
      <c r="Y75" s="124">
        <v>11728</v>
      </c>
      <c r="Z75" s="124">
        <v>29364</v>
      </c>
      <c r="AA75" s="124">
        <v>4353</v>
      </c>
      <c r="AB75" s="124">
        <v>165458</v>
      </c>
      <c r="AC75" s="9"/>
      <c r="AD75" s="9">
        <f t="shared" si="3"/>
        <v>2246252</v>
      </c>
      <c r="AE75" s="9">
        <f t="shared" si="4"/>
        <v>2197632</v>
      </c>
      <c r="AF75" s="9">
        <f t="shared" si="5"/>
        <v>48620</v>
      </c>
    </row>
    <row r="76" spans="1:32" x14ac:dyDescent="0.2">
      <c r="A76" s="120">
        <v>32233</v>
      </c>
      <c r="B76" s="124">
        <v>2280012</v>
      </c>
      <c r="C76" s="124">
        <v>221332</v>
      </c>
      <c r="D76" s="124">
        <v>1213819</v>
      </c>
      <c r="E76" s="124">
        <v>135060</v>
      </c>
      <c r="F76" s="124">
        <v>443586</v>
      </c>
      <c r="G76" s="124">
        <v>37817</v>
      </c>
      <c r="H76" s="124">
        <v>282960</v>
      </c>
      <c r="I76" s="124">
        <v>42220</v>
      </c>
      <c r="J76" s="124">
        <v>-6807</v>
      </c>
      <c r="K76" s="124">
        <v>-1213</v>
      </c>
      <c r="L76" s="124">
        <v>134323</v>
      </c>
      <c r="M76" s="124">
        <v>-3934</v>
      </c>
      <c r="N76" s="124">
        <v>2059664</v>
      </c>
      <c r="O76" s="124">
        <v>209950</v>
      </c>
      <c r="P76" s="124">
        <v>508740</v>
      </c>
      <c r="Q76" s="124">
        <v>55093</v>
      </c>
      <c r="R76" s="124">
        <v>334169</v>
      </c>
      <c r="S76" s="124">
        <v>43711</v>
      </c>
      <c r="T76" s="124">
        <v>96544</v>
      </c>
      <c r="U76" s="124">
        <v>59286</v>
      </c>
      <c r="V76" s="124">
        <v>549904</v>
      </c>
      <c r="W76" s="124">
        <v>490419</v>
      </c>
      <c r="X76" s="124">
        <v>100266</v>
      </c>
      <c r="Y76" s="124">
        <v>12140</v>
      </c>
      <c r="Z76" s="124">
        <v>27431</v>
      </c>
      <c r="AA76" s="124">
        <v>4153</v>
      </c>
      <c r="AB76" s="124">
        <v>180055</v>
      </c>
      <c r="AC76" s="9"/>
      <c r="AD76" s="9">
        <f t="shared" si="3"/>
        <v>2280012</v>
      </c>
      <c r="AE76" s="9">
        <f t="shared" si="4"/>
        <v>2234235</v>
      </c>
      <c r="AF76" s="9">
        <f t="shared" si="5"/>
        <v>45777</v>
      </c>
    </row>
    <row r="77" spans="1:32" x14ac:dyDescent="0.2">
      <c r="A77" s="120">
        <v>32324</v>
      </c>
      <c r="B77" s="124">
        <v>2296202</v>
      </c>
      <c r="C77" s="124">
        <v>230427</v>
      </c>
      <c r="D77" s="124">
        <v>1236386</v>
      </c>
      <c r="E77" s="124">
        <v>141906</v>
      </c>
      <c r="F77" s="124">
        <v>437598</v>
      </c>
      <c r="G77" s="124">
        <v>38115</v>
      </c>
      <c r="H77" s="124">
        <v>287786</v>
      </c>
      <c r="I77" s="124">
        <v>44607</v>
      </c>
      <c r="J77" s="124">
        <v>-14288</v>
      </c>
      <c r="K77" s="124">
        <v>-3085</v>
      </c>
      <c r="L77" s="124">
        <v>183182</v>
      </c>
      <c r="M77" s="124">
        <v>-399</v>
      </c>
      <c r="N77" s="124">
        <v>2116166</v>
      </c>
      <c r="O77" s="124">
        <v>221144</v>
      </c>
      <c r="P77" s="124">
        <v>481735</v>
      </c>
      <c r="Q77" s="124">
        <v>56582</v>
      </c>
      <c r="R77" s="124">
        <v>350782</v>
      </c>
      <c r="S77" s="124">
        <v>47299</v>
      </c>
      <c r="T77" s="124">
        <v>97630</v>
      </c>
      <c r="U77" s="124">
        <v>61513</v>
      </c>
      <c r="V77" s="124">
        <v>554132</v>
      </c>
      <c r="W77" s="124">
        <v>505800</v>
      </c>
      <c r="X77" s="124">
        <v>104298</v>
      </c>
      <c r="Y77" s="124">
        <v>12842</v>
      </c>
      <c r="Z77" s="124">
        <v>27334</v>
      </c>
      <c r="AA77" s="124">
        <v>4301</v>
      </c>
      <c r="AB77" s="124">
        <v>185051</v>
      </c>
      <c r="AC77" s="9"/>
      <c r="AD77" s="9">
        <f t="shared" si="3"/>
        <v>2296202</v>
      </c>
      <c r="AE77" s="9">
        <f t="shared" si="4"/>
        <v>2247119</v>
      </c>
      <c r="AF77" s="9">
        <f t="shared" si="5"/>
        <v>49083</v>
      </c>
    </row>
    <row r="78" spans="1:32" x14ac:dyDescent="0.2">
      <c r="A78" s="120">
        <v>32416</v>
      </c>
      <c r="B78" s="124">
        <v>2327084</v>
      </c>
      <c r="C78" s="124">
        <v>242590</v>
      </c>
      <c r="D78" s="124">
        <v>1251079</v>
      </c>
      <c r="E78" s="124">
        <v>148707</v>
      </c>
      <c r="F78" s="124">
        <v>444026</v>
      </c>
      <c r="G78" s="124">
        <v>40431</v>
      </c>
      <c r="H78" s="124">
        <v>295214</v>
      </c>
      <c r="I78" s="124">
        <v>47588</v>
      </c>
      <c r="J78" s="124">
        <v>36743</v>
      </c>
      <c r="K78" s="124">
        <v>3447</v>
      </c>
      <c r="L78" s="124">
        <v>41684</v>
      </c>
      <c r="M78" s="124">
        <v>-17642</v>
      </c>
      <c r="N78" s="124">
        <v>2072913</v>
      </c>
      <c r="O78" s="124">
        <v>222530</v>
      </c>
      <c r="P78" s="124">
        <v>558085</v>
      </c>
      <c r="Q78" s="124">
        <v>68414</v>
      </c>
      <c r="R78" s="124">
        <v>345359</v>
      </c>
      <c r="S78" s="124">
        <v>48354</v>
      </c>
      <c r="T78" s="124">
        <v>100975</v>
      </c>
      <c r="U78" s="124">
        <v>62981</v>
      </c>
      <c r="V78" s="124">
        <v>555683</v>
      </c>
      <c r="W78" s="124">
        <v>512416</v>
      </c>
      <c r="X78" s="124">
        <v>104710</v>
      </c>
      <c r="Y78" s="124">
        <v>13448</v>
      </c>
      <c r="Z78" s="124">
        <v>29559</v>
      </c>
      <c r="AA78" s="124">
        <v>4698</v>
      </c>
      <c r="AB78" s="124">
        <v>189462</v>
      </c>
      <c r="AC78" s="9"/>
      <c r="AD78" s="9">
        <f t="shared" si="3"/>
        <v>2327084</v>
      </c>
      <c r="AE78" s="9">
        <f t="shared" si="4"/>
        <v>2285639</v>
      </c>
      <c r="AF78" s="9">
        <f t="shared" si="5"/>
        <v>41445</v>
      </c>
    </row>
    <row r="79" spans="1:32" x14ac:dyDescent="0.2">
      <c r="A79" s="120">
        <v>32508</v>
      </c>
      <c r="B79" s="124">
        <v>2348935</v>
      </c>
      <c r="C79" s="124">
        <v>251203</v>
      </c>
      <c r="D79" s="124">
        <v>1260300</v>
      </c>
      <c r="E79" s="124">
        <v>156723</v>
      </c>
      <c r="F79" s="124">
        <v>453982</v>
      </c>
      <c r="G79" s="124">
        <v>42933</v>
      </c>
      <c r="H79" s="124">
        <v>296560</v>
      </c>
      <c r="I79" s="124">
        <v>50754</v>
      </c>
      <c r="J79" s="124">
        <v>22173</v>
      </c>
      <c r="K79" s="124">
        <v>3515</v>
      </c>
      <c r="L79" s="124">
        <v>95781</v>
      </c>
      <c r="M79" s="124">
        <v>-16400</v>
      </c>
      <c r="N79" s="124">
        <v>2136906</v>
      </c>
      <c r="O79" s="124">
        <v>237524</v>
      </c>
      <c r="P79" s="124">
        <v>512400</v>
      </c>
      <c r="Q79" s="124">
        <v>63887</v>
      </c>
      <c r="R79" s="124">
        <v>348739</v>
      </c>
      <c r="S79" s="124">
        <v>50208</v>
      </c>
      <c r="T79" s="124">
        <v>103116</v>
      </c>
      <c r="U79" s="124">
        <v>64392</v>
      </c>
      <c r="V79" s="124">
        <v>555803</v>
      </c>
      <c r="W79" s="124">
        <v>513096</v>
      </c>
      <c r="X79" s="124">
        <v>109910</v>
      </c>
      <c r="Y79" s="124">
        <v>14591</v>
      </c>
      <c r="Z79" s="124">
        <v>30208</v>
      </c>
      <c r="AA79" s="124">
        <v>5300</v>
      </c>
      <c r="AB79" s="124">
        <v>188147</v>
      </c>
      <c r="AC79" s="9"/>
      <c r="AD79" s="9">
        <f t="shared" si="3"/>
        <v>2348935</v>
      </c>
      <c r="AE79" s="9">
        <f t="shared" si="4"/>
        <v>2300567</v>
      </c>
      <c r="AF79" s="9">
        <f t="shared" si="5"/>
        <v>48368</v>
      </c>
    </row>
    <row r="80" spans="1:32" x14ac:dyDescent="0.2">
      <c r="A80" s="120">
        <v>32598</v>
      </c>
      <c r="B80" s="124">
        <v>2363482</v>
      </c>
      <c r="C80" s="124">
        <v>264951</v>
      </c>
      <c r="D80" s="124">
        <v>1268756</v>
      </c>
      <c r="E80" s="124">
        <v>161536</v>
      </c>
      <c r="F80" s="124">
        <v>469467</v>
      </c>
      <c r="G80" s="124">
        <v>46593</v>
      </c>
      <c r="H80" s="124">
        <v>296881</v>
      </c>
      <c r="I80" s="124">
        <v>53612</v>
      </c>
      <c r="J80" s="124">
        <v>-8080</v>
      </c>
      <c r="K80" s="124">
        <v>-197</v>
      </c>
      <c r="L80" s="124">
        <v>148356</v>
      </c>
      <c r="M80" s="124">
        <v>-4036</v>
      </c>
      <c r="N80" s="124">
        <v>2171795</v>
      </c>
      <c r="O80" s="124">
        <v>257508</v>
      </c>
      <c r="P80" s="124">
        <v>484970</v>
      </c>
      <c r="Q80" s="124">
        <v>59833</v>
      </c>
      <c r="R80" s="124">
        <v>346196</v>
      </c>
      <c r="S80" s="124">
        <v>52390</v>
      </c>
      <c r="T80" s="124">
        <v>99191</v>
      </c>
      <c r="U80" s="124">
        <v>64878</v>
      </c>
      <c r="V80" s="124">
        <v>566151</v>
      </c>
      <c r="W80" s="124">
        <v>517600</v>
      </c>
      <c r="X80" s="124">
        <v>111283</v>
      </c>
      <c r="Y80" s="124">
        <v>16174</v>
      </c>
      <c r="Z80" s="124">
        <v>37518</v>
      </c>
      <c r="AA80" s="124">
        <v>6682</v>
      </c>
      <c r="AB80" s="124">
        <v>179341</v>
      </c>
      <c r="AC80" s="9"/>
      <c r="AD80" s="9">
        <f t="shared" si="3"/>
        <v>2363482</v>
      </c>
      <c r="AE80" s="9">
        <f t="shared" si="4"/>
        <v>2310569</v>
      </c>
      <c r="AF80" s="9">
        <f t="shared" si="5"/>
        <v>52913</v>
      </c>
    </row>
    <row r="81" spans="1:33" x14ac:dyDescent="0.2">
      <c r="A81" s="120">
        <v>32689</v>
      </c>
      <c r="B81" s="124">
        <v>2373736</v>
      </c>
      <c r="C81" s="124">
        <v>282029</v>
      </c>
      <c r="D81" s="124">
        <v>1270926</v>
      </c>
      <c r="E81" s="124">
        <v>168959</v>
      </c>
      <c r="F81" s="124">
        <v>454116</v>
      </c>
      <c r="G81" s="124">
        <v>46464</v>
      </c>
      <c r="H81" s="124">
        <v>307159</v>
      </c>
      <c r="I81" s="124">
        <v>57900</v>
      </c>
      <c r="J81" s="124">
        <v>-9129</v>
      </c>
      <c r="K81" s="124">
        <v>-2613</v>
      </c>
      <c r="L81" s="124">
        <v>125456</v>
      </c>
      <c r="M81" s="124">
        <v>-415</v>
      </c>
      <c r="N81" s="124">
        <v>2141468</v>
      </c>
      <c r="O81" s="124">
        <v>270295</v>
      </c>
      <c r="P81" s="124">
        <v>553713</v>
      </c>
      <c r="Q81" s="124">
        <v>70912</v>
      </c>
      <c r="R81" s="124">
        <v>364876</v>
      </c>
      <c r="S81" s="124">
        <v>59178</v>
      </c>
      <c r="T81" s="124">
        <v>97781</v>
      </c>
      <c r="U81" s="124">
        <v>64962</v>
      </c>
      <c r="V81" s="124">
        <v>572447</v>
      </c>
      <c r="W81" s="124">
        <v>514476</v>
      </c>
      <c r="X81" s="124">
        <v>110506</v>
      </c>
      <c r="Y81" s="124">
        <v>17629</v>
      </c>
      <c r="Z81" s="124">
        <v>36883</v>
      </c>
      <c r="AA81" s="124">
        <v>6841</v>
      </c>
      <c r="AB81" s="124">
        <v>188608</v>
      </c>
      <c r="AC81" s="9"/>
      <c r="AD81" s="9">
        <f t="shared" si="3"/>
        <v>2373736</v>
      </c>
      <c r="AE81" s="9">
        <f t="shared" si="4"/>
        <v>2330305</v>
      </c>
      <c r="AF81" s="9">
        <f t="shared" si="5"/>
        <v>43431</v>
      </c>
    </row>
    <row r="82" spans="1:33" x14ac:dyDescent="0.2">
      <c r="A82" s="120">
        <v>32781</v>
      </c>
      <c r="B82" s="124">
        <v>2375643</v>
      </c>
      <c r="C82" s="124">
        <v>289941</v>
      </c>
      <c r="D82" s="124">
        <v>1277738</v>
      </c>
      <c r="E82" s="124">
        <v>175906</v>
      </c>
      <c r="F82" s="124">
        <v>459369</v>
      </c>
      <c r="G82" s="124">
        <v>47728</v>
      </c>
      <c r="H82" s="124">
        <v>315364</v>
      </c>
      <c r="I82" s="124">
        <v>61188</v>
      </c>
      <c r="J82" s="124">
        <v>17558</v>
      </c>
      <c r="K82" s="124">
        <v>5967</v>
      </c>
      <c r="L82" s="124">
        <v>23906</v>
      </c>
      <c r="M82" s="124">
        <v>-18540</v>
      </c>
      <c r="N82" s="124">
        <v>2112872</v>
      </c>
      <c r="O82" s="124">
        <v>272249</v>
      </c>
      <c r="P82" s="124">
        <v>553801</v>
      </c>
      <c r="Q82" s="124">
        <v>70695</v>
      </c>
      <c r="R82" s="124">
        <v>336464</v>
      </c>
      <c r="S82" s="124">
        <v>53003</v>
      </c>
      <c r="T82" s="124">
        <v>97418</v>
      </c>
      <c r="U82" s="124">
        <v>64856</v>
      </c>
      <c r="V82" s="124">
        <v>577420</v>
      </c>
      <c r="W82" s="124">
        <v>516542</v>
      </c>
      <c r="X82" s="124">
        <v>108335</v>
      </c>
      <c r="Y82" s="124">
        <v>18648</v>
      </c>
      <c r="Z82" s="124">
        <v>40450</v>
      </c>
      <c r="AA82" s="124">
        <v>7414</v>
      </c>
      <c r="AB82" s="124">
        <v>193551</v>
      </c>
      <c r="AC82" s="9"/>
      <c r="AD82" s="9">
        <f t="shared" si="3"/>
        <v>2375643</v>
      </c>
      <c r="AE82" s="9">
        <f t="shared" si="4"/>
        <v>2330209</v>
      </c>
      <c r="AF82" s="9">
        <f t="shared" si="5"/>
        <v>45434</v>
      </c>
    </row>
    <row r="83" spans="1:33" x14ac:dyDescent="0.2">
      <c r="A83" s="120">
        <v>32873</v>
      </c>
      <c r="B83" s="124">
        <v>2360942</v>
      </c>
      <c r="C83" s="124">
        <v>296658</v>
      </c>
      <c r="D83" s="124">
        <v>1280122</v>
      </c>
      <c r="E83" s="124">
        <v>183662</v>
      </c>
      <c r="F83" s="124">
        <v>467699</v>
      </c>
      <c r="G83" s="124">
        <v>49899</v>
      </c>
      <c r="H83" s="124">
        <v>318734</v>
      </c>
      <c r="I83" s="124">
        <v>64717</v>
      </c>
      <c r="J83" s="124">
        <v>-2290</v>
      </c>
      <c r="K83" s="124">
        <v>987</v>
      </c>
      <c r="L83" s="124">
        <v>64351</v>
      </c>
      <c r="M83" s="124">
        <v>-19174</v>
      </c>
      <c r="N83" s="124">
        <v>2133612</v>
      </c>
      <c r="O83" s="124">
        <v>280091</v>
      </c>
      <c r="P83" s="124">
        <v>513430</v>
      </c>
      <c r="Q83" s="124">
        <v>67296</v>
      </c>
      <c r="R83" s="124">
        <v>335898</v>
      </c>
      <c r="S83" s="124">
        <v>50729</v>
      </c>
      <c r="T83" s="124">
        <v>96083</v>
      </c>
      <c r="U83" s="124">
        <v>64850</v>
      </c>
      <c r="V83" s="124">
        <v>581420</v>
      </c>
      <c r="W83" s="124">
        <v>516910</v>
      </c>
      <c r="X83" s="124">
        <v>110263</v>
      </c>
      <c r="Y83" s="124">
        <v>20017</v>
      </c>
      <c r="Z83" s="124">
        <v>39244</v>
      </c>
      <c r="AA83" s="124">
        <v>7661</v>
      </c>
      <c r="AB83" s="124">
        <v>197012</v>
      </c>
      <c r="AC83" s="9"/>
      <c r="AD83" s="9">
        <f t="shared" si="3"/>
        <v>2360942</v>
      </c>
      <c r="AE83" s="9">
        <f t="shared" si="4"/>
        <v>2311144</v>
      </c>
      <c r="AF83" s="9">
        <f t="shared" si="5"/>
        <v>49798</v>
      </c>
    </row>
    <row r="84" spans="1:33" x14ac:dyDescent="0.2">
      <c r="A84" s="120">
        <v>32963</v>
      </c>
      <c r="B84" s="124">
        <v>2362832</v>
      </c>
      <c r="C84" s="124">
        <v>312250</v>
      </c>
      <c r="D84" s="124">
        <v>1293911</v>
      </c>
      <c r="E84" s="124">
        <v>195326</v>
      </c>
      <c r="F84" s="124">
        <v>483635</v>
      </c>
      <c r="G84" s="124">
        <v>53422</v>
      </c>
      <c r="H84" s="124">
        <v>313387</v>
      </c>
      <c r="I84" s="124">
        <v>65322</v>
      </c>
      <c r="J84" s="124">
        <v>-30240</v>
      </c>
      <c r="K84" s="124">
        <v>-4844</v>
      </c>
      <c r="L84" s="124">
        <v>48756</v>
      </c>
      <c r="M84" s="124">
        <v>-12628</v>
      </c>
      <c r="N84" s="124">
        <v>2107222</v>
      </c>
      <c r="O84" s="124">
        <v>296599</v>
      </c>
      <c r="P84" s="124">
        <v>526247</v>
      </c>
      <c r="Q84" s="124">
        <v>69265</v>
      </c>
      <c r="R84" s="124">
        <v>319966</v>
      </c>
      <c r="S84" s="124">
        <v>53614</v>
      </c>
      <c r="T84" s="124">
        <v>99155</v>
      </c>
      <c r="U84" s="124">
        <v>64439</v>
      </c>
      <c r="V84" s="124">
        <v>579541</v>
      </c>
      <c r="W84" s="124">
        <v>544563</v>
      </c>
      <c r="X84" s="124">
        <v>98318</v>
      </c>
      <c r="Y84" s="124">
        <v>18526</v>
      </c>
      <c r="Z84" s="124">
        <v>41809</v>
      </c>
      <c r="AA84" s="124">
        <v>8461</v>
      </c>
      <c r="AB84" s="124">
        <v>197403</v>
      </c>
      <c r="AC84" s="9"/>
      <c r="AD84" s="9">
        <f t="shared" si="3"/>
        <v>2362832</v>
      </c>
      <c r="AE84" s="9">
        <f t="shared" si="4"/>
        <v>2313503</v>
      </c>
      <c r="AF84" s="9">
        <f t="shared" si="5"/>
        <v>49329</v>
      </c>
    </row>
    <row r="85" spans="1:33" x14ac:dyDescent="0.2">
      <c r="A85" s="120">
        <v>33054</v>
      </c>
      <c r="B85" s="124">
        <v>2360882</v>
      </c>
      <c r="C85" s="124">
        <v>324200</v>
      </c>
      <c r="D85" s="124">
        <v>1307306</v>
      </c>
      <c r="E85" s="124">
        <v>206004</v>
      </c>
      <c r="F85" s="124">
        <v>461774</v>
      </c>
      <c r="G85" s="124">
        <v>54900</v>
      </c>
      <c r="H85" s="124">
        <v>306589</v>
      </c>
      <c r="I85" s="124">
        <v>64251</v>
      </c>
      <c r="J85" s="124">
        <v>-44264</v>
      </c>
      <c r="K85" s="124">
        <v>-9240</v>
      </c>
      <c r="L85" s="124">
        <v>102057</v>
      </c>
      <c r="M85" s="124">
        <v>-7575</v>
      </c>
      <c r="N85" s="124">
        <v>2120920</v>
      </c>
      <c r="O85" s="124">
        <v>308340</v>
      </c>
      <c r="P85" s="124">
        <v>514067</v>
      </c>
      <c r="Q85" s="124">
        <v>70333</v>
      </c>
      <c r="R85" s="124">
        <v>324575</v>
      </c>
      <c r="S85" s="124">
        <v>54473</v>
      </c>
      <c r="T85" s="124">
        <v>101355</v>
      </c>
      <c r="U85" s="124">
        <v>64996</v>
      </c>
      <c r="V85" s="124">
        <v>580831</v>
      </c>
      <c r="W85" s="124">
        <v>562892</v>
      </c>
      <c r="X85" s="124">
        <v>97200</v>
      </c>
      <c r="Y85" s="124">
        <v>17874</v>
      </c>
      <c r="Z85" s="124">
        <v>39122</v>
      </c>
      <c r="AA85" s="124">
        <v>8028</v>
      </c>
      <c r="AB85" s="124">
        <v>193497</v>
      </c>
      <c r="AC85" s="9"/>
      <c r="AD85" s="9">
        <f t="shared" si="3"/>
        <v>2360882</v>
      </c>
      <c r="AE85" s="9">
        <f t="shared" si="4"/>
        <v>2310412</v>
      </c>
      <c r="AF85" s="9">
        <f t="shared" si="5"/>
        <v>50470</v>
      </c>
    </row>
    <row r="86" spans="1:33" x14ac:dyDescent="0.2">
      <c r="A86" s="120">
        <v>33146</v>
      </c>
      <c r="B86" s="124">
        <v>2358898</v>
      </c>
      <c r="C86" s="124">
        <v>330423</v>
      </c>
      <c r="D86" s="124">
        <v>1318088</v>
      </c>
      <c r="E86" s="124">
        <v>214699</v>
      </c>
      <c r="F86" s="124">
        <v>470554</v>
      </c>
      <c r="G86" s="124">
        <v>58127</v>
      </c>
      <c r="H86" s="124">
        <v>298455</v>
      </c>
      <c r="I86" s="124">
        <v>63402</v>
      </c>
      <c r="J86" s="124">
        <v>-8756</v>
      </c>
      <c r="K86" s="124">
        <v>-368</v>
      </c>
      <c r="L86" s="124">
        <v>58077</v>
      </c>
      <c r="M86" s="124">
        <v>-17095</v>
      </c>
      <c r="N86" s="124">
        <v>2138519</v>
      </c>
      <c r="O86" s="124">
        <v>318765</v>
      </c>
      <c r="P86" s="124">
        <v>516377</v>
      </c>
      <c r="Q86" s="124">
        <v>68747</v>
      </c>
      <c r="R86" s="124">
        <v>344708</v>
      </c>
      <c r="S86" s="124">
        <v>57089</v>
      </c>
      <c r="T86" s="124">
        <v>104309</v>
      </c>
      <c r="U86" s="124">
        <v>65637</v>
      </c>
      <c r="V86" s="124">
        <v>583456</v>
      </c>
      <c r="W86" s="124">
        <v>568942</v>
      </c>
      <c r="X86" s="124">
        <v>93809</v>
      </c>
      <c r="Y86" s="124">
        <v>16926</v>
      </c>
      <c r="Z86" s="124">
        <v>39268</v>
      </c>
      <c r="AA86" s="124">
        <v>8204</v>
      </c>
      <c r="AB86" s="124">
        <v>187830</v>
      </c>
      <c r="AC86" s="9"/>
      <c r="AD86" s="9">
        <f t="shared" si="3"/>
        <v>2358898</v>
      </c>
      <c r="AE86" s="9">
        <f t="shared" si="4"/>
        <v>2310188</v>
      </c>
      <c r="AF86" s="9">
        <f t="shared" si="5"/>
        <v>48710</v>
      </c>
    </row>
    <row r="87" spans="1:33" x14ac:dyDescent="0.2">
      <c r="A87" s="120">
        <v>33238</v>
      </c>
      <c r="B87" s="124">
        <v>2361087</v>
      </c>
      <c r="C87" s="124">
        <v>337636</v>
      </c>
      <c r="D87" s="124">
        <v>1324712</v>
      </c>
      <c r="E87" s="124">
        <v>221952</v>
      </c>
      <c r="F87" s="124">
        <v>476559</v>
      </c>
      <c r="G87" s="124">
        <v>62999</v>
      </c>
      <c r="H87" s="124">
        <v>290724</v>
      </c>
      <c r="I87" s="124">
        <v>63161</v>
      </c>
      <c r="J87" s="124">
        <v>-30366</v>
      </c>
      <c r="K87" s="124">
        <v>-3856</v>
      </c>
      <c r="L87" s="124">
        <v>18878</v>
      </c>
      <c r="M87" s="124">
        <v>-26919</v>
      </c>
      <c r="N87" s="124">
        <v>2086555</v>
      </c>
      <c r="O87" s="124">
        <v>317337</v>
      </c>
      <c r="P87" s="124">
        <v>540086</v>
      </c>
      <c r="Q87" s="124">
        <v>72627</v>
      </c>
      <c r="R87" s="124">
        <v>313440</v>
      </c>
      <c r="S87" s="124">
        <v>52328</v>
      </c>
      <c r="T87" s="124">
        <v>104287</v>
      </c>
      <c r="U87" s="124">
        <v>66463</v>
      </c>
      <c r="V87" s="124">
        <v>587024</v>
      </c>
      <c r="W87" s="124">
        <v>565187</v>
      </c>
      <c r="X87" s="124">
        <v>95010</v>
      </c>
      <c r="Y87" s="124">
        <v>16660</v>
      </c>
      <c r="Z87" s="124">
        <v>38478</v>
      </c>
      <c r="AA87" s="124">
        <v>8179</v>
      </c>
      <c r="AB87" s="124">
        <v>182722</v>
      </c>
      <c r="AC87" s="9"/>
      <c r="AD87" s="9">
        <f t="shared" si="3"/>
        <v>2361087</v>
      </c>
      <c r="AE87" s="9">
        <f t="shared" si="4"/>
        <v>2313201</v>
      </c>
      <c r="AF87" s="9">
        <f t="shared" si="5"/>
        <v>47886</v>
      </c>
    </row>
    <row r="88" spans="1:33" x14ac:dyDescent="0.2">
      <c r="A88" s="120">
        <v>33328</v>
      </c>
      <c r="B88" s="124">
        <v>2342307</v>
      </c>
      <c r="C88" s="124">
        <v>353417</v>
      </c>
      <c r="D88" s="124">
        <v>1317546</v>
      </c>
      <c r="E88" s="124">
        <v>231191</v>
      </c>
      <c r="F88" s="124">
        <v>481444</v>
      </c>
      <c r="G88" s="124">
        <v>61792</v>
      </c>
      <c r="H88" s="124">
        <v>284936</v>
      </c>
      <c r="I88" s="124">
        <v>66788</v>
      </c>
      <c r="J88" s="124">
        <v>-11175</v>
      </c>
      <c r="K88" s="124">
        <v>-224</v>
      </c>
      <c r="L88" s="124">
        <v>49719</v>
      </c>
      <c r="M88" s="124">
        <v>-13964</v>
      </c>
      <c r="N88" s="124">
        <v>2127387</v>
      </c>
      <c r="O88" s="124">
        <v>345582</v>
      </c>
      <c r="P88" s="124">
        <v>491501</v>
      </c>
      <c r="Q88" s="124">
        <v>64731</v>
      </c>
      <c r="R88" s="124">
        <v>328595</v>
      </c>
      <c r="S88" s="124">
        <v>56896</v>
      </c>
      <c r="T88" s="124">
        <v>106517</v>
      </c>
      <c r="U88" s="124">
        <v>66497</v>
      </c>
      <c r="V88" s="124">
        <v>579984</v>
      </c>
      <c r="W88" s="124">
        <v>587457</v>
      </c>
      <c r="X88" s="124">
        <v>92419</v>
      </c>
      <c r="Y88" s="124">
        <v>18799</v>
      </c>
      <c r="Z88" s="124">
        <v>37279</v>
      </c>
      <c r="AA88" s="124">
        <v>8407</v>
      </c>
      <c r="AB88" s="124">
        <v>182421</v>
      </c>
      <c r="AC88" s="9"/>
      <c r="AD88" s="9">
        <f t="shared" si="3"/>
        <v>2342307</v>
      </c>
      <c r="AE88" s="9">
        <f t="shared" si="4"/>
        <v>2290293</v>
      </c>
      <c r="AF88" s="9">
        <f t="shared" si="5"/>
        <v>52014</v>
      </c>
    </row>
    <row r="89" spans="1:33" x14ac:dyDescent="0.2">
      <c r="A89" s="120">
        <v>33419</v>
      </c>
      <c r="B89" s="124">
        <v>2337021</v>
      </c>
      <c r="C89" s="124">
        <v>365737</v>
      </c>
      <c r="D89" s="124">
        <v>1310487</v>
      </c>
      <c r="E89" s="124">
        <v>239462</v>
      </c>
      <c r="F89" s="124">
        <v>488976</v>
      </c>
      <c r="G89" s="124">
        <v>66437</v>
      </c>
      <c r="H89" s="124">
        <v>282763</v>
      </c>
      <c r="I89" s="124">
        <v>66156</v>
      </c>
      <c r="J89" s="124">
        <v>-18003</v>
      </c>
      <c r="K89" s="124">
        <v>-3436</v>
      </c>
      <c r="L89" s="124">
        <v>32515</v>
      </c>
      <c r="M89" s="124">
        <v>-19466</v>
      </c>
      <c r="N89" s="124">
        <v>2096452</v>
      </c>
      <c r="O89" s="124">
        <v>349154</v>
      </c>
      <c r="P89" s="124">
        <v>537008</v>
      </c>
      <c r="Q89" s="124">
        <v>74126</v>
      </c>
      <c r="R89" s="124">
        <v>341436</v>
      </c>
      <c r="S89" s="124">
        <v>57543</v>
      </c>
      <c r="T89" s="124">
        <v>103267</v>
      </c>
      <c r="U89" s="124">
        <v>65863</v>
      </c>
      <c r="V89" s="124">
        <v>573155</v>
      </c>
      <c r="W89" s="124">
        <v>583166</v>
      </c>
      <c r="X89" s="124">
        <v>89509</v>
      </c>
      <c r="Y89" s="124">
        <v>18692</v>
      </c>
      <c r="Z89" s="124">
        <v>33690</v>
      </c>
      <c r="AA89" s="124">
        <v>7595</v>
      </c>
      <c r="AB89" s="124">
        <v>181332</v>
      </c>
      <c r="AC89" s="9"/>
      <c r="AD89" s="9">
        <f t="shared" si="3"/>
        <v>2337021</v>
      </c>
      <c r="AE89" s="9">
        <f t="shared" si="4"/>
        <v>2292024</v>
      </c>
      <c r="AF89" s="9">
        <f t="shared" si="5"/>
        <v>44997</v>
      </c>
    </row>
    <row r="90" spans="1:33" x14ac:dyDescent="0.2">
      <c r="A90" s="120">
        <v>33511</v>
      </c>
      <c r="B90" s="124">
        <v>2336115</v>
      </c>
      <c r="C90" s="124">
        <v>382007</v>
      </c>
      <c r="D90" s="124">
        <v>1294536</v>
      </c>
      <c r="E90" s="124">
        <v>244779</v>
      </c>
      <c r="F90" s="124">
        <v>477592</v>
      </c>
      <c r="G90" s="124">
        <v>66409</v>
      </c>
      <c r="H90" s="124">
        <v>277881</v>
      </c>
      <c r="I90" s="124">
        <v>66840</v>
      </c>
      <c r="J90" s="124">
        <v>-6268</v>
      </c>
      <c r="K90" s="124">
        <v>20</v>
      </c>
      <c r="L90" s="124">
        <v>83666</v>
      </c>
      <c r="M90" s="124">
        <v>-5916</v>
      </c>
      <c r="N90" s="124">
        <v>2129007</v>
      </c>
      <c r="O90" s="124">
        <v>372131</v>
      </c>
      <c r="P90" s="124">
        <v>495503</v>
      </c>
      <c r="Q90" s="124">
        <v>70518</v>
      </c>
      <c r="R90" s="124">
        <v>338845</v>
      </c>
      <c r="S90" s="124">
        <v>60642</v>
      </c>
      <c r="T90" s="124">
        <v>97578</v>
      </c>
      <c r="U90" s="124">
        <v>65082</v>
      </c>
      <c r="V90" s="124">
        <v>566395</v>
      </c>
      <c r="W90" s="124">
        <v>570629</v>
      </c>
      <c r="X90" s="124">
        <v>81180</v>
      </c>
      <c r="Y90" s="124">
        <v>18101</v>
      </c>
      <c r="Z90" s="124">
        <v>36590</v>
      </c>
      <c r="AA90" s="124">
        <v>8411</v>
      </c>
      <c r="AB90" s="124">
        <v>178751</v>
      </c>
      <c r="AC90" s="9"/>
      <c r="AD90" s="9">
        <f t="shared" si="3"/>
        <v>2336115</v>
      </c>
      <c r="AE90" s="9">
        <f t="shared" si="4"/>
        <v>2285665</v>
      </c>
      <c r="AF90" s="9">
        <f t="shared" si="5"/>
        <v>50450</v>
      </c>
    </row>
    <row r="91" spans="1:33" x14ac:dyDescent="0.2">
      <c r="A91" s="120">
        <v>33603</v>
      </c>
      <c r="B91" s="124">
        <v>2332095</v>
      </c>
      <c r="C91" s="124">
        <v>392198</v>
      </c>
      <c r="D91" s="124">
        <v>1294330</v>
      </c>
      <c r="E91" s="124">
        <v>250131</v>
      </c>
      <c r="F91" s="124">
        <v>487279</v>
      </c>
      <c r="G91" s="124">
        <v>69238</v>
      </c>
      <c r="H91" s="124">
        <v>274237</v>
      </c>
      <c r="I91" s="124">
        <v>66950</v>
      </c>
      <c r="J91" s="124">
        <v>3722</v>
      </c>
      <c r="K91" s="124">
        <v>3256</v>
      </c>
      <c r="L91" s="124">
        <v>-5008</v>
      </c>
      <c r="M91" s="124">
        <v>-19832</v>
      </c>
      <c r="N91" s="124">
        <v>2067861</v>
      </c>
      <c r="O91" s="124">
        <v>369744</v>
      </c>
      <c r="P91" s="124">
        <v>540361</v>
      </c>
      <c r="Q91" s="124">
        <v>79453</v>
      </c>
      <c r="R91" s="124">
        <v>321725</v>
      </c>
      <c r="S91" s="124">
        <v>56999</v>
      </c>
      <c r="T91" s="124">
        <v>95486</v>
      </c>
      <c r="U91" s="124">
        <v>65173</v>
      </c>
      <c r="V91" s="124">
        <v>571815</v>
      </c>
      <c r="W91" s="124">
        <v>562125</v>
      </c>
      <c r="X91" s="124">
        <v>81644</v>
      </c>
      <c r="Y91" s="124">
        <v>18587</v>
      </c>
      <c r="Z91" s="124">
        <v>34686</v>
      </c>
      <c r="AA91" s="124">
        <v>8155</v>
      </c>
      <c r="AB91" s="124">
        <v>176814</v>
      </c>
      <c r="AC91" s="9"/>
      <c r="AD91" s="9">
        <f t="shared" si="3"/>
        <v>2332095</v>
      </c>
      <c r="AE91" s="9">
        <f t="shared" si="4"/>
        <v>2286497</v>
      </c>
      <c r="AF91" s="9">
        <f t="shared" si="5"/>
        <v>45598</v>
      </c>
    </row>
    <row r="92" spans="1:33" x14ac:dyDescent="0.2">
      <c r="A92" s="120">
        <v>33694</v>
      </c>
      <c r="B92" s="124">
        <v>2315753</v>
      </c>
      <c r="C92" s="124">
        <v>403287</v>
      </c>
      <c r="D92" s="124">
        <v>1291022</v>
      </c>
      <c r="E92" s="124">
        <v>260632</v>
      </c>
      <c r="F92" s="124">
        <v>492455</v>
      </c>
      <c r="G92" s="124">
        <v>72768</v>
      </c>
      <c r="H92" s="124">
        <v>269993</v>
      </c>
      <c r="I92" s="124">
        <v>67179</v>
      </c>
      <c r="J92" s="124">
        <v>17866</v>
      </c>
      <c r="K92" s="124">
        <v>3782</v>
      </c>
      <c r="L92" s="124">
        <v>-18349</v>
      </c>
      <c r="M92" s="124">
        <v>-20659</v>
      </c>
      <c r="N92" s="124">
        <v>2059914</v>
      </c>
      <c r="O92" s="124">
        <v>383703</v>
      </c>
      <c r="P92" s="124">
        <v>557463</v>
      </c>
      <c r="Q92" s="124">
        <v>80964</v>
      </c>
      <c r="R92" s="124">
        <v>342665</v>
      </c>
      <c r="S92" s="124">
        <v>61380</v>
      </c>
      <c r="T92" s="124">
        <v>101614</v>
      </c>
      <c r="U92" s="124">
        <v>64641</v>
      </c>
      <c r="V92" s="124">
        <v>560540</v>
      </c>
      <c r="W92" s="124">
        <v>580680</v>
      </c>
      <c r="X92" s="124">
        <v>76195</v>
      </c>
      <c r="Y92" s="124">
        <v>17061</v>
      </c>
      <c r="Z92" s="124">
        <v>35964</v>
      </c>
      <c r="AA92" s="124">
        <v>8740</v>
      </c>
      <c r="AB92" s="124">
        <v>175880</v>
      </c>
      <c r="AC92" s="9"/>
      <c r="AD92" s="9">
        <f t="shared" si="3"/>
        <v>2315753</v>
      </c>
      <c r="AE92" s="9">
        <f t="shared" si="4"/>
        <v>2274712</v>
      </c>
      <c r="AF92" s="9">
        <f t="shared" si="5"/>
        <v>41041</v>
      </c>
    </row>
    <row r="93" spans="1:33" x14ac:dyDescent="0.2">
      <c r="A93" s="120">
        <v>33785</v>
      </c>
      <c r="B93" s="124">
        <v>2301549</v>
      </c>
      <c r="C93" s="124">
        <v>412666</v>
      </c>
      <c r="D93" s="124">
        <v>1289482</v>
      </c>
      <c r="E93" s="124">
        <v>269779</v>
      </c>
      <c r="F93" s="124">
        <v>495913</v>
      </c>
      <c r="G93" s="124">
        <v>74046</v>
      </c>
      <c r="H93" s="124">
        <v>269044</v>
      </c>
      <c r="I93" s="124">
        <v>69312</v>
      </c>
      <c r="J93" s="124">
        <v>-16070</v>
      </c>
      <c r="K93" s="124">
        <v>-2754</v>
      </c>
      <c r="L93" s="124">
        <v>35089</v>
      </c>
      <c r="M93" s="124">
        <v>-12418</v>
      </c>
      <c r="N93" s="124">
        <v>2077553</v>
      </c>
      <c r="O93" s="124">
        <v>397964</v>
      </c>
      <c r="P93" s="124">
        <v>518936</v>
      </c>
      <c r="Q93" s="124">
        <v>76030</v>
      </c>
      <c r="R93" s="124">
        <v>340261</v>
      </c>
      <c r="S93" s="124">
        <v>61328</v>
      </c>
      <c r="T93" s="124">
        <v>102013</v>
      </c>
      <c r="U93" s="124">
        <v>64756</v>
      </c>
      <c r="V93" s="124">
        <v>554325</v>
      </c>
      <c r="W93" s="124">
        <v>585890</v>
      </c>
      <c r="X93" s="124">
        <v>80356</v>
      </c>
      <c r="Y93" s="124">
        <v>19293</v>
      </c>
      <c r="Z93" s="124">
        <v>34720</v>
      </c>
      <c r="AA93" s="124">
        <v>8358</v>
      </c>
      <c r="AB93" s="124">
        <v>175735</v>
      </c>
      <c r="AC93" s="9"/>
      <c r="AD93" s="9">
        <f t="shared" si="3"/>
        <v>2301549</v>
      </c>
      <c r="AE93" s="9">
        <f t="shared" si="4"/>
        <v>2256228</v>
      </c>
      <c r="AF93" s="9">
        <f t="shared" si="5"/>
        <v>45321</v>
      </c>
    </row>
    <row r="94" spans="1:33" x14ac:dyDescent="0.2">
      <c r="A94" s="120">
        <v>33877</v>
      </c>
      <c r="B94" s="124">
        <v>2274903</v>
      </c>
      <c r="C94" s="124">
        <v>422427</v>
      </c>
      <c r="D94" s="124">
        <v>1281846</v>
      </c>
      <c r="E94" s="124">
        <v>278248</v>
      </c>
      <c r="F94" s="124">
        <v>490903</v>
      </c>
      <c r="G94" s="124">
        <v>74372</v>
      </c>
      <c r="H94" s="124">
        <v>262586</v>
      </c>
      <c r="I94" s="124">
        <v>70692</v>
      </c>
      <c r="J94" s="124">
        <v>-34995</v>
      </c>
      <c r="K94" s="124">
        <v>-10302</v>
      </c>
      <c r="L94" s="124">
        <v>40848</v>
      </c>
      <c r="M94" s="124">
        <v>-4903</v>
      </c>
      <c r="N94" s="124">
        <v>2034756</v>
      </c>
      <c r="O94" s="124">
        <v>408107</v>
      </c>
      <c r="P94" s="124">
        <v>565331</v>
      </c>
      <c r="Q94" s="124">
        <v>82395</v>
      </c>
      <c r="R94" s="124">
        <v>361556</v>
      </c>
      <c r="S94" s="124">
        <v>68075</v>
      </c>
      <c r="T94" s="124">
        <v>101886</v>
      </c>
      <c r="U94" s="124">
        <v>64675</v>
      </c>
      <c r="V94" s="124">
        <v>552103</v>
      </c>
      <c r="W94" s="124">
        <v>579679</v>
      </c>
      <c r="X94" s="124">
        <v>79840</v>
      </c>
      <c r="Y94" s="124">
        <v>20745</v>
      </c>
      <c r="Z94" s="124">
        <v>31802</v>
      </c>
      <c r="AA94" s="124">
        <v>7785</v>
      </c>
      <c r="AB94" s="124">
        <v>175467</v>
      </c>
      <c r="AC94" s="9"/>
      <c r="AD94" s="9">
        <f t="shared" si="3"/>
        <v>2274903</v>
      </c>
      <c r="AE94" s="9">
        <f t="shared" si="4"/>
        <v>2238531</v>
      </c>
      <c r="AF94" s="9">
        <f t="shared" si="5"/>
        <v>36372</v>
      </c>
    </row>
    <row r="95" spans="1:33" x14ac:dyDescent="0.2">
      <c r="A95" s="120">
        <v>33969</v>
      </c>
      <c r="B95" s="124">
        <v>2255573</v>
      </c>
      <c r="C95" s="124">
        <v>438103</v>
      </c>
      <c r="D95" s="124">
        <v>1280298</v>
      </c>
      <c r="E95" s="124">
        <v>282417</v>
      </c>
      <c r="F95" s="124">
        <v>492129</v>
      </c>
      <c r="G95" s="124">
        <v>78914</v>
      </c>
      <c r="H95" s="124">
        <v>259294</v>
      </c>
      <c r="I95" s="124">
        <v>67237</v>
      </c>
      <c r="J95" s="124">
        <v>-6312</v>
      </c>
      <c r="K95" s="124">
        <v>-1694</v>
      </c>
      <c r="L95" s="124">
        <v>8215</v>
      </c>
      <c r="M95" s="124">
        <v>-333</v>
      </c>
      <c r="N95" s="124">
        <v>2037555</v>
      </c>
      <c r="O95" s="124">
        <v>426541</v>
      </c>
      <c r="P95" s="124">
        <v>535992</v>
      </c>
      <c r="Q95" s="124">
        <v>78391</v>
      </c>
      <c r="R95" s="124">
        <v>357272</v>
      </c>
      <c r="S95" s="124">
        <v>66829</v>
      </c>
      <c r="T95" s="124">
        <v>101395</v>
      </c>
      <c r="U95" s="124">
        <v>65674</v>
      </c>
      <c r="V95" s="124">
        <v>548700</v>
      </c>
      <c r="W95" s="124">
        <v>580145</v>
      </c>
      <c r="X95" s="124">
        <v>71280</v>
      </c>
      <c r="Y95" s="124">
        <v>16926</v>
      </c>
      <c r="Z95" s="124">
        <v>30648</v>
      </c>
      <c r="AA95" s="124">
        <v>7704</v>
      </c>
      <c r="AB95" s="124">
        <v>175150</v>
      </c>
      <c r="AC95" s="9"/>
      <c r="AD95" s="9">
        <f t="shared" si="3"/>
        <v>2255573</v>
      </c>
      <c r="AE95" s="9">
        <f t="shared" si="4"/>
        <v>2216275</v>
      </c>
      <c r="AF95" s="9">
        <f t="shared" si="5"/>
        <v>39298</v>
      </c>
    </row>
    <row r="96" spans="1:33" x14ac:dyDescent="0.2">
      <c r="A96" s="120">
        <v>34059</v>
      </c>
      <c r="B96" s="124">
        <v>2283749</v>
      </c>
      <c r="C96" s="124">
        <v>456139</v>
      </c>
      <c r="D96" s="124">
        <v>1284576</v>
      </c>
      <c r="E96" s="124">
        <v>289924</v>
      </c>
      <c r="F96" s="124">
        <v>493909</v>
      </c>
      <c r="G96" s="124">
        <v>82033</v>
      </c>
      <c r="H96" s="124">
        <v>257885</v>
      </c>
      <c r="I96" s="124">
        <v>68384</v>
      </c>
      <c r="J96" s="124">
        <v>26151</v>
      </c>
      <c r="K96" s="124">
        <v>2785</v>
      </c>
      <c r="L96" s="124">
        <v>-2637</v>
      </c>
      <c r="M96" s="124">
        <v>-6896</v>
      </c>
      <c r="N96" s="124">
        <v>2015139</v>
      </c>
      <c r="O96" s="124">
        <v>436230</v>
      </c>
      <c r="P96" s="124">
        <v>592111</v>
      </c>
      <c r="Q96" s="124">
        <v>90596</v>
      </c>
      <c r="R96" s="124">
        <v>364468</v>
      </c>
      <c r="S96" s="124">
        <v>70687</v>
      </c>
      <c r="T96" s="124">
        <v>101075</v>
      </c>
      <c r="U96" s="124">
        <v>65888</v>
      </c>
      <c r="V96" s="124">
        <v>553578</v>
      </c>
      <c r="W96" s="124">
        <v>579108</v>
      </c>
      <c r="X96" s="124">
        <v>67613</v>
      </c>
      <c r="Y96" s="124">
        <v>15544</v>
      </c>
      <c r="Z96" s="124">
        <v>28806</v>
      </c>
      <c r="AA96" s="124">
        <v>7583</v>
      </c>
      <c r="AB96" s="124">
        <v>179536</v>
      </c>
      <c r="AC96" s="9"/>
      <c r="AD96" s="9">
        <f t="shared" si="3"/>
        <v>2283749</v>
      </c>
      <c r="AE96" s="9">
        <f t="shared" si="4"/>
        <v>2242782</v>
      </c>
      <c r="AF96" s="9">
        <f t="shared" si="5"/>
        <v>40967</v>
      </c>
      <c r="AG96">
        <v>2109854.4873467521</v>
      </c>
    </row>
    <row r="97" spans="1:33" x14ac:dyDescent="0.2">
      <c r="A97" s="120">
        <v>34150</v>
      </c>
      <c r="B97" s="124">
        <v>2299342</v>
      </c>
      <c r="C97" s="124">
        <v>471729</v>
      </c>
      <c r="D97" s="124">
        <v>1319058</v>
      </c>
      <c r="E97" s="124">
        <v>305839</v>
      </c>
      <c r="F97" s="124">
        <v>497422</v>
      </c>
      <c r="G97" s="124">
        <v>85646</v>
      </c>
      <c r="H97" s="124">
        <v>260519</v>
      </c>
      <c r="I97" s="124">
        <v>69945</v>
      </c>
      <c r="J97" s="124">
        <v>-9476</v>
      </c>
      <c r="K97" s="124">
        <v>833</v>
      </c>
      <c r="L97" s="124">
        <v>-12124</v>
      </c>
      <c r="M97" s="124">
        <v>-10024</v>
      </c>
      <c r="N97" s="124">
        <v>2046649</v>
      </c>
      <c r="O97" s="124">
        <v>452240</v>
      </c>
      <c r="P97" s="124">
        <v>575100</v>
      </c>
      <c r="Q97" s="124">
        <v>90872</v>
      </c>
      <c r="R97" s="124">
        <v>358082</v>
      </c>
      <c r="S97" s="124">
        <v>71383</v>
      </c>
      <c r="T97" s="124">
        <v>101607</v>
      </c>
      <c r="U97" s="124">
        <v>65897</v>
      </c>
      <c r="V97" s="124">
        <v>556178</v>
      </c>
      <c r="W97" s="124">
        <v>617608</v>
      </c>
      <c r="X97" s="124">
        <v>71363</v>
      </c>
      <c r="Y97" s="124">
        <v>16021</v>
      </c>
      <c r="Z97" s="124">
        <v>27072</v>
      </c>
      <c r="AA97" s="124">
        <v>7201</v>
      </c>
      <c r="AB97" s="124">
        <v>181582</v>
      </c>
      <c r="AC97" s="9"/>
      <c r="AD97" s="9">
        <f t="shared" si="3"/>
        <v>2299342</v>
      </c>
      <c r="AE97" s="9">
        <f t="shared" si="4"/>
        <v>2263667</v>
      </c>
      <c r="AF97" s="9">
        <f t="shared" si="5"/>
        <v>35675</v>
      </c>
      <c r="AG97">
        <v>2268008.7007691595</v>
      </c>
    </row>
    <row r="98" spans="1:33" x14ac:dyDescent="0.2">
      <c r="A98" s="120">
        <v>34242</v>
      </c>
      <c r="B98" s="124">
        <v>2328828</v>
      </c>
      <c r="C98" s="124">
        <v>490135</v>
      </c>
      <c r="D98" s="124">
        <v>1312836</v>
      </c>
      <c r="E98" s="124">
        <v>310324</v>
      </c>
      <c r="F98" s="124">
        <v>500255</v>
      </c>
      <c r="G98" s="124">
        <v>89054</v>
      </c>
      <c r="H98" s="124">
        <v>264912</v>
      </c>
      <c r="I98" s="124">
        <v>71648</v>
      </c>
      <c r="J98" s="124">
        <v>3719</v>
      </c>
      <c r="K98" s="124">
        <v>2297</v>
      </c>
      <c r="L98" s="124">
        <v>-15911</v>
      </c>
      <c r="M98" s="124">
        <v>1159</v>
      </c>
      <c r="N98" s="124">
        <v>2099214</v>
      </c>
      <c r="O98" s="124">
        <v>474482</v>
      </c>
      <c r="P98" s="124">
        <v>574047</v>
      </c>
      <c r="Q98" s="124">
        <v>94140</v>
      </c>
      <c r="R98" s="124">
        <v>377268</v>
      </c>
      <c r="S98" s="124">
        <v>78487</v>
      </c>
      <c r="T98" s="124">
        <v>102725</v>
      </c>
      <c r="U98" s="124">
        <v>66101</v>
      </c>
      <c r="V98" s="124">
        <v>559244</v>
      </c>
      <c r="W98" s="124">
        <v>604052</v>
      </c>
      <c r="X98" s="124">
        <v>72621</v>
      </c>
      <c r="Y98" s="124">
        <v>16055</v>
      </c>
      <c r="Z98" s="124">
        <v>28475</v>
      </c>
      <c r="AA98" s="124">
        <v>7659</v>
      </c>
      <c r="AB98" s="124">
        <v>183454</v>
      </c>
      <c r="AC98" s="9"/>
      <c r="AD98" s="9">
        <f t="shared" si="3"/>
        <v>2328828</v>
      </c>
      <c r="AE98" s="9">
        <f t="shared" si="4"/>
        <v>2295993</v>
      </c>
      <c r="AF98" s="9">
        <f t="shared" si="5"/>
        <v>32835</v>
      </c>
      <c r="AG98">
        <v>2309483.2034379789</v>
      </c>
    </row>
    <row r="99" spans="1:33" x14ac:dyDescent="0.2">
      <c r="A99" s="120">
        <v>34334</v>
      </c>
      <c r="B99" s="124">
        <v>2348704</v>
      </c>
      <c r="C99" s="124">
        <v>505974</v>
      </c>
      <c r="D99" s="124">
        <v>1323413</v>
      </c>
      <c r="E99" s="124">
        <v>321721</v>
      </c>
      <c r="F99" s="124">
        <v>502923</v>
      </c>
      <c r="G99" s="124">
        <v>91902</v>
      </c>
      <c r="H99" s="124">
        <v>271716</v>
      </c>
      <c r="I99" s="124">
        <v>73773</v>
      </c>
      <c r="J99" s="124">
        <v>-56488</v>
      </c>
      <c r="K99" s="124">
        <v>-17207</v>
      </c>
      <c r="L99" s="124">
        <v>-13407</v>
      </c>
      <c r="M99" s="124">
        <v>11364</v>
      </c>
      <c r="N99" s="124">
        <v>2062979</v>
      </c>
      <c r="O99" s="124">
        <v>481553</v>
      </c>
      <c r="P99" s="124">
        <v>662493</v>
      </c>
      <c r="Q99" s="124">
        <v>107540</v>
      </c>
      <c r="R99" s="124">
        <v>400301</v>
      </c>
      <c r="S99" s="124">
        <v>83119</v>
      </c>
      <c r="T99" s="124">
        <v>103367</v>
      </c>
      <c r="U99" s="124">
        <v>66363</v>
      </c>
      <c r="V99" s="124">
        <v>563470</v>
      </c>
      <c r="W99" s="124">
        <v>610212</v>
      </c>
      <c r="X99" s="124">
        <v>75747</v>
      </c>
      <c r="Y99" s="124">
        <v>16552</v>
      </c>
      <c r="Z99" s="124">
        <v>28788</v>
      </c>
      <c r="AA99" s="124">
        <v>7834</v>
      </c>
      <c r="AB99" s="124">
        <v>187531</v>
      </c>
      <c r="AC99" s="9"/>
      <c r="AD99" s="9">
        <f t="shared" si="3"/>
        <v>2348704</v>
      </c>
      <c r="AE99" s="9">
        <f t="shared" si="4"/>
        <v>2325171</v>
      </c>
      <c r="AF99" s="9">
        <f t="shared" si="5"/>
        <v>23533</v>
      </c>
      <c r="AG99">
        <v>15865.093336382008</v>
      </c>
    </row>
    <row r="100" spans="1:33" x14ac:dyDescent="0.2">
      <c r="A100" s="120">
        <v>34424</v>
      </c>
      <c r="B100" s="124">
        <v>2347597</v>
      </c>
      <c r="C100" s="124">
        <v>526746</v>
      </c>
      <c r="D100" s="124">
        <v>1341416</v>
      </c>
      <c r="E100" s="124">
        <v>334510</v>
      </c>
      <c r="F100" s="124">
        <v>505201</v>
      </c>
      <c r="G100" s="124">
        <v>95418</v>
      </c>
      <c r="H100" s="124">
        <v>274432</v>
      </c>
      <c r="I100" s="124">
        <v>77054</v>
      </c>
      <c r="J100" s="124">
        <v>-18531</v>
      </c>
      <c r="K100" s="124">
        <v>-2388</v>
      </c>
      <c r="L100" s="124">
        <v>-11148</v>
      </c>
      <c r="M100" s="124">
        <v>6298</v>
      </c>
      <c r="N100" s="124">
        <v>2089351</v>
      </c>
      <c r="O100" s="124">
        <v>510892</v>
      </c>
      <c r="P100" s="124">
        <v>645872</v>
      </c>
      <c r="Q100" s="124">
        <v>102226</v>
      </c>
      <c r="R100" s="124">
        <v>414393</v>
      </c>
      <c r="S100" s="124">
        <v>86372</v>
      </c>
      <c r="T100" s="124">
        <v>104007</v>
      </c>
      <c r="U100" s="124">
        <v>67610</v>
      </c>
      <c r="V100" s="124">
        <v>570023</v>
      </c>
      <c r="W100" s="124">
        <v>620045</v>
      </c>
      <c r="X100" s="124">
        <v>72886</v>
      </c>
      <c r="Y100" s="124">
        <v>16645</v>
      </c>
      <c r="Z100" s="124">
        <v>27347</v>
      </c>
      <c r="AA100" s="124">
        <v>7753</v>
      </c>
      <c r="AB100" s="124">
        <v>192892</v>
      </c>
      <c r="AC100" s="9"/>
      <c r="AD100" s="9">
        <f t="shared" si="3"/>
        <v>2347597</v>
      </c>
      <c r="AE100" s="9">
        <f t="shared" si="4"/>
        <v>2320830</v>
      </c>
      <c r="AF100" s="9">
        <f t="shared" si="5"/>
        <v>26767</v>
      </c>
      <c r="AG100">
        <v>-5146.8321639639908</v>
      </c>
    </row>
    <row r="101" spans="1:33" x14ac:dyDescent="0.2">
      <c r="A101" s="120">
        <v>34515</v>
      </c>
      <c r="B101" s="124">
        <v>2370502</v>
      </c>
      <c r="C101" s="124">
        <v>535589</v>
      </c>
      <c r="D101" s="124">
        <v>1354509</v>
      </c>
      <c r="E101" s="124">
        <v>345811</v>
      </c>
      <c r="F101" s="124">
        <v>505206</v>
      </c>
      <c r="G101" s="124">
        <v>98295</v>
      </c>
      <c r="H101" s="124">
        <v>280433</v>
      </c>
      <c r="I101" s="124">
        <v>79873</v>
      </c>
      <c r="J101" s="124">
        <v>13484</v>
      </c>
      <c r="K101" s="124">
        <v>4644</v>
      </c>
      <c r="L101" s="124">
        <v>-13833</v>
      </c>
      <c r="M101" s="124">
        <v>-4715</v>
      </c>
      <c r="N101" s="124">
        <v>2183532</v>
      </c>
      <c r="O101" s="124">
        <v>523908</v>
      </c>
      <c r="P101" s="124">
        <v>558762</v>
      </c>
      <c r="Q101" s="124">
        <v>100529</v>
      </c>
      <c r="R101" s="124">
        <v>409039</v>
      </c>
      <c r="S101" s="124">
        <v>88848</v>
      </c>
      <c r="T101" s="124">
        <v>104274</v>
      </c>
      <c r="U101" s="124">
        <v>68641</v>
      </c>
      <c r="V101" s="124">
        <v>575717</v>
      </c>
      <c r="W101" s="124">
        <v>625956</v>
      </c>
      <c r="X101" s="124">
        <v>71968</v>
      </c>
      <c r="Y101" s="124">
        <v>16734</v>
      </c>
      <c r="Z101" s="124">
        <v>27142</v>
      </c>
      <c r="AA101" s="124">
        <v>7717</v>
      </c>
      <c r="AB101" s="124">
        <v>199562</v>
      </c>
      <c r="AC101" s="9"/>
      <c r="AD101" s="9">
        <f t="shared" si="3"/>
        <v>2370502</v>
      </c>
      <c r="AE101" s="9">
        <f t="shared" si="4"/>
        <v>2333255</v>
      </c>
      <c r="AF101" s="9">
        <f t="shared" si="5"/>
        <v>37247</v>
      </c>
      <c r="AG101">
        <v>-4990.4432753219735</v>
      </c>
    </row>
    <row r="102" spans="1:33" x14ac:dyDescent="0.2">
      <c r="A102" s="120">
        <v>34607</v>
      </c>
      <c r="B102" s="124">
        <v>2397159</v>
      </c>
      <c r="C102" s="124">
        <v>545107</v>
      </c>
      <c r="D102" s="124">
        <v>1368367</v>
      </c>
      <c r="E102" s="124">
        <v>356031</v>
      </c>
      <c r="F102" s="124">
        <v>502942</v>
      </c>
      <c r="G102" s="124">
        <v>100865</v>
      </c>
      <c r="H102" s="124">
        <v>288152</v>
      </c>
      <c r="I102" s="124">
        <v>83331</v>
      </c>
      <c r="J102" s="124">
        <v>21878</v>
      </c>
      <c r="K102" s="124">
        <v>5596</v>
      </c>
      <c r="L102" s="124">
        <v>-13994</v>
      </c>
      <c r="M102" s="124">
        <v>-7010</v>
      </c>
      <c r="N102" s="124">
        <v>2220300</v>
      </c>
      <c r="O102" s="124">
        <v>538813</v>
      </c>
      <c r="P102" s="124">
        <v>595967</v>
      </c>
      <c r="Q102" s="124">
        <v>108364</v>
      </c>
      <c r="R102" s="124">
        <v>450337</v>
      </c>
      <c r="S102" s="124">
        <v>102070</v>
      </c>
      <c r="T102" s="124">
        <v>104861</v>
      </c>
      <c r="U102" s="124">
        <v>70157</v>
      </c>
      <c r="V102" s="124">
        <v>581923</v>
      </c>
      <c r="W102" s="124">
        <v>630507</v>
      </c>
      <c r="X102" s="124">
        <v>64184</v>
      </c>
      <c r="Y102" s="124">
        <v>15571</v>
      </c>
      <c r="Z102" s="124">
        <v>27391</v>
      </c>
      <c r="AA102" s="124">
        <v>8016</v>
      </c>
      <c r="AB102" s="124">
        <v>211835</v>
      </c>
      <c r="AC102" s="9"/>
      <c r="AD102" s="9">
        <f t="shared" si="3"/>
        <v>2397159</v>
      </c>
      <c r="AE102" s="9">
        <f t="shared" si="4"/>
        <v>2365930</v>
      </c>
      <c r="AF102" s="9">
        <f t="shared" si="5"/>
        <v>31229</v>
      </c>
      <c r="AG102">
        <v>1486.1009072299348</v>
      </c>
    </row>
    <row r="103" spans="1:33" x14ac:dyDescent="0.2">
      <c r="A103" s="120">
        <v>34699</v>
      </c>
      <c r="B103" s="124">
        <v>2441705</v>
      </c>
      <c r="C103" s="124">
        <v>572928</v>
      </c>
      <c r="D103" s="124">
        <v>1385567</v>
      </c>
      <c r="E103" s="124">
        <v>369236</v>
      </c>
      <c r="F103" s="124">
        <v>497292</v>
      </c>
      <c r="G103" s="124">
        <v>102006</v>
      </c>
      <c r="H103" s="124">
        <v>299025</v>
      </c>
      <c r="I103" s="124">
        <v>86557</v>
      </c>
      <c r="J103" s="124">
        <v>73766</v>
      </c>
      <c r="K103" s="124">
        <v>24452</v>
      </c>
      <c r="L103" s="124">
        <v>-9693</v>
      </c>
      <c r="M103" s="124">
        <v>-18753</v>
      </c>
      <c r="N103" s="124">
        <v>2218283</v>
      </c>
      <c r="O103" s="124">
        <v>563497</v>
      </c>
      <c r="P103" s="124">
        <v>662903</v>
      </c>
      <c r="Q103" s="124">
        <v>115129</v>
      </c>
      <c r="R103" s="124">
        <v>467762</v>
      </c>
      <c r="S103" s="124">
        <v>105698</v>
      </c>
      <c r="T103" s="124">
        <v>105583</v>
      </c>
      <c r="U103" s="124">
        <v>71923</v>
      </c>
      <c r="V103" s="124">
        <v>590801</v>
      </c>
      <c r="W103" s="124">
        <v>634954</v>
      </c>
      <c r="X103" s="124">
        <v>66497</v>
      </c>
      <c r="Y103" s="124">
        <v>15900</v>
      </c>
      <c r="Z103" s="124">
        <v>27953</v>
      </c>
      <c r="AA103" s="124">
        <v>8171</v>
      </c>
      <c r="AB103" s="124">
        <v>220853</v>
      </c>
      <c r="AC103" s="9"/>
      <c r="AD103" s="9">
        <f t="shared" si="3"/>
        <v>2441705</v>
      </c>
      <c r="AE103" s="9">
        <f t="shared" si="4"/>
        <v>2413424</v>
      </c>
      <c r="AF103" s="9">
        <f t="shared" si="5"/>
        <v>28281</v>
      </c>
      <c r="AG103">
        <v>-15528.575259549078</v>
      </c>
    </row>
    <row r="104" spans="1:33" x14ac:dyDescent="0.2">
      <c r="A104" s="120">
        <v>34789</v>
      </c>
      <c r="B104" s="124">
        <v>2447808</v>
      </c>
      <c r="C104" s="124">
        <v>594253</v>
      </c>
      <c r="D104" s="124">
        <v>1415147</v>
      </c>
      <c r="E104" s="124">
        <v>384653</v>
      </c>
      <c r="F104" s="124">
        <v>484801</v>
      </c>
      <c r="G104" s="124">
        <v>101730</v>
      </c>
      <c r="H104" s="124">
        <v>305911</v>
      </c>
      <c r="I104" s="124">
        <v>92787</v>
      </c>
      <c r="J104" s="124">
        <v>13893</v>
      </c>
      <c r="K104" s="124">
        <v>4614</v>
      </c>
      <c r="L104" s="124">
        <v>-12444</v>
      </c>
      <c r="M104" s="124">
        <v>6269</v>
      </c>
      <c r="N104" s="124">
        <v>2228904</v>
      </c>
      <c r="O104" s="124">
        <v>590054</v>
      </c>
      <c r="P104" s="124">
        <v>699032</v>
      </c>
      <c r="Q104" s="124">
        <v>120106</v>
      </c>
      <c r="R104" s="124">
        <v>499468</v>
      </c>
      <c r="S104" s="124">
        <v>115907</v>
      </c>
      <c r="T104" s="124">
        <v>110162</v>
      </c>
      <c r="U104" s="124">
        <v>72428</v>
      </c>
      <c r="V104" s="124">
        <v>596755</v>
      </c>
      <c r="W104" s="124">
        <v>656609</v>
      </c>
      <c r="X104" s="124">
        <v>68773</v>
      </c>
      <c r="Y104" s="124">
        <v>17123</v>
      </c>
      <c r="Z104" s="124">
        <v>29441</v>
      </c>
      <c r="AA104" s="124">
        <v>8998</v>
      </c>
      <c r="AB104" s="124">
        <v>224923</v>
      </c>
      <c r="AC104" s="9"/>
      <c r="AD104" s="9">
        <f t="shared" si="3"/>
        <v>2447808</v>
      </c>
      <c r="AE104" s="9">
        <f t="shared" si="4"/>
        <v>2428468</v>
      </c>
      <c r="AF104" s="9">
        <f t="shared" si="5"/>
        <v>19340</v>
      </c>
      <c r="AG104">
        <v>-4168.5960516359191</v>
      </c>
    </row>
    <row r="105" spans="1:33" x14ac:dyDescent="0.2">
      <c r="A105" s="120">
        <v>34880</v>
      </c>
      <c r="B105" s="124">
        <v>2454845</v>
      </c>
      <c r="C105" s="124">
        <v>609886</v>
      </c>
      <c r="D105" s="124">
        <v>1433385</v>
      </c>
      <c r="E105" s="124">
        <v>399393</v>
      </c>
      <c r="F105" s="124">
        <v>474173</v>
      </c>
      <c r="G105" s="124">
        <v>102210</v>
      </c>
      <c r="H105" s="124">
        <v>317932</v>
      </c>
      <c r="I105" s="124">
        <v>98206</v>
      </c>
      <c r="J105" s="124">
        <v>42391</v>
      </c>
      <c r="K105" s="124">
        <v>13758</v>
      </c>
      <c r="L105" s="124">
        <v>-16330</v>
      </c>
      <c r="M105" s="124">
        <v>880</v>
      </c>
      <c r="N105" s="124">
        <v>2317284</v>
      </c>
      <c r="O105" s="124">
        <v>614446</v>
      </c>
      <c r="P105" s="124">
        <v>606987</v>
      </c>
      <c r="Q105" s="124">
        <v>115098</v>
      </c>
      <c r="R105" s="124">
        <v>497522</v>
      </c>
      <c r="S105" s="124">
        <v>119658</v>
      </c>
      <c r="T105" s="124">
        <v>114670</v>
      </c>
      <c r="U105" s="124">
        <v>73498</v>
      </c>
      <c r="V105" s="124">
        <v>602058</v>
      </c>
      <c r="W105" s="124">
        <v>663750</v>
      </c>
      <c r="X105" s="124">
        <v>77601</v>
      </c>
      <c r="Y105" s="124">
        <v>19455</v>
      </c>
      <c r="Z105" s="124">
        <v>31155</v>
      </c>
      <c r="AA105" s="124">
        <v>9436</v>
      </c>
      <c r="AB105" s="124">
        <v>228657</v>
      </c>
      <c r="AC105" s="9"/>
      <c r="AD105" s="9">
        <f t="shared" si="3"/>
        <v>2454845</v>
      </c>
      <c r="AE105" s="9">
        <f t="shared" si="4"/>
        <v>2426749</v>
      </c>
      <c r="AF105" s="9">
        <f t="shared" si="5"/>
        <v>28096</v>
      </c>
      <c r="AG105">
        <v>-1142.6307683340274</v>
      </c>
    </row>
    <row r="106" spans="1:33" x14ac:dyDescent="0.2">
      <c r="A106" s="120">
        <v>34972</v>
      </c>
      <c r="B106" s="124">
        <v>2471132</v>
      </c>
      <c r="C106" s="124">
        <v>632936</v>
      </c>
      <c r="D106" s="124">
        <v>1453491</v>
      </c>
      <c r="E106" s="124">
        <v>408269</v>
      </c>
      <c r="F106" s="124">
        <v>465912</v>
      </c>
      <c r="G106" s="124">
        <v>102943</v>
      </c>
      <c r="H106" s="124">
        <v>319480</v>
      </c>
      <c r="I106" s="124">
        <v>99586</v>
      </c>
      <c r="J106" s="124">
        <v>39546</v>
      </c>
      <c r="K106" s="124">
        <v>14610</v>
      </c>
      <c r="L106" s="124">
        <v>-10710</v>
      </c>
      <c r="M106" s="124">
        <v>-8</v>
      </c>
      <c r="N106" s="124">
        <v>2249613</v>
      </c>
      <c r="O106" s="124">
        <v>625400</v>
      </c>
      <c r="P106" s="124">
        <v>718779</v>
      </c>
      <c r="Q106" s="124">
        <v>131305</v>
      </c>
      <c r="R106" s="124">
        <v>516045</v>
      </c>
      <c r="S106" s="124">
        <v>123769</v>
      </c>
      <c r="T106" s="124">
        <v>116076</v>
      </c>
      <c r="U106" s="124">
        <v>75036</v>
      </c>
      <c r="V106" s="124">
        <v>608659</v>
      </c>
      <c r="W106" s="124">
        <v>674384</v>
      </c>
      <c r="X106" s="124">
        <v>72941</v>
      </c>
      <c r="Y106" s="124">
        <v>19045</v>
      </c>
      <c r="Z106" s="124">
        <v>32844</v>
      </c>
      <c r="AA106" s="124">
        <v>10088</v>
      </c>
      <c r="AB106" s="124">
        <v>230703</v>
      </c>
      <c r="AC106" s="9"/>
      <c r="AD106" s="9">
        <f t="shared" si="3"/>
        <v>2471132</v>
      </c>
      <c r="AE106" s="9">
        <f t="shared" si="4"/>
        <v>2452347</v>
      </c>
      <c r="AF106" s="9">
        <f t="shared" si="5"/>
        <v>18785</v>
      </c>
      <c r="AG106">
        <v>10280.668941625976</v>
      </c>
    </row>
    <row r="107" spans="1:33" x14ac:dyDescent="0.2">
      <c r="A107" s="120">
        <v>35064</v>
      </c>
      <c r="B107" s="124">
        <v>2479444</v>
      </c>
      <c r="C107" s="124">
        <v>654529</v>
      </c>
      <c r="D107" s="124">
        <v>1470829</v>
      </c>
      <c r="E107" s="124">
        <v>419762</v>
      </c>
      <c r="F107" s="124">
        <v>464938</v>
      </c>
      <c r="G107" s="124">
        <v>104903</v>
      </c>
      <c r="H107" s="124">
        <v>320818</v>
      </c>
      <c r="I107" s="124">
        <v>100663</v>
      </c>
      <c r="J107" s="124">
        <v>48065</v>
      </c>
      <c r="K107" s="124">
        <v>16790</v>
      </c>
      <c r="L107" s="124">
        <v>-12193</v>
      </c>
      <c r="M107" s="124">
        <v>4695</v>
      </c>
      <c r="N107" s="124">
        <v>2273244</v>
      </c>
      <c r="O107" s="124">
        <v>646812</v>
      </c>
      <c r="P107" s="124">
        <v>708149</v>
      </c>
      <c r="Q107" s="124">
        <v>132755</v>
      </c>
      <c r="R107" s="124">
        <v>520912</v>
      </c>
      <c r="S107" s="124">
        <v>125038</v>
      </c>
      <c r="T107" s="124">
        <v>118939</v>
      </c>
      <c r="U107" s="124">
        <v>75481</v>
      </c>
      <c r="V107" s="124">
        <v>613148</v>
      </c>
      <c r="W107" s="124">
        <v>685188</v>
      </c>
      <c r="X107" s="124">
        <v>71580</v>
      </c>
      <c r="Y107" s="124">
        <v>19414</v>
      </c>
      <c r="Z107" s="124">
        <v>33327</v>
      </c>
      <c r="AA107" s="124">
        <v>10254</v>
      </c>
      <c r="AB107" s="124">
        <v>230923</v>
      </c>
      <c r="AC107" s="9"/>
      <c r="AD107" s="9">
        <f t="shared" si="3"/>
        <v>2479444</v>
      </c>
      <c r="AE107" s="9">
        <f t="shared" si="4"/>
        <v>2460481</v>
      </c>
      <c r="AF107" s="9">
        <f t="shared" si="5"/>
        <v>18963</v>
      </c>
      <c r="AG107">
        <v>6866.1583729280392</v>
      </c>
    </row>
    <row r="108" spans="1:33" x14ac:dyDescent="0.2">
      <c r="A108" s="120">
        <v>35155</v>
      </c>
      <c r="B108" s="124">
        <v>2525376</v>
      </c>
      <c r="C108" s="124">
        <v>668712</v>
      </c>
      <c r="D108" s="124">
        <v>1485789</v>
      </c>
      <c r="E108" s="124">
        <v>428113</v>
      </c>
      <c r="F108" s="124">
        <v>476574</v>
      </c>
      <c r="G108" s="124">
        <v>112042</v>
      </c>
      <c r="H108" s="124">
        <v>332590</v>
      </c>
      <c r="I108" s="124">
        <v>105454</v>
      </c>
      <c r="J108" s="124">
        <v>14058</v>
      </c>
      <c r="K108" s="124">
        <v>6828</v>
      </c>
      <c r="L108" s="124">
        <v>-1226</v>
      </c>
      <c r="M108" s="124">
        <v>9335</v>
      </c>
      <c r="N108" s="124">
        <v>2328131</v>
      </c>
      <c r="O108" s="124">
        <v>661772</v>
      </c>
      <c r="P108" s="124">
        <v>694458</v>
      </c>
      <c r="Q108" s="124">
        <v>135597</v>
      </c>
      <c r="R108" s="124">
        <v>530465</v>
      </c>
      <c r="S108" s="124">
        <v>128657</v>
      </c>
      <c r="T108" s="124">
        <v>119325</v>
      </c>
      <c r="U108" s="124">
        <v>76578</v>
      </c>
      <c r="V108" s="124">
        <v>617380</v>
      </c>
      <c r="W108" s="124">
        <v>694944</v>
      </c>
      <c r="X108" s="124">
        <v>74581</v>
      </c>
      <c r="Y108" s="124">
        <v>19065</v>
      </c>
      <c r="Z108" s="124">
        <v>33896</v>
      </c>
      <c r="AA108" s="124">
        <v>10770</v>
      </c>
      <c r="AB108" s="124">
        <v>238798</v>
      </c>
      <c r="AC108" s="9"/>
      <c r="AD108" s="9">
        <f t="shared" si="3"/>
        <v>2525376</v>
      </c>
      <c r="AE108" s="9">
        <f t="shared" si="4"/>
        <v>2492124</v>
      </c>
      <c r="AF108" s="9">
        <f t="shared" si="5"/>
        <v>33252</v>
      </c>
      <c r="AG108">
        <v>-467.81282164400909</v>
      </c>
    </row>
    <row r="109" spans="1:33" x14ac:dyDescent="0.2">
      <c r="A109" s="120">
        <v>35246</v>
      </c>
      <c r="B109" s="124">
        <v>2555462</v>
      </c>
      <c r="C109" s="124">
        <v>695273</v>
      </c>
      <c r="D109" s="124">
        <v>1501611</v>
      </c>
      <c r="E109" s="124">
        <v>444383</v>
      </c>
      <c r="F109" s="124">
        <v>486270</v>
      </c>
      <c r="G109" s="124">
        <v>121115</v>
      </c>
      <c r="H109" s="124">
        <v>343133</v>
      </c>
      <c r="I109" s="124">
        <v>109819</v>
      </c>
      <c r="J109" s="124">
        <v>35437</v>
      </c>
      <c r="K109" s="124">
        <v>13380</v>
      </c>
      <c r="L109" s="124">
        <v>-18463</v>
      </c>
      <c r="M109" s="124">
        <v>1313</v>
      </c>
      <c r="N109" s="124">
        <v>2392327</v>
      </c>
      <c r="O109" s="124">
        <v>690009</v>
      </c>
      <c r="P109" s="124">
        <v>693609</v>
      </c>
      <c r="Q109" s="124">
        <v>144626</v>
      </c>
      <c r="R109" s="124">
        <v>548380</v>
      </c>
      <c r="S109" s="124">
        <v>139362</v>
      </c>
      <c r="T109" s="124">
        <v>122351</v>
      </c>
      <c r="U109" s="124">
        <v>78244</v>
      </c>
      <c r="V109" s="124">
        <v>622280</v>
      </c>
      <c r="W109" s="124">
        <v>700023</v>
      </c>
      <c r="X109" s="124">
        <v>76683</v>
      </c>
      <c r="Y109" s="124">
        <v>19941</v>
      </c>
      <c r="Z109" s="124">
        <v>34626</v>
      </c>
      <c r="AA109" s="124">
        <v>10908</v>
      </c>
      <c r="AB109" s="124">
        <v>245287</v>
      </c>
      <c r="AC109" s="9"/>
      <c r="AD109" s="9">
        <f t="shared" si="3"/>
        <v>2555462</v>
      </c>
      <c r="AE109" s="9">
        <f t="shared" si="4"/>
        <v>2537556</v>
      </c>
      <c r="AF109" s="9">
        <f t="shared" si="5"/>
        <v>17906</v>
      </c>
      <c r="AG109">
        <v>2799.4919211809756</v>
      </c>
    </row>
    <row r="110" spans="1:33" x14ac:dyDescent="0.2">
      <c r="A110" s="120">
        <v>35338</v>
      </c>
      <c r="B110" s="124">
        <v>2585910</v>
      </c>
      <c r="C110" s="124">
        <v>712354</v>
      </c>
      <c r="D110" s="124">
        <v>1516081</v>
      </c>
      <c r="E110" s="124">
        <v>459052</v>
      </c>
      <c r="F110" s="124">
        <v>494635</v>
      </c>
      <c r="G110" s="124">
        <v>125219</v>
      </c>
      <c r="H110" s="124">
        <v>349397</v>
      </c>
      <c r="I110" s="124">
        <v>112979</v>
      </c>
      <c r="J110" s="124">
        <v>166</v>
      </c>
      <c r="K110" s="124">
        <v>-936</v>
      </c>
      <c r="L110" s="124">
        <v>-17225</v>
      </c>
      <c r="M110" s="124">
        <v>995</v>
      </c>
      <c r="N110" s="124">
        <v>2367498</v>
      </c>
      <c r="O110" s="124">
        <v>697309</v>
      </c>
      <c r="P110" s="124">
        <v>790002</v>
      </c>
      <c r="Q110" s="124">
        <v>167821</v>
      </c>
      <c r="R110" s="124">
        <v>578193</v>
      </c>
      <c r="S110" s="124">
        <v>152776</v>
      </c>
      <c r="T110" s="124">
        <v>121857</v>
      </c>
      <c r="U110" s="124">
        <v>79634</v>
      </c>
      <c r="V110" s="124">
        <v>629402</v>
      </c>
      <c r="W110" s="124">
        <v>705886</v>
      </c>
      <c r="X110" s="124">
        <v>80950</v>
      </c>
      <c r="Y110" s="124">
        <v>20836</v>
      </c>
      <c r="Z110" s="124">
        <v>34584</v>
      </c>
      <c r="AA110" s="124">
        <v>11069</v>
      </c>
      <c r="AB110" s="124">
        <v>248682</v>
      </c>
      <c r="AC110" s="9"/>
      <c r="AD110" s="9">
        <f t="shared" si="3"/>
        <v>2585910</v>
      </c>
      <c r="AE110" s="9">
        <f t="shared" si="4"/>
        <v>2579307</v>
      </c>
      <c r="AF110" s="9">
        <f t="shared" si="5"/>
        <v>6603</v>
      </c>
      <c r="AG110">
        <v>9627.3013660700526</v>
      </c>
    </row>
    <row r="111" spans="1:33" x14ac:dyDescent="0.2">
      <c r="A111" s="120">
        <v>35430</v>
      </c>
      <c r="B111" s="124">
        <v>2610170</v>
      </c>
      <c r="C111" s="124">
        <v>730876</v>
      </c>
      <c r="D111" s="124">
        <v>1527520</v>
      </c>
      <c r="E111" s="124">
        <v>480222</v>
      </c>
      <c r="F111" s="124">
        <v>504256</v>
      </c>
      <c r="G111" s="124">
        <v>130773</v>
      </c>
      <c r="H111" s="124">
        <v>352897</v>
      </c>
      <c r="I111" s="124">
        <v>115427</v>
      </c>
      <c r="J111" s="124">
        <v>-5173</v>
      </c>
      <c r="K111" s="124">
        <v>2160</v>
      </c>
      <c r="L111" s="124">
        <v>-17653</v>
      </c>
      <c r="M111" s="124">
        <v>-8361</v>
      </c>
      <c r="N111" s="124">
        <v>2398230</v>
      </c>
      <c r="O111" s="124">
        <v>720221</v>
      </c>
      <c r="P111" s="124">
        <v>751754</v>
      </c>
      <c r="Q111" s="124">
        <v>163220</v>
      </c>
      <c r="R111" s="124">
        <v>554079</v>
      </c>
      <c r="S111" s="124">
        <v>152565</v>
      </c>
      <c r="T111" s="124">
        <v>126050</v>
      </c>
      <c r="U111" s="124">
        <v>80330</v>
      </c>
      <c r="V111" s="124">
        <v>631210</v>
      </c>
      <c r="W111" s="124">
        <v>710469</v>
      </c>
      <c r="X111" s="124">
        <v>81181</v>
      </c>
      <c r="Y111" s="124">
        <v>21153</v>
      </c>
      <c r="Z111" s="124">
        <v>33917</v>
      </c>
      <c r="AA111" s="124">
        <v>11067</v>
      </c>
      <c r="AB111" s="124">
        <v>252846</v>
      </c>
      <c r="AC111" s="9"/>
      <c r="AD111" s="9">
        <f t="shared" si="3"/>
        <v>2610170</v>
      </c>
      <c r="AE111" s="9">
        <f t="shared" si="4"/>
        <v>2595905</v>
      </c>
      <c r="AF111" s="9">
        <f t="shared" si="5"/>
        <v>14265</v>
      </c>
      <c r="AG111">
        <v>-8677.0175143959932</v>
      </c>
    </row>
    <row r="112" spans="1:33" x14ac:dyDescent="0.2">
      <c r="A112" s="120">
        <v>35520</v>
      </c>
      <c r="B112" s="124">
        <v>2622287</v>
      </c>
      <c r="C112" s="124">
        <v>750333</v>
      </c>
      <c r="D112" s="124">
        <v>1543191</v>
      </c>
      <c r="E112" s="124">
        <v>491017</v>
      </c>
      <c r="F112" s="124">
        <v>501583</v>
      </c>
      <c r="G112" s="124">
        <v>133553</v>
      </c>
      <c r="H112" s="124">
        <v>360493</v>
      </c>
      <c r="I112" s="124">
        <v>122351</v>
      </c>
      <c r="J112" s="124">
        <v>5471</v>
      </c>
      <c r="K112" s="124">
        <v>2003</v>
      </c>
      <c r="L112" s="124">
        <v>-13086</v>
      </c>
      <c r="M112" s="124">
        <v>-3626</v>
      </c>
      <c r="N112" s="124">
        <v>2436241</v>
      </c>
      <c r="O112" s="124">
        <v>745298</v>
      </c>
      <c r="P112" s="124">
        <v>719026</v>
      </c>
      <c r="Q112" s="124">
        <v>156556</v>
      </c>
      <c r="R112" s="124">
        <v>556336</v>
      </c>
      <c r="S112" s="124">
        <v>151521</v>
      </c>
      <c r="T112" s="124">
        <v>125384</v>
      </c>
      <c r="U112" s="124">
        <v>80815</v>
      </c>
      <c r="V112" s="124">
        <v>637819</v>
      </c>
      <c r="W112" s="124">
        <v>720997</v>
      </c>
      <c r="X112" s="124">
        <v>84134</v>
      </c>
      <c r="Y112" s="124">
        <v>22598</v>
      </c>
      <c r="Z112" s="124">
        <v>35941</v>
      </c>
      <c r="AA112" s="124">
        <v>12098</v>
      </c>
      <c r="AB112" s="124">
        <v>256858</v>
      </c>
      <c r="AC112" s="9"/>
      <c r="AD112" s="9">
        <f t="shared" si="3"/>
        <v>2622287</v>
      </c>
      <c r="AE112" s="9">
        <f t="shared" si="4"/>
        <v>2598931</v>
      </c>
      <c r="AF112" s="9">
        <f t="shared" si="5"/>
        <v>23356</v>
      </c>
      <c r="AG112">
        <v>-18764.693544956972</v>
      </c>
    </row>
    <row r="113" spans="1:33" x14ac:dyDescent="0.2">
      <c r="A113" s="120">
        <v>35611</v>
      </c>
      <c r="B113" s="124">
        <v>2638740</v>
      </c>
      <c r="C113" s="124">
        <v>770664</v>
      </c>
      <c r="D113" s="124">
        <v>1551912</v>
      </c>
      <c r="E113" s="124">
        <v>502976</v>
      </c>
      <c r="F113" s="124">
        <v>501786</v>
      </c>
      <c r="G113" s="124">
        <v>134419</v>
      </c>
      <c r="H113" s="124">
        <v>363776</v>
      </c>
      <c r="I113" s="124">
        <v>125043</v>
      </c>
      <c r="J113" s="124">
        <v>58</v>
      </c>
      <c r="K113" s="124">
        <v>3719</v>
      </c>
      <c r="L113" s="124">
        <v>-12753</v>
      </c>
      <c r="M113" s="124">
        <v>-2447</v>
      </c>
      <c r="N113" s="124">
        <v>2441023</v>
      </c>
      <c r="O113" s="124">
        <v>763711</v>
      </c>
      <c r="P113" s="124">
        <v>738929</v>
      </c>
      <c r="Q113" s="124">
        <v>160232</v>
      </c>
      <c r="R113" s="124">
        <v>562921</v>
      </c>
      <c r="S113" s="124">
        <v>153279</v>
      </c>
      <c r="T113" s="124">
        <v>124214</v>
      </c>
      <c r="U113" s="124">
        <v>81043</v>
      </c>
      <c r="V113" s="124">
        <v>642459</v>
      </c>
      <c r="W113" s="124">
        <v>726779</v>
      </c>
      <c r="X113" s="124">
        <v>84229</v>
      </c>
      <c r="Y113" s="124">
        <v>23130</v>
      </c>
      <c r="Z113" s="124">
        <v>37610</v>
      </c>
      <c r="AA113" s="124">
        <v>12546</v>
      </c>
      <c r="AB113" s="124">
        <v>258450</v>
      </c>
      <c r="AC113" s="9"/>
      <c r="AD113" s="9">
        <f t="shared" si="3"/>
        <v>2638740</v>
      </c>
      <c r="AE113" s="9">
        <f t="shared" si="4"/>
        <v>2617031</v>
      </c>
      <c r="AF113" s="9">
        <f t="shared" si="5"/>
        <v>21709</v>
      </c>
      <c r="AG113">
        <v>386.74822844204027</v>
      </c>
    </row>
    <row r="114" spans="1:33" x14ac:dyDescent="0.2">
      <c r="A114" s="120">
        <v>35703</v>
      </c>
      <c r="B114" s="124">
        <v>2641363</v>
      </c>
      <c r="C114" s="124">
        <v>787798</v>
      </c>
      <c r="D114" s="124">
        <v>1564673</v>
      </c>
      <c r="E114" s="124">
        <v>512419</v>
      </c>
      <c r="F114" s="124">
        <v>500609</v>
      </c>
      <c r="G114" s="124">
        <v>137185</v>
      </c>
      <c r="H114" s="124">
        <v>365343</v>
      </c>
      <c r="I114" s="124">
        <v>126978</v>
      </c>
      <c r="J114" s="124">
        <v>-5818</v>
      </c>
      <c r="K114" s="124">
        <v>-3797</v>
      </c>
      <c r="L114" s="124">
        <v>-15669</v>
      </c>
      <c r="M114" s="124">
        <v>3852</v>
      </c>
      <c r="N114" s="124">
        <v>2424791</v>
      </c>
      <c r="O114" s="124">
        <v>776637</v>
      </c>
      <c r="P114" s="124">
        <v>812406</v>
      </c>
      <c r="Q114" s="124">
        <v>177766</v>
      </c>
      <c r="R114" s="124">
        <v>602858</v>
      </c>
      <c r="S114" s="124">
        <v>166605</v>
      </c>
      <c r="T114" s="124">
        <v>123717</v>
      </c>
      <c r="U114" s="124">
        <v>80954</v>
      </c>
      <c r="V114" s="124">
        <v>646171</v>
      </c>
      <c r="W114" s="124">
        <v>738657</v>
      </c>
      <c r="X114" s="124">
        <v>82077</v>
      </c>
      <c r="Y114" s="124">
        <v>23135</v>
      </c>
      <c r="Z114" s="124">
        <v>39539</v>
      </c>
      <c r="AA114" s="124">
        <v>13587</v>
      </c>
      <c r="AB114" s="124">
        <v>258903</v>
      </c>
      <c r="AC114" s="9"/>
      <c r="AD114" s="9">
        <f t="shared" si="3"/>
        <v>2641363</v>
      </c>
      <c r="AE114" s="9">
        <f t="shared" si="4"/>
        <v>2634339</v>
      </c>
      <c r="AF114" s="9">
        <f t="shared" si="5"/>
        <v>7024</v>
      </c>
      <c r="AG114">
        <v>13652.673672980047</v>
      </c>
    </row>
    <row r="115" spans="1:33" x14ac:dyDescent="0.2">
      <c r="A115" s="120">
        <v>35795</v>
      </c>
      <c r="B115" s="124">
        <v>2641728</v>
      </c>
      <c r="C115" s="124">
        <v>805783</v>
      </c>
      <c r="D115" s="124">
        <v>1567682</v>
      </c>
      <c r="E115" s="124">
        <v>527443</v>
      </c>
      <c r="F115" s="124">
        <v>499664</v>
      </c>
      <c r="G115" s="124">
        <v>139641</v>
      </c>
      <c r="H115" s="124">
        <v>367530</v>
      </c>
      <c r="I115" s="124">
        <v>128636</v>
      </c>
      <c r="J115" s="124">
        <v>7538</v>
      </c>
      <c r="K115" s="124">
        <v>2559</v>
      </c>
      <c r="L115" s="124">
        <v>-19316</v>
      </c>
      <c r="M115" s="124">
        <v>-1110</v>
      </c>
      <c r="N115" s="124">
        <v>2432193</v>
      </c>
      <c r="O115" s="124">
        <v>797168</v>
      </c>
      <c r="P115" s="124">
        <v>814618</v>
      </c>
      <c r="Q115" s="124">
        <v>180082</v>
      </c>
      <c r="R115" s="124">
        <v>608074</v>
      </c>
      <c r="S115" s="124">
        <v>171467</v>
      </c>
      <c r="T115" s="124">
        <v>118076</v>
      </c>
      <c r="U115" s="124">
        <v>81475</v>
      </c>
      <c r="V115" s="124">
        <v>647490</v>
      </c>
      <c r="W115" s="124">
        <v>746689</v>
      </c>
      <c r="X115" s="124">
        <v>83742</v>
      </c>
      <c r="Y115" s="124">
        <v>24089</v>
      </c>
      <c r="Z115" s="124">
        <v>39870</v>
      </c>
      <c r="AA115" s="124">
        <v>13833</v>
      </c>
      <c r="AB115" s="124">
        <v>258997</v>
      </c>
      <c r="AC115" s="9"/>
      <c r="AD115" s="9">
        <f t="shared" si="3"/>
        <v>2641728</v>
      </c>
      <c r="AE115" s="9">
        <f t="shared" si="4"/>
        <v>2638737</v>
      </c>
      <c r="AF115" s="9">
        <f t="shared" si="5"/>
        <v>2991</v>
      </c>
      <c r="AG115">
        <v>1394.0691303230124</v>
      </c>
    </row>
    <row r="116" spans="1:33" x14ac:dyDescent="0.2">
      <c r="A116" s="120">
        <v>35885</v>
      </c>
      <c r="B116" s="124">
        <v>2648668</v>
      </c>
      <c r="C116" s="124">
        <v>816685</v>
      </c>
      <c r="D116" s="124">
        <v>1581872</v>
      </c>
      <c r="E116" s="124">
        <v>535415</v>
      </c>
      <c r="F116" s="124">
        <v>493239</v>
      </c>
      <c r="G116" s="124">
        <v>140851</v>
      </c>
      <c r="H116" s="124">
        <v>375681</v>
      </c>
      <c r="I116" s="124">
        <v>133631</v>
      </c>
      <c r="J116" s="124">
        <v>-18469</v>
      </c>
      <c r="K116" s="124">
        <v>-4656</v>
      </c>
      <c r="L116" s="124">
        <v>-15739</v>
      </c>
      <c r="M116" s="124">
        <v>-5784</v>
      </c>
      <c r="N116" s="124">
        <v>2410019</v>
      </c>
      <c r="O116" s="124">
        <v>799456</v>
      </c>
      <c r="P116" s="124">
        <v>822490</v>
      </c>
      <c r="Q116" s="124">
        <v>186080</v>
      </c>
      <c r="R116" s="124">
        <v>590774</v>
      </c>
      <c r="S116" s="124">
        <v>168851</v>
      </c>
      <c r="T116" s="124">
        <v>117817</v>
      </c>
      <c r="U116" s="124">
        <v>87294</v>
      </c>
      <c r="V116" s="124">
        <v>650671</v>
      </c>
      <c r="W116" s="124">
        <v>748871</v>
      </c>
      <c r="X116" s="124">
        <v>85692</v>
      </c>
      <c r="Y116" s="124">
        <v>24526</v>
      </c>
      <c r="Z116" s="124">
        <v>45170</v>
      </c>
      <c r="AA116" s="124">
        <v>16175</v>
      </c>
      <c r="AB116" s="124">
        <v>259406</v>
      </c>
      <c r="AC116" s="9"/>
      <c r="AD116" s="9">
        <f t="shared" si="3"/>
        <v>2648668</v>
      </c>
      <c r="AE116" s="9">
        <f t="shared" si="4"/>
        <v>2641735</v>
      </c>
      <c r="AF116" s="9">
        <f t="shared" si="5"/>
        <v>6933</v>
      </c>
      <c r="AG116">
        <v>-19047.373264092021</v>
      </c>
    </row>
    <row r="117" spans="1:33" x14ac:dyDescent="0.2">
      <c r="A117" s="120">
        <v>35976</v>
      </c>
      <c r="B117" s="124">
        <v>2652414</v>
      </c>
      <c r="C117" s="124">
        <v>845456</v>
      </c>
      <c r="D117" s="124">
        <v>1584351</v>
      </c>
      <c r="E117" s="124">
        <v>548719</v>
      </c>
      <c r="F117" s="124">
        <v>492184</v>
      </c>
      <c r="G117" s="124">
        <v>144049</v>
      </c>
      <c r="H117" s="124">
        <v>375406</v>
      </c>
      <c r="I117" s="124">
        <v>136578</v>
      </c>
      <c r="J117" s="124">
        <v>-15328</v>
      </c>
      <c r="K117" s="124">
        <v>-1616</v>
      </c>
      <c r="L117" s="124">
        <v>-15760</v>
      </c>
      <c r="M117" s="124">
        <v>3732</v>
      </c>
      <c r="N117" s="124">
        <v>2435016</v>
      </c>
      <c r="O117" s="124">
        <v>831462</v>
      </c>
      <c r="P117" s="124">
        <v>797605</v>
      </c>
      <c r="Q117" s="124">
        <v>183032</v>
      </c>
      <c r="R117" s="124">
        <v>590567</v>
      </c>
      <c r="S117" s="124">
        <v>169038</v>
      </c>
      <c r="T117" s="124">
        <v>114364</v>
      </c>
      <c r="U117" s="124">
        <v>88954</v>
      </c>
      <c r="V117" s="124">
        <v>645750</v>
      </c>
      <c r="W117" s="124">
        <v>759426</v>
      </c>
      <c r="X117" s="124">
        <v>82907</v>
      </c>
      <c r="Y117" s="124">
        <v>24980</v>
      </c>
      <c r="Z117" s="124">
        <v>51130</v>
      </c>
      <c r="AA117" s="124">
        <v>18190</v>
      </c>
      <c r="AB117" s="124">
        <v>253611</v>
      </c>
      <c r="AC117" s="9"/>
      <c r="AD117" s="9">
        <f t="shared" si="3"/>
        <v>2652414</v>
      </c>
      <c r="AE117" s="9">
        <f t="shared" si="4"/>
        <v>2642054</v>
      </c>
      <c r="AF117" s="9">
        <f t="shared" si="5"/>
        <v>10360</v>
      </c>
      <c r="AG117">
        <v>4409.1679565890227</v>
      </c>
    </row>
    <row r="118" spans="1:33" x14ac:dyDescent="0.2">
      <c r="A118" s="120">
        <v>36068</v>
      </c>
      <c r="B118" s="124">
        <v>2646604</v>
      </c>
      <c r="C118" s="124">
        <v>853011</v>
      </c>
      <c r="D118" s="124">
        <v>1585276</v>
      </c>
      <c r="E118" s="124">
        <v>563404</v>
      </c>
      <c r="F118" s="124">
        <v>488539</v>
      </c>
      <c r="G118" s="124">
        <v>146231</v>
      </c>
      <c r="H118" s="124">
        <v>384851</v>
      </c>
      <c r="I118" s="124">
        <v>142116</v>
      </c>
      <c r="J118" s="124">
        <v>9212</v>
      </c>
      <c r="K118" s="124">
        <v>1008</v>
      </c>
      <c r="L118" s="124">
        <v>-15723</v>
      </c>
      <c r="M118" s="124">
        <v>-1519</v>
      </c>
      <c r="N118" s="124">
        <v>2444432</v>
      </c>
      <c r="O118" s="124">
        <v>851241</v>
      </c>
      <c r="P118" s="124">
        <v>792855</v>
      </c>
      <c r="Q118" s="124">
        <v>200832</v>
      </c>
      <c r="R118" s="124">
        <v>600646</v>
      </c>
      <c r="S118" s="124">
        <v>199062</v>
      </c>
      <c r="T118" s="124">
        <v>109339</v>
      </c>
      <c r="U118" s="124">
        <v>90551</v>
      </c>
      <c r="V118" s="124">
        <v>646547</v>
      </c>
      <c r="W118" s="124">
        <v>763331</v>
      </c>
      <c r="X118" s="124">
        <v>78602</v>
      </c>
      <c r="Y118" s="124">
        <v>24913</v>
      </c>
      <c r="Z118" s="124">
        <v>63046</v>
      </c>
      <c r="AA118" s="124">
        <v>22666</v>
      </c>
      <c r="AB118" s="124">
        <v>251927</v>
      </c>
      <c r="AC118" s="9"/>
      <c r="AD118" s="9">
        <f t="shared" si="3"/>
        <v>2646604</v>
      </c>
      <c r="AE118" s="9">
        <f t="shared" si="4"/>
        <v>2636641</v>
      </c>
      <c r="AF118" s="9">
        <f t="shared" si="5"/>
        <v>9963</v>
      </c>
    </row>
    <row r="119" spans="1:33" x14ac:dyDescent="0.2">
      <c r="A119" s="120">
        <v>36160</v>
      </c>
      <c r="B119" s="1">
        <v>2649152</v>
      </c>
      <c r="C119" s="1">
        <v>867782</v>
      </c>
      <c r="D119" s="1">
        <v>1584472</v>
      </c>
      <c r="E119" s="1">
        <v>570831</v>
      </c>
      <c r="F119" s="1">
        <v>485191</v>
      </c>
      <c r="G119" s="1">
        <v>147351</v>
      </c>
      <c r="H119" s="1">
        <v>390641</v>
      </c>
      <c r="I119" s="1">
        <v>146332</v>
      </c>
      <c r="J119" s="1">
        <v>11309</v>
      </c>
      <c r="K119" s="1">
        <v>2352</v>
      </c>
      <c r="L119" s="1">
        <v>-15747</v>
      </c>
      <c r="M119" s="1">
        <v>-15</v>
      </c>
      <c r="N119" s="1">
        <v>2458973</v>
      </c>
      <c r="O119" s="1">
        <v>866851</v>
      </c>
      <c r="P119" s="1">
        <v>772173</v>
      </c>
      <c r="Q119" s="1">
        <v>191868</v>
      </c>
      <c r="R119" s="1">
        <v>595124</v>
      </c>
      <c r="S119" s="1">
        <v>190937</v>
      </c>
      <c r="T119" s="1">
        <v>106273</v>
      </c>
      <c r="U119" s="1">
        <v>90855</v>
      </c>
      <c r="V119" s="1">
        <v>644857</v>
      </c>
      <c r="W119" s="1">
        <v>768122</v>
      </c>
      <c r="X119" s="1">
        <v>77585</v>
      </c>
      <c r="Y119" s="1">
        <v>25503</v>
      </c>
      <c r="Z119" s="1">
        <v>71308</v>
      </c>
      <c r="AA119" s="1">
        <v>25925</v>
      </c>
      <c r="AB119" s="1">
        <v>248363</v>
      </c>
      <c r="AD119" s="9">
        <f t="shared" si="3"/>
        <v>2649152</v>
      </c>
      <c r="AE119" s="9">
        <f t="shared" si="4"/>
        <v>2636022</v>
      </c>
      <c r="AF119" s="9">
        <f t="shared" si="5"/>
        <v>13130</v>
      </c>
    </row>
    <row r="120" spans="1:33" x14ac:dyDescent="0.2">
      <c r="A120" s="120">
        <v>36250</v>
      </c>
      <c r="B120" s="1">
        <v>2674613</v>
      </c>
      <c r="C120" s="1">
        <v>886889</v>
      </c>
      <c r="D120" s="1">
        <v>1587128</v>
      </c>
      <c r="E120" s="1">
        <v>585615</v>
      </c>
      <c r="F120" s="1">
        <v>486590</v>
      </c>
      <c r="G120" s="1">
        <v>149849</v>
      </c>
      <c r="H120" s="1">
        <v>363049</v>
      </c>
      <c r="I120" s="1">
        <v>137632</v>
      </c>
      <c r="J120" s="1">
        <v>-31645</v>
      </c>
      <c r="K120" s="1">
        <v>-13292</v>
      </c>
      <c r="L120" s="1">
        <v>-14793</v>
      </c>
      <c r="M120" s="1">
        <v>-9665</v>
      </c>
      <c r="N120" s="1">
        <v>2370452</v>
      </c>
      <c r="O120" s="1">
        <v>850138</v>
      </c>
      <c r="P120" s="1">
        <v>832102</v>
      </c>
      <c r="Q120" s="1">
        <v>211419</v>
      </c>
      <c r="R120" s="1">
        <v>539590</v>
      </c>
      <c r="S120" s="1">
        <v>174668</v>
      </c>
      <c r="T120" s="1">
        <v>105188</v>
      </c>
      <c r="U120" s="1">
        <v>88933</v>
      </c>
      <c r="V120" s="1">
        <v>640121</v>
      </c>
      <c r="W120" s="1">
        <v>782510</v>
      </c>
      <c r="X120" s="1">
        <v>76038</v>
      </c>
      <c r="Y120" s="1">
        <v>24341</v>
      </c>
      <c r="Z120" s="1">
        <v>52468</v>
      </c>
      <c r="AA120" s="1">
        <v>20029</v>
      </c>
      <c r="AB120" s="1">
        <v>243413</v>
      </c>
      <c r="AD120" s="9">
        <f t="shared" si="3"/>
        <v>2674613</v>
      </c>
      <c r="AE120" s="9">
        <f t="shared" si="4"/>
        <v>2662964</v>
      </c>
      <c r="AF120" s="9">
        <f t="shared" si="5"/>
        <v>11649</v>
      </c>
    </row>
    <row r="121" spans="1:33" x14ac:dyDescent="0.2">
      <c r="A121" s="120">
        <v>36341</v>
      </c>
      <c r="B121" s="1">
        <v>2695900</v>
      </c>
      <c r="C121" s="1">
        <v>902091</v>
      </c>
      <c r="D121" s="1">
        <v>1604027</v>
      </c>
      <c r="E121" s="1">
        <v>603144</v>
      </c>
      <c r="F121" s="1">
        <v>489499</v>
      </c>
      <c r="G121" s="1">
        <v>153321</v>
      </c>
      <c r="H121" s="1">
        <v>348592</v>
      </c>
      <c r="I121" s="1">
        <v>135181</v>
      </c>
      <c r="J121" s="1">
        <v>52515</v>
      </c>
      <c r="K121" s="1">
        <v>17156</v>
      </c>
      <c r="L121" s="1">
        <v>-14909</v>
      </c>
      <c r="M121" s="1">
        <v>-21882</v>
      </c>
      <c r="N121" s="1">
        <v>2457935</v>
      </c>
      <c r="O121" s="1">
        <v>886921</v>
      </c>
      <c r="P121" s="1">
        <v>752047</v>
      </c>
      <c r="Q121" s="1">
        <v>191206</v>
      </c>
      <c r="R121" s="1">
        <v>537395</v>
      </c>
      <c r="S121" s="1">
        <v>176036</v>
      </c>
      <c r="T121" s="1">
        <v>108351</v>
      </c>
      <c r="U121" s="1">
        <v>89961</v>
      </c>
      <c r="V121" s="1">
        <v>637032</v>
      </c>
      <c r="W121" s="1">
        <v>800139</v>
      </c>
      <c r="X121" s="1">
        <v>71430</v>
      </c>
      <c r="Y121" s="1">
        <v>24007</v>
      </c>
      <c r="Z121" s="1">
        <v>44529</v>
      </c>
      <c r="AA121" s="1">
        <v>16558</v>
      </c>
      <c r="AB121" s="1">
        <v>241393</v>
      </c>
      <c r="AD121" s="9">
        <f t="shared" si="3"/>
        <v>2695900</v>
      </c>
      <c r="AE121" s="9">
        <f t="shared" si="4"/>
        <v>2672587</v>
      </c>
      <c r="AF121" s="9">
        <f t="shared" si="5"/>
        <v>23313</v>
      </c>
    </row>
    <row r="122" spans="1:33" x14ac:dyDescent="0.2">
      <c r="A122" s="120">
        <v>36433</v>
      </c>
      <c r="B122" s="1">
        <v>2725336</v>
      </c>
      <c r="C122" s="1">
        <v>944820</v>
      </c>
      <c r="D122" s="1">
        <v>1620259</v>
      </c>
      <c r="E122" s="1">
        <v>621678</v>
      </c>
      <c r="F122" s="1">
        <v>493335</v>
      </c>
      <c r="G122" s="1">
        <v>157349</v>
      </c>
      <c r="H122" s="1">
        <v>346824</v>
      </c>
      <c r="I122" s="1">
        <v>136985</v>
      </c>
      <c r="J122" s="1">
        <v>16225</v>
      </c>
      <c r="K122" s="1">
        <v>12268</v>
      </c>
      <c r="L122" s="1">
        <v>-15077</v>
      </c>
      <c r="M122" s="1">
        <v>-1293</v>
      </c>
      <c r="N122" s="1">
        <v>2436432</v>
      </c>
      <c r="O122" s="1">
        <v>926986</v>
      </c>
      <c r="P122" s="1">
        <v>813641</v>
      </c>
      <c r="Q122" s="1">
        <v>205369</v>
      </c>
      <c r="R122" s="1">
        <v>541556</v>
      </c>
      <c r="S122" s="1">
        <v>187535</v>
      </c>
      <c r="T122" s="1">
        <v>113664</v>
      </c>
      <c r="U122" s="1">
        <v>91838</v>
      </c>
      <c r="V122" s="1">
        <v>635959</v>
      </c>
      <c r="W122" s="1">
        <v>809801</v>
      </c>
      <c r="X122" s="1">
        <v>72546</v>
      </c>
      <c r="Y122" s="1">
        <v>25267</v>
      </c>
      <c r="Z122" s="1">
        <v>37723</v>
      </c>
      <c r="AA122" s="1">
        <v>14574</v>
      </c>
      <c r="AB122" s="1">
        <v>244836</v>
      </c>
      <c r="AD122" s="9">
        <f t="shared" si="3"/>
        <v>2725336</v>
      </c>
      <c r="AE122" s="9">
        <f t="shared" si="4"/>
        <v>2708517</v>
      </c>
      <c r="AF122" s="9">
        <f t="shared" si="5"/>
        <v>16819</v>
      </c>
    </row>
    <row r="123" spans="1:33" x14ac:dyDescent="0.2">
      <c r="A123" s="120">
        <v>36525</v>
      </c>
      <c r="B123" s="1">
        <v>2755314</v>
      </c>
      <c r="C123" s="1">
        <v>968961</v>
      </c>
      <c r="D123" s="1">
        <v>1634660</v>
      </c>
      <c r="E123" s="1">
        <v>635129</v>
      </c>
      <c r="F123" s="1">
        <v>498241</v>
      </c>
      <c r="G123" s="1">
        <v>161935</v>
      </c>
      <c r="H123" s="1">
        <v>352169</v>
      </c>
      <c r="I123" s="1">
        <v>139739</v>
      </c>
      <c r="J123" s="1">
        <v>18211</v>
      </c>
      <c r="K123" s="1">
        <v>14000</v>
      </c>
      <c r="L123" s="1">
        <v>-15235</v>
      </c>
      <c r="M123" s="1">
        <v>3485</v>
      </c>
      <c r="N123" s="1">
        <v>2472065</v>
      </c>
      <c r="O123" s="1">
        <v>954288</v>
      </c>
      <c r="P123" s="1">
        <v>827499</v>
      </c>
      <c r="Q123" s="1">
        <v>216582</v>
      </c>
      <c r="R123" s="1">
        <v>559801</v>
      </c>
      <c r="S123" s="1">
        <v>201909</v>
      </c>
      <c r="T123" s="1">
        <v>116283</v>
      </c>
      <c r="U123" s="1">
        <v>93452</v>
      </c>
      <c r="V123" s="1">
        <v>637023</v>
      </c>
      <c r="W123" s="1">
        <v>818871</v>
      </c>
      <c r="X123" s="1">
        <v>74628</v>
      </c>
      <c r="Y123" s="1">
        <v>26326</v>
      </c>
      <c r="Z123" s="1">
        <v>34629</v>
      </c>
      <c r="AA123" s="1">
        <v>13440</v>
      </c>
      <c r="AB123" s="1">
        <v>251578</v>
      </c>
      <c r="AD123" s="9">
        <f t="shared" si="3"/>
        <v>2755314</v>
      </c>
      <c r="AE123" s="9">
        <f t="shared" si="4"/>
        <v>2739763</v>
      </c>
      <c r="AF123" s="9">
        <f t="shared" si="5"/>
        <v>15551</v>
      </c>
    </row>
    <row r="124" spans="1:33" x14ac:dyDescent="0.2">
      <c r="A124" s="120">
        <v>36616</v>
      </c>
      <c r="B124" s="1">
        <v>2787519</v>
      </c>
      <c r="C124" s="1">
        <v>990362</v>
      </c>
      <c r="D124" s="1">
        <v>1652748</v>
      </c>
      <c r="E124" s="1">
        <v>660558</v>
      </c>
      <c r="F124" s="1">
        <v>501248</v>
      </c>
      <c r="G124" s="1">
        <v>167086</v>
      </c>
      <c r="H124" s="1">
        <v>357181</v>
      </c>
      <c r="I124" s="1">
        <v>144450</v>
      </c>
      <c r="J124" s="1">
        <v>23975</v>
      </c>
      <c r="K124" s="1">
        <v>3343</v>
      </c>
      <c r="L124" s="1">
        <v>-14193</v>
      </c>
      <c r="M124" s="1">
        <v>-8372</v>
      </c>
      <c r="N124" s="1">
        <v>2475064</v>
      </c>
      <c r="O124" s="1">
        <v>967066</v>
      </c>
      <c r="P124" s="1">
        <v>879963</v>
      </c>
      <c r="Q124" s="1">
        <v>240155</v>
      </c>
      <c r="R124" s="1">
        <v>578103</v>
      </c>
      <c r="S124" s="1">
        <v>216859</v>
      </c>
      <c r="T124" s="1">
        <v>120402</v>
      </c>
      <c r="U124" s="1">
        <v>96016</v>
      </c>
      <c r="V124" s="1">
        <v>634395</v>
      </c>
      <c r="W124" s="1">
        <v>832969</v>
      </c>
      <c r="X124" s="1">
        <v>73215</v>
      </c>
      <c r="Y124" s="1">
        <v>26675</v>
      </c>
      <c r="Z124" s="1">
        <v>34230</v>
      </c>
      <c r="AA124" s="1">
        <v>13409</v>
      </c>
      <c r="AB124" s="1">
        <v>257854</v>
      </c>
      <c r="AD124" s="9">
        <f t="shared" si="3"/>
        <v>2787519</v>
      </c>
      <c r="AE124" s="9">
        <f t="shared" si="4"/>
        <v>2776924</v>
      </c>
      <c r="AF124" s="9">
        <f t="shared" si="5"/>
        <v>10595</v>
      </c>
    </row>
    <row r="125" spans="1:33" x14ac:dyDescent="0.2">
      <c r="A125" s="120">
        <v>36707</v>
      </c>
      <c r="B125" s="1">
        <v>2813164</v>
      </c>
      <c r="C125" s="1">
        <v>1032595</v>
      </c>
      <c r="D125" s="1">
        <v>1671130</v>
      </c>
      <c r="E125" s="1">
        <v>685924</v>
      </c>
      <c r="F125" s="1">
        <v>504406</v>
      </c>
      <c r="G125" s="1">
        <v>170771</v>
      </c>
      <c r="H125" s="1">
        <v>362299</v>
      </c>
      <c r="I125" s="1">
        <v>149176</v>
      </c>
      <c r="J125" s="1">
        <v>16143</v>
      </c>
      <c r="K125" s="1">
        <v>2689</v>
      </c>
      <c r="L125" s="1">
        <v>-14327</v>
      </c>
      <c r="M125" s="1">
        <v>-2053</v>
      </c>
      <c r="N125" s="1">
        <v>2506880</v>
      </c>
      <c r="O125" s="1">
        <v>1006506</v>
      </c>
      <c r="P125" s="1">
        <v>849199</v>
      </c>
      <c r="Q125" s="1">
        <v>245130</v>
      </c>
      <c r="R125" s="1">
        <v>560156</v>
      </c>
      <c r="S125" s="1">
        <v>219041</v>
      </c>
      <c r="T125" s="1">
        <v>123471</v>
      </c>
      <c r="U125" s="1">
        <v>98509</v>
      </c>
      <c r="V125" s="1">
        <v>633328</v>
      </c>
      <c r="W125" s="1">
        <v>847081</v>
      </c>
      <c r="X125" s="1">
        <v>73730</v>
      </c>
      <c r="Y125" s="1">
        <v>27690</v>
      </c>
      <c r="Z125" s="1">
        <v>33886</v>
      </c>
      <c r="AA125" s="1">
        <v>13457</v>
      </c>
      <c r="AB125" s="1">
        <v>262912</v>
      </c>
      <c r="AD125" s="9">
        <f t="shared" si="3"/>
        <v>2813164</v>
      </c>
      <c r="AE125" s="9">
        <f t="shared" si="4"/>
        <v>2795923</v>
      </c>
      <c r="AF125" s="9">
        <f t="shared" si="5"/>
        <v>17241</v>
      </c>
    </row>
    <row r="126" spans="1:33" x14ac:dyDescent="0.2">
      <c r="A126" s="120">
        <v>36799</v>
      </c>
      <c r="B126" s="1">
        <v>2841026</v>
      </c>
      <c r="C126" s="1">
        <v>1081134</v>
      </c>
      <c r="D126" s="1">
        <v>1688068</v>
      </c>
      <c r="E126" s="1">
        <v>702993</v>
      </c>
      <c r="F126" s="1">
        <v>508044</v>
      </c>
      <c r="G126" s="1">
        <v>178135</v>
      </c>
      <c r="H126" s="1">
        <v>368903</v>
      </c>
      <c r="I126" s="1">
        <v>152969</v>
      </c>
      <c r="J126" s="1">
        <v>14342</v>
      </c>
      <c r="K126" s="1">
        <v>14337</v>
      </c>
      <c r="L126" s="1">
        <v>-14468</v>
      </c>
      <c r="M126" s="1">
        <v>10315</v>
      </c>
      <c r="N126" s="1">
        <v>2542893</v>
      </c>
      <c r="O126" s="1">
        <v>1058748</v>
      </c>
      <c r="P126" s="1">
        <v>850861</v>
      </c>
      <c r="Q126" s="1">
        <v>253619</v>
      </c>
      <c r="R126" s="1">
        <v>570675</v>
      </c>
      <c r="S126" s="1">
        <v>231233</v>
      </c>
      <c r="T126" s="1">
        <v>125745</v>
      </c>
      <c r="U126" s="1">
        <v>100379</v>
      </c>
      <c r="V126" s="1">
        <v>634920</v>
      </c>
      <c r="W126" s="1">
        <v>858504</v>
      </c>
      <c r="X126" s="1">
        <v>74518</v>
      </c>
      <c r="Y126" s="1">
        <v>27048</v>
      </c>
      <c r="Z126" s="1">
        <v>34180</v>
      </c>
      <c r="AA126" s="1">
        <v>14394</v>
      </c>
      <c r="AB126" s="1">
        <v>268258</v>
      </c>
      <c r="AD126" s="9">
        <f t="shared" si="3"/>
        <v>2841026</v>
      </c>
      <c r="AE126" s="9">
        <f t="shared" si="4"/>
        <v>2823079</v>
      </c>
      <c r="AF126" s="9">
        <f t="shared" si="5"/>
        <v>17947</v>
      </c>
    </row>
    <row r="127" spans="1:33" x14ac:dyDescent="0.2">
      <c r="A127" s="120">
        <v>36891</v>
      </c>
      <c r="B127" s="1">
        <v>2865202</v>
      </c>
      <c r="C127" s="1">
        <v>1108461</v>
      </c>
      <c r="D127" s="1">
        <v>1700881</v>
      </c>
      <c r="E127" s="1">
        <v>714964</v>
      </c>
      <c r="F127" s="1">
        <v>511590</v>
      </c>
      <c r="G127" s="1">
        <v>181911</v>
      </c>
      <c r="H127" s="1">
        <v>376781</v>
      </c>
      <c r="I127" s="1">
        <v>159468</v>
      </c>
      <c r="J127" s="1">
        <v>-2190</v>
      </c>
      <c r="K127" s="1">
        <v>7991</v>
      </c>
      <c r="L127" s="1">
        <v>-14586</v>
      </c>
      <c r="M127" s="1">
        <v>6883</v>
      </c>
      <c r="N127" s="1">
        <v>2527160</v>
      </c>
      <c r="O127" s="1">
        <v>1071216</v>
      </c>
      <c r="P127" s="1">
        <v>913402</v>
      </c>
      <c r="Q127" s="1">
        <v>289140</v>
      </c>
      <c r="R127" s="1">
        <v>585677</v>
      </c>
      <c r="S127" s="1">
        <v>251895</v>
      </c>
      <c r="T127" s="1">
        <v>128909</v>
      </c>
      <c r="U127" s="1">
        <v>102074</v>
      </c>
      <c r="V127" s="1">
        <v>633256</v>
      </c>
      <c r="W127" s="1">
        <v>868146</v>
      </c>
      <c r="X127" s="1">
        <v>79522</v>
      </c>
      <c r="Y127" s="1">
        <v>29967</v>
      </c>
      <c r="Z127" s="1">
        <v>33953</v>
      </c>
      <c r="AA127" s="1">
        <v>14351</v>
      </c>
      <c r="AB127" s="1">
        <v>272105</v>
      </c>
      <c r="AD127" s="9">
        <f t="shared" si="3"/>
        <v>2865202</v>
      </c>
      <c r="AE127" s="9">
        <f t="shared" si="4"/>
        <v>2854885</v>
      </c>
      <c r="AF127" s="9">
        <f t="shared" si="5"/>
        <v>10317</v>
      </c>
    </row>
    <row r="128" spans="1:33" x14ac:dyDescent="0.2">
      <c r="A128" s="120">
        <v>36981</v>
      </c>
      <c r="B128" s="1">
        <v>2882809</v>
      </c>
      <c r="C128" s="1">
        <v>1131274</v>
      </c>
      <c r="D128" s="1">
        <v>1716099</v>
      </c>
      <c r="E128" s="1">
        <v>734759</v>
      </c>
      <c r="F128" s="1">
        <v>515285</v>
      </c>
      <c r="G128" s="1">
        <v>184821</v>
      </c>
      <c r="H128" s="1">
        <v>377788</v>
      </c>
      <c r="I128" s="1">
        <v>163495</v>
      </c>
      <c r="J128" s="1">
        <v>-2268</v>
      </c>
      <c r="K128" s="1">
        <v>1452</v>
      </c>
      <c r="L128" s="1">
        <v>-15682</v>
      </c>
      <c r="M128" s="1">
        <v>6254</v>
      </c>
      <c r="N128" s="1">
        <v>2544724</v>
      </c>
      <c r="O128" s="1">
        <v>1090781</v>
      </c>
      <c r="P128" s="1">
        <v>902706</v>
      </c>
      <c r="Q128" s="1">
        <v>294187</v>
      </c>
      <c r="R128" s="1">
        <v>576982</v>
      </c>
      <c r="S128" s="1">
        <v>253694</v>
      </c>
      <c r="T128" s="1">
        <v>130819</v>
      </c>
      <c r="U128" s="1">
        <v>103008</v>
      </c>
      <c r="V128" s="1">
        <v>638475</v>
      </c>
      <c r="W128" s="1">
        <v>875376</v>
      </c>
      <c r="X128" s="1">
        <v>76825</v>
      </c>
      <c r="Y128" s="1">
        <v>30693</v>
      </c>
      <c r="Z128" s="1">
        <v>33397</v>
      </c>
      <c r="AA128" s="1">
        <v>14204</v>
      </c>
      <c r="AB128" s="1">
        <v>278133</v>
      </c>
      <c r="AD128" s="9">
        <f t="shared" si="3"/>
        <v>2882809</v>
      </c>
      <c r="AE128" s="9">
        <f t="shared" si="4"/>
        <v>2870448</v>
      </c>
      <c r="AF128" s="9">
        <f t="shared" si="5"/>
        <v>12361</v>
      </c>
    </row>
    <row r="129" spans="1:32" x14ac:dyDescent="0.2">
      <c r="A129" s="120">
        <v>37072</v>
      </c>
      <c r="B129" s="1">
        <v>2897214</v>
      </c>
      <c r="C129" s="1">
        <v>1150495</v>
      </c>
      <c r="D129" s="1">
        <v>1728614</v>
      </c>
      <c r="E129" s="1">
        <v>755527</v>
      </c>
      <c r="F129" s="1">
        <v>519527</v>
      </c>
      <c r="G129" s="1">
        <v>190335</v>
      </c>
      <c r="H129" s="1">
        <v>376839</v>
      </c>
      <c r="I129" s="1">
        <v>165270</v>
      </c>
      <c r="J129" s="1">
        <v>211</v>
      </c>
      <c r="K129" s="1">
        <v>-14925</v>
      </c>
      <c r="L129" s="1">
        <v>-15766</v>
      </c>
      <c r="M129" s="1">
        <v>6461</v>
      </c>
      <c r="N129" s="1">
        <v>2539419</v>
      </c>
      <c r="O129" s="1">
        <v>1102668</v>
      </c>
      <c r="P129" s="1">
        <v>937449</v>
      </c>
      <c r="Q129" s="1">
        <v>311236</v>
      </c>
      <c r="R129" s="1">
        <v>587663</v>
      </c>
      <c r="S129" s="1">
        <v>263409</v>
      </c>
      <c r="T129" s="1">
        <v>129528</v>
      </c>
      <c r="U129" s="1">
        <v>103791</v>
      </c>
      <c r="V129" s="1">
        <v>642344</v>
      </c>
      <c r="W129" s="1">
        <v>885788</v>
      </c>
      <c r="X129" s="1">
        <v>70328</v>
      </c>
      <c r="Y129" s="1">
        <v>28903</v>
      </c>
      <c r="Z129" s="1">
        <v>33628</v>
      </c>
      <c r="AA129" s="1">
        <v>14352</v>
      </c>
      <c r="AB129" s="1">
        <v>282286</v>
      </c>
      <c r="AD129" s="9">
        <f t="shared" si="3"/>
        <v>2897214</v>
      </c>
      <c r="AE129" s="9">
        <f t="shared" si="4"/>
        <v>2889205</v>
      </c>
      <c r="AF129" s="9">
        <f t="shared" si="5"/>
        <v>8009</v>
      </c>
    </row>
    <row r="130" spans="1:32" x14ac:dyDescent="0.2">
      <c r="A130" s="120">
        <v>37164</v>
      </c>
      <c r="B130" s="1">
        <v>2904913</v>
      </c>
      <c r="C130" s="1">
        <v>1171775</v>
      </c>
      <c r="D130" s="1">
        <v>1742516</v>
      </c>
      <c r="E130" s="1">
        <v>769483</v>
      </c>
      <c r="F130" s="1">
        <v>524441</v>
      </c>
      <c r="G130" s="1">
        <v>196790</v>
      </c>
      <c r="H130" s="1">
        <v>376798</v>
      </c>
      <c r="I130" s="1">
        <v>169468</v>
      </c>
      <c r="J130" s="1">
        <v>6051</v>
      </c>
      <c r="K130" s="1">
        <v>7630</v>
      </c>
      <c r="L130" s="1">
        <v>-15804</v>
      </c>
      <c r="M130" s="1">
        <v>-6832</v>
      </c>
      <c r="N130" s="1">
        <v>2586181</v>
      </c>
      <c r="O130" s="1">
        <v>1136539</v>
      </c>
      <c r="P130" s="1">
        <v>859505</v>
      </c>
      <c r="Q130" s="1">
        <v>293364</v>
      </c>
      <c r="R130" s="1">
        <v>561033</v>
      </c>
      <c r="S130" s="1">
        <v>258128</v>
      </c>
      <c r="T130" s="1">
        <v>128168</v>
      </c>
      <c r="U130" s="1">
        <v>104657</v>
      </c>
      <c r="V130" s="1">
        <v>644952</v>
      </c>
      <c r="W130" s="1">
        <v>899352</v>
      </c>
      <c r="X130" s="1">
        <v>70717</v>
      </c>
      <c r="Y130" s="1">
        <v>30342</v>
      </c>
      <c r="Z130" s="1">
        <v>33041</v>
      </c>
      <c r="AA130" s="1">
        <v>14501</v>
      </c>
      <c r="AB130" s="1">
        <v>283330</v>
      </c>
      <c r="AD130" s="9">
        <f t="shared" si="3"/>
        <v>2904913</v>
      </c>
      <c r="AE130" s="9">
        <f t="shared" si="4"/>
        <v>2884653</v>
      </c>
      <c r="AF130" s="9">
        <f t="shared" si="5"/>
        <v>20260</v>
      </c>
    </row>
    <row r="131" spans="1:32" x14ac:dyDescent="0.2">
      <c r="A131" s="120">
        <v>37256</v>
      </c>
      <c r="B131" s="1">
        <v>2927262</v>
      </c>
      <c r="C131" s="1">
        <v>1210219</v>
      </c>
      <c r="D131" s="1">
        <v>1760086</v>
      </c>
      <c r="E131" s="1">
        <v>786290</v>
      </c>
      <c r="F131" s="1">
        <v>529275</v>
      </c>
      <c r="G131" s="1">
        <v>203259</v>
      </c>
      <c r="H131" s="1">
        <v>375481</v>
      </c>
      <c r="I131" s="1">
        <v>171638</v>
      </c>
      <c r="J131" s="1">
        <v>13797</v>
      </c>
      <c r="K131" s="1">
        <v>15659</v>
      </c>
      <c r="L131" s="1">
        <v>-15912</v>
      </c>
      <c r="M131" s="1">
        <v>-8278</v>
      </c>
      <c r="N131" s="1">
        <v>2606214</v>
      </c>
      <c r="O131" s="1">
        <v>1168567</v>
      </c>
      <c r="P131" s="1">
        <v>877359</v>
      </c>
      <c r="Q131" s="1">
        <v>330425</v>
      </c>
      <c r="R131" s="1">
        <v>574667</v>
      </c>
      <c r="S131" s="1">
        <v>288773</v>
      </c>
      <c r="T131" s="1">
        <v>133037</v>
      </c>
      <c r="U131" s="1">
        <v>106444</v>
      </c>
      <c r="V131" s="1">
        <v>648017</v>
      </c>
      <c r="W131" s="1">
        <v>906272</v>
      </c>
      <c r="X131" s="1">
        <v>65467</v>
      </c>
      <c r="Y131" s="1">
        <v>28417</v>
      </c>
      <c r="Z131" s="1">
        <v>33917</v>
      </c>
      <c r="AA131" s="1">
        <v>15042</v>
      </c>
      <c r="AB131" s="1">
        <v>285065</v>
      </c>
      <c r="AD131" s="9">
        <f t="shared" si="3"/>
        <v>2927262</v>
      </c>
      <c r="AE131" s="9">
        <f t="shared" si="4"/>
        <v>2908906</v>
      </c>
      <c r="AF131" s="9">
        <f t="shared" si="5"/>
        <v>18356</v>
      </c>
    </row>
    <row r="132" spans="1:32" x14ac:dyDescent="0.2">
      <c r="A132" s="120">
        <v>37346</v>
      </c>
      <c r="B132" s="1">
        <v>2959052</v>
      </c>
      <c r="C132" s="1">
        <v>1291400</v>
      </c>
      <c r="D132" s="1">
        <v>1779669</v>
      </c>
      <c r="E132" s="1">
        <v>814343</v>
      </c>
      <c r="F132" s="1">
        <v>535521</v>
      </c>
      <c r="G132" s="1">
        <v>213797</v>
      </c>
      <c r="H132" s="1">
        <v>380957</v>
      </c>
      <c r="I132" s="1">
        <v>180272</v>
      </c>
      <c r="J132" s="1">
        <v>34000</v>
      </c>
      <c r="K132" s="1">
        <v>13462</v>
      </c>
      <c r="L132" s="1">
        <v>-22312</v>
      </c>
      <c r="M132" s="1">
        <v>24219</v>
      </c>
      <c r="N132" s="1">
        <v>2653855</v>
      </c>
      <c r="O132" s="1">
        <v>1246092</v>
      </c>
      <c r="P132" s="1">
        <v>888107</v>
      </c>
      <c r="Q132" s="1">
        <v>379044</v>
      </c>
      <c r="R132" s="1">
        <v>594563</v>
      </c>
      <c r="S132" s="1">
        <v>333736</v>
      </c>
      <c r="T132" s="1">
        <v>131663</v>
      </c>
      <c r="U132" s="1">
        <v>109825</v>
      </c>
      <c r="V132" s="1">
        <v>655014</v>
      </c>
      <c r="W132" s="1">
        <v>914420</v>
      </c>
      <c r="X132" s="1">
        <v>67644</v>
      </c>
      <c r="Y132" s="1">
        <v>31007</v>
      </c>
      <c r="Z132" s="1">
        <v>34536</v>
      </c>
      <c r="AA132" s="1">
        <v>16312</v>
      </c>
      <c r="AB132" s="1">
        <v>291536</v>
      </c>
      <c r="AD132" s="9">
        <f t="shared" ref="AD132:AD195" si="6">B132</f>
        <v>2959052</v>
      </c>
      <c r="AE132" s="9">
        <f t="shared" ref="AE132:AE195" si="7">N132+P132-R132</f>
        <v>2947399</v>
      </c>
      <c r="AF132" s="9">
        <f t="shared" si="5"/>
        <v>11653</v>
      </c>
    </row>
    <row r="133" spans="1:32" x14ac:dyDescent="0.2">
      <c r="A133" s="120">
        <v>37437</v>
      </c>
      <c r="B133" s="1">
        <v>2996598</v>
      </c>
      <c r="C133" s="1">
        <v>1341916</v>
      </c>
      <c r="D133" s="1">
        <v>1783736</v>
      </c>
      <c r="E133" s="1">
        <v>841291</v>
      </c>
      <c r="F133" s="1">
        <v>542199</v>
      </c>
      <c r="G133" s="1">
        <v>224222</v>
      </c>
      <c r="H133" s="1">
        <v>383974</v>
      </c>
      <c r="I133" s="1">
        <v>186091</v>
      </c>
      <c r="J133" s="1">
        <v>19324</v>
      </c>
      <c r="K133" s="1">
        <v>10938</v>
      </c>
      <c r="L133" s="1">
        <v>-20868</v>
      </c>
      <c r="M133" s="1">
        <v>28056</v>
      </c>
      <c r="N133" s="1">
        <v>2676291</v>
      </c>
      <c r="O133" s="1">
        <v>1290597</v>
      </c>
      <c r="P133" s="1">
        <v>913944</v>
      </c>
      <c r="Q133" s="1">
        <v>388824</v>
      </c>
      <c r="R133" s="1">
        <v>604990</v>
      </c>
      <c r="S133" s="1">
        <v>337505</v>
      </c>
      <c r="T133" s="1">
        <v>131546</v>
      </c>
      <c r="U133" s="1">
        <v>113441</v>
      </c>
      <c r="V133" s="1">
        <v>655240</v>
      </c>
      <c r="W133" s="1">
        <v>913866</v>
      </c>
      <c r="X133" s="1">
        <v>74586</v>
      </c>
      <c r="Y133" s="1">
        <v>32664</v>
      </c>
      <c r="Z133" s="1">
        <v>36476</v>
      </c>
      <c r="AA133" s="1">
        <v>17577</v>
      </c>
      <c r="AB133" s="1">
        <v>286521</v>
      </c>
      <c r="AD133" s="9">
        <f t="shared" si="6"/>
        <v>2996598</v>
      </c>
      <c r="AE133" s="9">
        <f t="shared" si="7"/>
        <v>2985245</v>
      </c>
      <c r="AF133" s="9">
        <f t="shared" ref="AF133:AF196" si="8">AD133-AE133</f>
        <v>11353</v>
      </c>
    </row>
    <row r="134" spans="1:32" x14ac:dyDescent="0.2">
      <c r="A134" s="120">
        <v>37529</v>
      </c>
      <c r="B134" s="1">
        <v>3030515</v>
      </c>
      <c r="C134" s="1">
        <v>1385116</v>
      </c>
      <c r="D134" s="1">
        <v>1792141</v>
      </c>
      <c r="E134" s="1">
        <v>864235</v>
      </c>
      <c r="F134" s="1">
        <v>549520</v>
      </c>
      <c r="G134" s="1">
        <v>236288</v>
      </c>
      <c r="H134" s="1">
        <v>392372</v>
      </c>
      <c r="I134" s="1">
        <v>194261</v>
      </c>
      <c r="J134" s="1">
        <v>30583</v>
      </c>
      <c r="K134" s="1">
        <v>19738</v>
      </c>
      <c r="L134" s="1">
        <v>-11703</v>
      </c>
      <c r="M134" s="1">
        <v>25304</v>
      </c>
      <c r="N134" s="1">
        <v>2726642</v>
      </c>
      <c r="O134" s="1">
        <v>1339827</v>
      </c>
      <c r="P134" s="1">
        <v>880082</v>
      </c>
      <c r="Q134" s="1">
        <v>382287</v>
      </c>
      <c r="R134" s="1">
        <v>602784</v>
      </c>
      <c r="S134" s="1">
        <v>336998</v>
      </c>
      <c r="T134" s="1">
        <v>132171</v>
      </c>
      <c r="U134" s="1">
        <v>115549</v>
      </c>
      <c r="V134" s="1">
        <v>660380</v>
      </c>
      <c r="W134" s="1">
        <v>913357</v>
      </c>
      <c r="X134" s="1">
        <v>80224</v>
      </c>
      <c r="Y134" s="1">
        <v>35570</v>
      </c>
      <c r="Z134" s="1">
        <v>38076</v>
      </c>
      <c r="AA134" s="1">
        <v>18606</v>
      </c>
      <c r="AB134" s="1">
        <v>288231</v>
      </c>
      <c r="AD134" s="9">
        <f t="shared" si="6"/>
        <v>3030515</v>
      </c>
      <c r="AE134" s="9">
        <f t="shared" si="7"/>
        <v>3003940</v>
      </c>
      <c r="AF134" s="9">
        <f t="shared" si="8"/>
        <v>26575</v>
      </c>
    </row>
    <row r="135" spans="1:32" x14ac:dyDescent="0.2">
      <c r="A135" s="120">
        <v>37621</v>
      </c>
      <c r="B135" s="1">
        <v>3055728</v>
      </c>
      <c r="C135" s="1">
        <v>1424285</v>
      </c>
      <c r="D135" s="1">
        <v>1812178</v>
      </c>
      <c r="E135" s="1">
        <v>891715</v>
      </c>
      <c r="F135" s="1">
        <v>556764</v>
      </c>
      <c r="G135" s="1">
        <v>239003</v>
      </c>
      <c r="H135" s="1">
        <v>402232</v>
      </c>
      <c r="I135" s="1">
        <v>202842</v>
      </c>
      <c r="J135" s="1">
        <v>16891</v>
      </c>
      <c r="K135" s="1">
        <v>10770</v>
      </c>
      <c r="L135" s="1">
        <v>-6813</v>
      </c>
      <c r="M135" s="1">
        <v>36991</v>
      </c>
      <c r="N135" s="1">
        <v>2721260</v>
      </c>
      <c r="O135" s="1">
        <v>1381321</v>
      </c>
      <c r="P135" s="1">
        <v>930273</v>
      </c>
      <c r="Q135" s="1">
        <v>397273</v>
      </c>
      <c r="R135" s="1">
        <v>620884</v>
      </c>
      <c r="S135" s="1">
        <v>354309</v>
      </c>
      <c r="T135" s="1">
        <v>129806</v>
      </c>
      <c r="U135" s="1">
        <v>116408</v>
      </c>
      <c r="V135" s="1">
        <v>657339</v>
      </c>
      <c r="W135" s="1">
        <v>942337</v>
      </c>
      <c r="X135" s="1">
        <v>81709</v>
      </c>
      <c r="Y135" s="1">
        <v>37618</v>
      </c>
      <c r="Z135" s="1">
        <v>43452</v>
      </c>
      <c r="AA135" s="1">
        <v>21369</v>
      </c>
      <c r="AB135" s="1">
        <v>290480</v>
      </c>
      <c r="AD135" s="9">
        <f t="shared" si="6"/>
        <v>3055728</v>
      </c>
      <c r="AE135" s="9">
        <f t="shared" si="7"/>
        <v>3030649</v>
      </c>
      <c r="AF135" s="9">
        <f t="shared" si="8"/>
        <v>25079</v>
      </c>
    </row>
    <row r="136" spans="1:32" x14ac:dyDescent="0.2">
      <c r="A136" s="120">
        <v>37711</v>
      </c>
      <c r="B136" s="1">
        <v>3075125</v>
      </c>
      <c r="C136" s="1">
        <v>1451482</v>
      </c>
      <c r="D136" s="1">
        <v>1817716</v>
      </c>
      <c r="E136" s="1">
        <v>894208</v>
      </c>
      <c r="F136" s="1">
        <v>564375</v>
      </c>
      <c r="G136" s="1">
        <v>244301</v>
      </c>
      <c r="H136" s="1">
        <v>408903</v>
      </c>
      <c r="I136" s="1">
        <v>206842</v>
      </c>
      <c r="J136" s="1">
        <v>52165</v>
      </c>
      <c r="K136" s="1">
        <v>8959</v>
      </c>
      <c r="L136" s="1">
        <v>-15757</v>
      </c>
      <c r="M136" s="1">
        <v>49636</v>
      </c>
      <c r="N136" s="1">
        <v>2779762</v>
      </c>
      <c r="O136" s="1">
        <v>1403946</v>
      </c>
      <c r="P136" s="1">
        <v>892644</v>
      </c>
      <c r="Q136" s="1">
        <v>368978</v>
      </c>
      <c r="R136" s="1">
        <v>620095</v>
      </c>
      <c r="S136" s="1">
        <v>321442</v>
      </c>
      <c r="T136" s="1">
        <v>132651</v>
      </c>
      <c r="U136" s="1">
        <v>117731</v>
      </c>
      <c r="V136" s="1">
        <v>664083</v>
      </c>
      <c r="W136" s="1">
        <v>934661</v>
      </c>
      <c r="X136" s="1">
        <v>83030</v>
      </c>
      <c r="Y136" s="1">
        <v>37932</v>
      </c>
      <c r="Z136" s="1">
        <v>40552</v>
      </c>
      <c r="AA136" s="1">
        <v>20115</v>
      </c>
      <c r="AB136" s="1">
        <v>298559</v>
      </c>
      <c r="AD136" s="9">
        <f t="shared" si="6"/>
        <v>3075125</v>
      </c>
      <c r="AE136" s="9">
        <f t="shared" si="7"/>
        <v>3052311</v>
      </c>
      <c r="AF136" s="9">
        <f t="shared" si="8"/>
        <v>22814</v>
      </c>
    </row>
    <row r="137" spans="1:32" x14ac:dyDescent="0.2">
      <c r="A137" s="120">
        <v>37802</v>
      </c>
      <c r="B137" s="1">
        <v>3090143</v>
      </c>
      <c r="C137" s="1">
        <v>1476734</v>
      </c>
      <c r="D137" s="1">
        <v>1828286</v>
      </c>
      <c r="E137" s="1">
        <v>914590</v>
      </c>
      <c r="F137" s="1">
        <v>572133</v>
      </c>
      <c r="G137" s="1">
        <v>243345</v>
      </c>
      <c r="H137" s="1">
        <v>423180</v>
      </c>
      <c r="I137" s="1">
        <v>215789</v>
      </c>
      <c r="J137" s="1">
        <v>39556</v>
      </c>
      <c r="K137" s="1">
        <v>18667</v>
      </c>
      <c r="L137" s="1">
        <v>-15834</v>
      </c>
      <c r="M137" s="1">
        <v>55242</v>
      </c>
      <c r="N137" s="1">
        <v>2816680</v>
      </c>
      <c r="O137" s="1">
        <v>1447634</v>
      </c>
      <c r="P137" s="1">
        <v>892206</v>
      </c>
      <c r="Q137" s="1">
        <v>350351</v>
      </c>
      <c r="R137" s="1">
        <v>641083</v>
      </c>
      <c r="S137" s="1">
        <v>321251</v>
      </c>
      <c r="T137" s="1">
        <v>134983</v>
      </c>
      <c r="U137" s="1">
        <v>116690</v>
      </c>
      <c r="V137" s="1">
        <v>663874</v>
      </c>
      <c r="W137" s="1">
        <v>945572</v>
      </c>
      <c r="X137" s="1">
        <v>86459</v>
      </c>
      <c r="Y137" s="1">
        <v>40774</v>
      </c>
      <c r="Z137" s="1">
        <v>41550</v>
      </c>
      <c r="AA137" s="1">
        <v>20760</v>
      </c>
      <c r="AB137" s="1">
        <v>308302</v>
      </c>
      <c r="AD137" s="9">
        <f t="shared" si="6"/>
        <v>3090143</v>
      </c>
      <c r="AE137" s="9">
        <f t="shared" si="7"/>
        <v>3067803</v>
      </c>
      <c r="AF137" s="9">
        <f t="shared" si="8"/>
        <v>22340</v>
      </c>
    </row>
    <row r="138" spans="1:32" x14ac:dyDescent="0.2">
      <c r="A138" s="120">
        <v>37894</v>
      </c>
      <c r="B138" s="1">
        <v>3106913</v>
      </c>
      <c r="C138" s="1">
        <v>1500519</v>
      </c>
      <c r="D138" s="1">
        <v>1846661</v>
      </c>
      <c r="E138" s="1">
        <v>932460</v>
      </c>
      <c r="F138" s="1">
        <v>580549</v>
      </c>
      <c r="G138" s="1">
        <v>253830</v>
      </c>
      <c r="H138" s="1">
        <v>436406</v>
      </c>
      <c r="I138" s="1">
        <v>220481</v>
      </c>
      <c r="J138" s="1">
        <v>18965</v>
      </c>
      <c r="K138" s="1">
        <v>10567</v>
      </c>
      <c r="L138" s="1">
        <v>-15918</v>
      </c>
      <c r="M138" s="1">
        <v>50247</v>
      </c>
      <c r="N138" s="1">
        <v>2831426</v>
      </c>
      <c r="O138" s="1">
        <v>1467585</v>
      </c>
      <c r="P138" s="1">
        <v>925598</v>
      </c>
      <c r="Q138" s="1">
        <v>359284</v>
      </c>
      <c r="R138" s="1">
        <v>667378</v>
      </c>
      <c r="S138" s="1">
        <v>326350</v>
      </c>
      <c r="T138" s="1">
        <v>145890</v>
      </c>
      <c r="U138" s="1">
        <v>119892</v>
      </c>
      <c r="V138" s="1">
        <v>667226</v>
      </c>
      <c r="W138" s="1">
        <v>943667</v>
      </c>
      <c r="X138" s="1">
        <v>88120</v>
      </c>
      <c r="Y138" s="1">
        <v>39787</v>
      </c>
      <c r="Z138" s="1">
        <v>40523</v>
      </c>
      <c r="AA138" s="1">
        <v>20184</v>
      </c>
      <c r="AB138" s="1">
        <v>320967</v>
      </c>
      <c r="AD138" s="9">
        <f t="shared" si="6"/>
        <v>3106913</v>
      </c>
      <c r="AE138" s="9">
        <f t="shared" si="7"/>
        <v>3089646</v>
      </c>
      <c r="AF138" s="9">
        <f t="shared" si="8"/>
        <v>17267</v>
      </c>
    </row>
    <row r="139" spans="1:32" x14ac:dyDescent="0.2">
      <c r="A139" s="120">
        <v>37986</v>
      </c>
      <c r="B139" s="1">
        <v>3124837</v>
      </c>
      <c r="C139" s="1">
        <v>1532861</v>
      </c>
      <c r="D139" s="1">
        <v>1878016</v>
      </c>
      <c r="E139" s="1">
        <v>949150</v>
      </c>
      <c r="F139" s="1">
        <v>590420</v>
      </c>
      <c r="G139" s="1">
        <v>264025</v>
      </c>
      <c r="H139" s="1">
        <v>450696</v>
      </c>
      <c r="I139" s="1">
        <v>230674</v>
      </c>
      <c r="J139" s="1">
        <v>20420</v>
      </c>
      <c r="K139" s="1">
        <v>21435</v>
      </c>
      <c r="L139" s="1">
        <v>-16008</v>
      </c>
      <c r="M139" s="1">
        <v>51554</v>
      </c>
      <c r="N139" s="1">
        <v>2890212</v>
      </c>
      <c r="O139" s="1">
        <v>1516839</v>
      </c>
      <c r="P139" s="1">
        <v>905906</v>
      </c>
      <c r="Q139" s="1">
        <v>347119</v>
      </c>
      <c r="R139" s="1">
        <v>690578</v>
      </c>
      <c r="S139" s="1">
        <v>331097</v>
      </c>
      <c r="T139" s="1">
        <v>147265</v>
      </c>
      <c r="U139" s="1">
        <v>123006</v>
      </c>
      <c r="V139" s="1">
        <v>672655</v>
      </c>
      <c r="W139" s="1">
        <v>967014</v>
      </c>
      <c r="X139" s="1">
        <v>86024</v>
      </c>
      <c r="Y139" s="1">
        <v>42849</v>
      </c>
      <c r="Z139" s="1">
        <v>50647</v>
      </c>
      <c r="AA139" s="1">
        <v>25106</v>
      </c>
      <c r="AB139" s="1">
        <v>325039</v>
      </c>
      <c r="AD139" s="9">
        <f t="shared" si="6"/>
        <v>3124837</v>
      </c>
      <c r="AE139" s="9">
        <f t="shared" si="7"/>
        <v>3105540</v>
      </c>
      <c r="AF139" s="9">
        <f t="shared" si="8"/>
        <v>19297</v>
      </c>
    </row>
    <row r="140" spans="1:32" x14ac:dyDescent="0.2">
      <c r="A140" s="120">
        <v>38077</v>
      </c>
      <c r="B140" s="1">
        <v>3172140</v>
      </c>
      <c r="C140" s="1">
        <v>1588712</v>
      </c>
      <c r="D140" s="1">
        <v>1903332</v>
      </c>
      <c r="E140" s="1">
        <v>1010551</v>
      </c>
      <c r="F140" s="1">
        <v>599502</v>
      </c>
      <c r="G140" s="1">
        <v>268589</v>
      </c>
      <c r="H140" s="1">
        <v>464235</v>
      </c>
      <c r="I140" s="1">
        <v>236642</v>
      </c>
      <c r="J140" s="1">
        <v>64822</v>
      </c>
      <c r="K140" s="1">
        <v>25385</v>
      </c>
      <c r="L140" s="1">
        <v>-16254</v>
      </c>
      <c r="M140" s="1">
        <v>30414</v>
      </c>
      <c r="N140" s="1">
        <v>2974761</v>
      </c>
      <c r="O140" s="1">
        <v>1571580</v>
      </c>
      <c r="P140" s="1">
        <v>872943</v>
      </c>
      <c r="Q140" s="1">
        <v>354312</v>
      </c>
      <c r="R140" s="1">
        <v>701130</v>
      </c>
      <c r="S140" s="1">
        <v>337180</v>
      </c>
      <c r="T140" s="1">
        <v>147564</v>
      </c>
      <c r="U140" s="1">
        <v>129562</v>
      </c>
      <c r="V140" s="1">
        <v>683297</v>
      </c>
      <c r="W140" s="1">
        <v>973339</v>
      </c>
      <c r="X140" s="1">
        <v>85507</v>
      </c>
      <c r="Y140" s="1">
        <v>41454</v>
      </c>
      <c r="Z140" s="1">
        <v>49776</v>
      </c>
      <c r="AA140" s="1">
        <v>24926</v>
      </c>
      <c r="AB140" s="1">
        <v>340190</v>
      </c>
      <c r="AD140" s="9">
        <f t="shared" si="6"/>
        <v>3172140</v>
      </c>
      <c r="AE140" s="9">
        <f t="shared" si="7"/>
        <v>3146574</v>
      </c>
      <c r="AF140" s="9">
        <f t="shared" si="8"/>
        <v>25566</v>
      </c>
    </row>
    <row r="141" spans="1:32" x14ac:dyDescent="0.2">
      <c r="A141" s="120">
        <v>38168</v>
      </c>
      <c r="B141" s="1">
        <v>3216470</v>
      </c>
      <c r="C141" s="1">
        <v>1631115</v>
      </c>
      <c r="D141" s="1">
        <v>1941041</v>
      </c>
      <c r="E141" s="1">
        <v>1043548</v>
      </c>
      <c r="F141" s="1">
        <v>606379</v>
      </c>
      <c r="G141" s="1">
        <v>277409</v>
      </c>
      <c r="H141" s="1">
        <v>473415</v>
      </c>
      <c r="I141" s="1">
        <v>244097</v>
      </c>
      <c r="J141" s="1">
        <v>55480</v>
      </c>
      <c r="K141" s="1">
        <v>32701</v>
      </c>
      <c r="L141" s="1">
        <v>-16480</v>
      </c>
      <c r="M141" s="1">
        <v>43198</v>
      </c>
      <c r="N141" s="1">
        <v>3038610</v>
      </c>
      <c r="O141" s="1">
        <v>1640953</v>
      </c>
      <c r="P141" s="1">
        <v>914161</v>
      </c>
      <c r="Q141" s="1">
        <v>374200</v>
      </c>
      <c r="R141" s="1">
        <v>755511</v>
      </c>
      <c r="S141" s="1">
        <v>384038</v>
      </c>
      <c r="T141" s="1">
        <v>153009</v>
      </c>
      <c r="U141" s="1">
        <v>136108</v>
      </c>
      <c r="V141" s="1">
        <v>693033</v>
      </c>
      <c r="W141" s="1">
        <v>988372</v>
      </c>
      <c r="X141" s="1">
        <v>87560</v>
      </c>
      <c r="Y141" s="1">
        <v>42961</v>
      </c>
      <c r="Z141" s="1">
        <v>45331</v>
      </c>
      <c r="AA141" s="1">
        <v>22800</v>
      </c>
      <c r="AB141" s="1">
        <v>352794</v>
      </c>
      <c r="AD141" s="9">
        <f t="shared" si="6"/>
        <v>3216470</v>
      </c>
      <c r="AE141" s="9">
        <f t="shared" si="7"/>
        <v>3197260</v>
      </c>
      <c r="AF141" s="9">
        <f t="shared" si="8"/>
        <v>19210</v>
      </c>
    </row>
    <row r="142" spans="1:32" x14ac:dyDescent="0.2">
      <c r="A142" s="120">
        <v>38260</v>
      </c>
      <c r="B142" s="1">
        <v>3269063</v>
      </c>
      <c r="C142" s="1">
        <v>1670385</v>
      </c>
      <c r="D142" s="1">
        <v>1977789</v>
      </c>
      <c r="E142" s="1">
        <v>1060974</v>
      </c>
      <c r="F142" s="1">
        <v>610533</v>
      </c>
      <c r="G142" s="1">
        <v>282748</v>
      </c>
      <c r="H142" s="1">
        <v>493074</v>
      </c>
      <c r="I142" s="1">
        <v>255418</v>
      </c>
      <c r="J142" s="1">
        <v>44808</v>
      </c>
      <c r="K142" s="1">
        <v>27981</v>
      </c>
      <c r="L142" s="1">
        <v>-16750</v>
      </c>
      <c r="M142" s="1">
        <v>47579</v>
      </c>
      <c r="N142" s="1">
        <v>3079442</v>
      </c>
      <c r="O142" s="1">
        <v>1674699</v>
      </c>
      <c r="P142" s="1">
        <v>939082</v>
      </c>
      <c r="Q142" s="1">
        <v>379995</v>
      </c>
      <c r="R142" s="1">
        <v>767713</v>
      </c>
      <c r="S142" s="1">
        <v>384309</v>
      </c>
      <c r="T142" s="1">
        <v>162277</v>
      </c>
      <c r="U142" s="1">
        <v>142326</v>
      </c>
      <c r="V142" s="1">
        <v>703416</v>
      </c>
      <c r="W142" s="1">
        <v>996875</v>
      </c>
      <c r="X142" s="1">
        <v>93608</v>
      </c>
      <c r="Y142" s="1">
        <v>44998</v>
      </c>
      <c r="Z142" s="1">
        <v>47264</v>
      </c>
      <c r="AA142" s="1">
        <v>23987</v>
      </c>
      <c r="AB142" s="1">
        <v>365259</v>
      </c>
      <c r="AD142" s="9">
        <f t="shared" si="6"/>
        <v>3269063</v>
      </c>
      <c r="AE142" s="9">
        <f t="shared" si="7"/>
        <v>3250811</v>
      </c>
      <c r="AF142" s="9">
        <f t="shared" si="8"/>
        <v>18252</v>
      </c>
    </row>
    <row r="143" spans="1:32" x14ac:dyDescent="0.2">
      <c r="A143" s="120">
        <v>38352</v>
      </c>
      <c r="B143" s="1">
        <v>3303974</v>
      </c>
      <c r="C143" s="1">
        <v>1719524</v>
      </c>
      <c r="D143" s="1">
        <v>2008484</v>
      </c>
      <c r="E143" s="1">
        <v>1093347</v>
      </c>
      <c r="F143" s="1">
        <v>611915</v>
      </c>
      <c r="G143" s="1">
        <v>295204</v>
      </c>
      <c r="H143" s="1">
        <v>509840</v>
      </c>
      <c r="I143" s="1">
        <v>266358</v>
      </c>
      <c r="J143" s="1">
        <v>40232</v>
      </c>
      <c r="K143" s="1">
        <v>32453</v>
      </c>
      <c r="L143" s="1">
        <v>-16927</v>
      </c>
      <c r="M143" s="1">
        <v>43638</v>
      </c>
      <c r="N143" s="1">
        <v>3101112</v>
      </c>
      <c r="O143" s="1">
        <v>1731000</v>
      </c>
      <c r="P143" s="1">
        <v>992645</v>
      </c>
      <c r="Q143" s="1">
        <v>395705</v>
      </c>
      <c r="R143" s="1">
        <v>800951</v>
      </c>
      <c r="S143" s="1">
        <v>407181</v>
      </c>
      <c r="T143" s="1">
        <v>169001</v>
      </c>
      <c r="U143" s="1">
        <v>148246</v>
      </c>
      <c r="V143" s="1">
        <v>713803</v>
      </c>
      <c r="W143" s="1">
        <v>1002155</v>
      </c>
      <c r="X143" s="1">
        <v>98315</v>
      </c>
      <c r="Y143" s="1">
        <v>48722</v>
      </c>
      <c r="Z143" s="1">
        <v>46463</v>
      </c>
      <c r="AA143" s="1">
        <v>23680</v>
      </c>
      <c r="AB143" s="1">
        <v>379129</v>
      </c>
      <c r="AD143" s="9">
        <f t="shared" si="6"/>
        <v>3303974</v>
      </c>
      <c r="AE143" s="9">
        <f t="shared" si="7"/>
        <v>3292806</v>
      </c>
      <c r="AF143" s="9">
        <f t="shared" si="8"/>
        <v>11168</v>
      </c>
    </row>
    <row r="144" spans="1:32" x14ac:dyDescent="0.2">
      <c r="A144" s="120">
        <v>38442</v>
      </c>
      <c r="B144" s="1">
        <v>3337562</v>
      </c>
      <c r="C144" s="1">
        <v>1757471</v>
      </c>
      <c r="D144" s="1">
        <v>2031707</v>
      </c>
      <c r="E144" s="1">
        <v>1120236</v>
      </c>
      <c r="F144" s="1">
        <v>608712</v>
      </c>
      <c r="G144" s="1">
        <v>290353</v>
      </c>
      <c r="H144" s="1">
        <v>515611</v>
      </c>
      <c r="I144" s="1">
        <v>272467</v>
      </c>
      <c r="J144" s="1">
        <v>57577</v>
      </c>
      <c r="K144" s="1">
        <v>27727</v>
      </c>
      <c r="L144" s="1">
        <v>-17100</v>
      </c>
      <c r="M144" s="1">
        <v>58046</v>
      </c>
      <c r="N144" s="1">
        <v>3159864</v>
      </c>
      <c r="O144" s="1">
        <v>1768828</v>
      </c>
      <c r="P144" s="1">
        <v>958134</v>
      </c>
      <c r="Q144" s="1">
        <v>385124</v>
      </c>
      <c r="R144" s="1">
        <v>798188</v>
      </c>
      <c r="S144" s="1">
        <v>396481</v>
      </c>
      <c r="T144" s="1">
        <v>176722</v>
      </c>
      <c r="U144" s="1">
        <v>153094</v>
      </c>
      <c r="V144" s="1">
        <v>718136</v>
      </c>
      <c r="W144" s="1">
        <v>1006528</v>
      </c>
      <c r="X144" s="1">
        <v>91292</v>
      </c>
      <c r="Y144" s="1">
        <v>46509</v>
      </c>
      <c r="Z144" s="1">
        <v>51028</v>
      </c>
      <c r="AA144" s="1">
        <v>26224</v>
      </c>
      <c r="AB144" s="1">
        <v>386017</v>
      </c>
      <c r="AD144" s="9">
        <f t="shared" si="6"/>
        <v>3337562</v>
      </c>
      <c r="AE144" s="9">
        <f t="shared" si="7"/>
        <v>3319810</v>
      </c>
      <c r="AF144" s="9">
        <f t="shared" si="8"/>
        <v>17752</v>
      </c>
    </row>
    <row r="145" spans="1:32" x14ac:dyDescent="0.2">
      <c r="A145" s="120">
        <v>38533</v>
      </c>
      <c r="B145" s="1">
        <v>3397456</v>
      </c>
      <c r="C145" s="1">
        <v>1813626</v>
      </c>
      <c r="D145" s="1">
        <v>2057095</v>
      </c>
      <c r="E145" s="1">
        <v>1150093</v>
      </c>
      <c r="F145" s="1">
        <v>609872</v>
      </c>
      <c r="G145" s="1">
        <v>298283</v>
      </c>
      <c r="H145" s="1">
        <v>529453</v>
      </c>
      <c r="I145" s="1">
        <v>281592</v>
      </c>
      <c r="J145" s="1">
        <v>23605</v>
      </c>
      <c r="K145" s="1">
        <v>14131</v>
      </c>
      <c r="L145" s="1">
        <v>-17407</v>
      </c>
      <c r="M145" s="1">
        <v>59684</v>
      </c>
      <c r="N145" s="1">
        <v>3193965</v>
      </c>
      <c r="O145" s="1">
        <v>1803783</v>
      </c>
      <c r="P145" s="1">
        <v>1023825</v>
      </c>
      <c r="Q145" s="1">
        <v>442478</v>
      </c>
      <c r="R145" s="1">
        <v>830938</v>
      </c>
      <c r="S145" s="1">
        <v>432635</v>
      </c>
      <c r="T145" s="1">
        <v>186307</v>
      </c>
      <c r="U145" s="1">
        <v>155755</v>
      </c>
      <c r="V145" s="1">
        <v>732836</v>
      </c>
      <c r="W145" s="1">
        <v>1001081</v>
      </c>
      <c r="X145" s="1">
        <v>88922</v>
      </c>
      <c r="Y145" s="1">
        <v>46415</v>
      </c>
      <c r="Z145" s="1">
        <v>53075</v>
      </c>
      <c r="AA145" s="1">
        <v>27670</v>
      </c>
      <c r="AB145" s="1">
        <v>399347</v>
      </c>
      <c r="AD145" s="9">
        <f t="shared" si="6"/>
        <v>3397456</v>
      </c>
      <c r="AE145" s="9">
        <f t="shared" si="7"/>
        <v>3386852</v>
      </c>
      <c r="AF145" s="9">
        <f t="shared" si="8"/>
        <v>10604</v>
      </c>
    </row>
    <row r="146" spans="1:32" x14ac:dyDescent="0.2">
      <c r="A146" s="120">
        <v>38625</v>
      </c>
      <c r="B146" s="1">
        <v>3443785</v>
      </c>
      <c r="C146" s="1">
        <v>1861588</v>
      </c>
      <c r="D146" s="1">
        <v>2088994</v>
      </c>
      <c r="E146" s="1">
        <v>1184291</v>
      </c>
      <c r="F146" s="1">
        <v>613099</v>
      </c>
      <c r="G146" s="1">
        <v>296272</v>
      </c>
      <c r="H146" s="1">
        <v>545354</v>
      </c>
      <c r="I146" s="1">
        <v>298492</v>
      </c>
      <c r="J146" s="1">
        <v>24438</v>
      </c>
      <c r="K146" s="1">
        <v>18159</v>
      </c>
      <c r="L146" s="1">
        <v>-17645</v>
      </c>
      <c r="M146" s="1">
        <v>76529</v>
      </c>
      <c r="N146" s="1">
        <v>3258866</v>
      </c>
      <c r="O146" s="1">
        <v>1873743</v>
      </c>
      <c r="P146" s="1">
        <v>1040126</v>
      </c>
      <c r="Q146" s="1">
        <v>450007</v>
      </c>
      <c r="R146" s="1">
        <v>864189</v>
      </c>
      <c r="S146" s="1">
        <v>462162</v>
      </c>
      <c r="T146" s="1">
        <v>192573</v>
      </c>
      <c r="U146" s="1">
        <v>163395</v>
      </c>
      <c r="V146" s="1">
        <v>738393</v>
      </c>
      <c r="W146" s="1">
        <v>1011958</v>
      </c>
      <c r="X146" s="1">
        <v>89729</v>
      </c>
      <c r="Y146" s="1">
        <v>49321</v>
      </c>
      <c r="Z146" s="1">
        <v>53678</v>
      </c>
      <c r="AA146" s="1">
        <v>29024</v>
      </c>
      <c r="AB146" s="1">
        <v>413042</v>
      </c>
      <c r="AD146" s="9">
        <f t="shared" si="6"/>
        <v>3443785</v>
      </c>
      <c r="AE146" s="9">
        <f t="shared" si="7"/>
        <v>3434803</v>
      </c>
      <c r="AF146" s="9">
        <f t="shared" si="8"/>
        <v>8982</v>
      </c>
    </row>
    <row r="147" spans="1:32" x14ac:dyDescent="0.2">
      <c r="A147" s="120">
        <v>38717</v>
      </c>
      <c r="B147" s="1">
        <v>3466836</v>
      </c>
      <c r="C147" s="1">
        <v>1915320</v>
      </c>
      <c r="D147" s="1">
        <v>2133138</v>
      </c>
      <c r="E147" s="1">
        <v>1218207</v>
      </c>
      <c r="F147" s="1">
        <v>622850</v>
      </c>
      <c r="G147" s="1">
        <v>301714</v>
      </c>
      <c r="H147" s="1">
        <v>563292</v>
      </c>
      <c r="I147" s="1">
        <v>314187</v>
      </c>
      <c r="J147" s="1">
        <v>25697</v>
      </c>
      <c r="K147" s="1">
        <v>10047</v>
      </c>
      <c r="L147" s="1">
        <v>-17771</v>
      </c>
      <c r="M147" s="1">
        <v>74268</v>
      </c>
      <c r="N147" s="1">
        <v>3298902</v>
      </c>
      <c r="O147" s="1">
        <v>1918423</v>
      </c>
      <c r="P147" s="1">
        <v>1015347</v>
      </c>
      <c r="Q147" s="1">
        <v>456503</v>
      </c>
      <c r="R147" s="1">
        <v>861120</v>
      </c>
      <c r="S147" s="1">
        <v>459606</v>
      </c>
      <c r="T147" s="1">
        <v>198220</v>
      </c>
      <c r="U147" s="1">
        <v>168139</v>
      </c>
      <c r="V147" s="1">
        <v>749166</v>
      </c>
      <c r="W147" s="1">
        <v>1035459</v>
      </c>
      <c r="X147" s="1">
        <v>90282</v>
      </c>
      <c r="Y147" s="1">
        <v>53408</v>
      </c>
      <c r="Z147" s="1">
        <v>54636</v>
      </c>
      <c r="AA147" s="1">
        <v>30060</v>
      </c>
      <c r="AB147" s="1">
        <v>427946</v>
      </c>
      <c r="AD147" s="9">
        <f t="shared" si="6"/>
        <v>3466836</v>
      </c>
      <c r="AE147" s="9">
        <f t="shared" si="7"/>
        <v>3453129</v>
      </c>
      <c r="AF147" s="9">
        <f t="shared" si="8"/>
        <v>13707</v>
      </c>
    </row>
    <row r="148" spans="1:32" x14ac:dyDescent="0.2">
      <c r="A148" s="120">
        <v>38807</v>
      </c>
      <c r="B148" s="1">
        <v>3527754</v>
      </c>
      <c r="C148" s="1">
        <v>1944392</v>
      </c>
      <c r="D148" s="1">
        <v>2187514</v>
      </c>
      <c r="E148" s="1">
        <v>1242941</v>
      </c>
      <c r="F148" s="1">
        <v>632866</v>
      </c>
      <c r="G148" s="1">
        <v>314174</v>
      </c>
      <c r="H148" s="1">
        <v>576227</v>
      </c>
      <c r="I148" s="1">
        <v>327204</v>
      </c>
      <c r="J148" s="1">
        <v>49388</v>
      </c>
      <c r="K148" s="1">
        <v>16883</v>
      </c>
      <c r="L148" s="1">
        <v>-18072</v>
      </c>
      <c r="M148" s="1">
        <v>58949</v>
      </c>
      <c r="N148" s="1">
        <v>3415405</v>
      </c>
      <c r="O148" s="1">
        <v>1960150</v>
      </c>
      <c r="P148" s="1">
        <v>1024424</v>
      </c>
      <c r="Q148" s="1">
        <v>462156</v>
      </c>
      <c r="R148" s="1">
        <v>917039</v>
      </c>
      <c r="S148" s="1">
        <v>477914</v>
      </c>
      <c r="T148" s="1">
        <v>209451</v>
      </c>
      <c r="U148" s="1">
        <v>176227</v>
      </c>
      <c r="V148" s="1">
        <v>759410</v>
      </c>
      <c r="W148" s="1">
        <v>1056503</v>
      </c>
      <c r="X148" s="1">
        <v>94170</v>
      </c>
      <c r="Y148" s="1">
        <v>53031</v>
      </c>
      <c r="Z148" s="1">
        <v>56687</v>
      </c>
      <c r="AA148" s="1">
        <v>32100</v>
      </c>
      <c r="AB148" s="1">
        <v>432610</v>
      </c>
      <c r="AD148" s="9">
        <f t="shared" si="6"/>
        <v>3527754</v>
      </c>
      <c r="AE148" s="9">
        <f t="shared" si="7"/>
        <v>3522790</v>
      </c>
      <c r="AF148" s="9">
        <f t="shared" si="8"/>
        <v>4964</v>
      </c>
    </row>
    <row r="149" spans="1:32" x14ac:dyDescent="0.2">
      <c r="A149" s="120">
        <v>38898</v>
      </c>
      <c r="B149" s="1">
        <v>3577857</v>
      </c>
      <c r="C149" s="1">
        <v>2024497</v>
      </c>
      <c r="D149" s="1">
        <v>2234164</v>
      </c>
      <c r="E149" s="1">
        <v>1278063</v>
      </c>
      <c r="F149" s="1">
        <v>633278</v>
      </c>
      <c r="G149" s="1">
        <v>326247</v>
      </c>
      <c r="H149" s="1">
        <v>593102</v>
      </c>
      <c r="I149" s="1">
        <v>342227</v>
      </c>
      <c r="J149" s="1">
        <v>47170</v>
      </c>
      <c r="K149" s="1">
        <v>27335</v>
      </c>
      <c r="L149" s="1">
        <v>-18330</v>
      </c>
      <c r="M149" s="1">
        <v>74661</v>
      </c>
      <c r="N149" s="1">
        <v>3484508</v>
      </c>
      <c r="O149" s="1">
        <v>2048534</v>
      </c>
      <c r="P149" s="1">
        <v>1071455</v>
      </c>
      <c r="Q149" s="1">
        <v>514001</v>
      </c>
      <c r="R149" s="1">
        <v>981836</v>
      </c>
      <c r="S149" s="1">
        <v>538038</v>
      </c>
      <c r="T149" s="1">
        <v>217440</v>
      </c>
      <c r="U149" s="1">
        <v>183681</v>
      </c>
      <c r="V149" s="1">
        <v>771672</v>
      </c>
      <c r="W149" s="1">
        <v>1076301</v>
      </c>
      <c r="X149" s="1">
        <v>100862</v>
      </c>
      <c r="Y149" s="1">
        <v>57657</v>
      </c>
      <c r="Z149" s="1">
        <v>60124</v>
      </c>
      <c r="AA149" s="1">
        <v>34476</v>
      </c>
      <c r="AB149" s="1">
        <v>438090</v>
      </c>
      <c r="AD149" s="9">
        <f t="shared" si="6"/>
        <v>3577857</v>
      </c>
      <c r="AE149" s="9">
        <f t="shared" si="7"/>
        <v>3574127</v>
      </c>
      <c r="AF149" s="9">
        <f t="shared" si="8"/>
        <v>3730</v>
      </c>
    </row>
    <row r="150" spans="1:32" x14ac:dyDescent="0.2">
      <c r="A150" s="120">
        <v>38990</v>
      </c>
      <c r="B150" s="1">
        <v>3627273</v>
      </c>
      <c r="C150" s="1">
        <v>2105253</v>
      </c>
      <c r="D150" s="1">
        <v>2282082</v>
      </c>
      <c r="E150" s="1">
        <v>1327085</v>
      </c>
      <c r="F150" s="1">
        <v>638693</v>
      </c>
      <c r="G150" s="1">
        <v>329721</v>
      </c>
      <c r="H150" s="1">
        <v>613445</v>
      </c>
      <c r="I150" s="1">
        <v>368148</v>
      </c>
      <c r="J150" s="1">
        <v>4598</v>
      </c>
      <c r="K150" s="1">
        <v>9735</v>
      </c>
      <c r="L150" s="1">
        <v>-18583</v>
      </c>
      <c r="M150" s="1">
        <v>85323</v>
      </c>
      <c r="N150" s="1">
        <v>3491661</v>
      </c>
      <c r="O150" s="1">
        <v>2120013</v>
      </c>
      <c r="P150" s="1">
        <v>1101012</v>
      </c>
      <c r="Q150" s="1">
        <v>570419</v>
      </c>
      <c r="R150" s="1">
        <v>971912</v>
      </c>
      <c r="S150" s="1">
        <v>585179</v>
      </c>
      <c r="T150" s="1">
        <v>223519</v>
      </c>
      <c r="U150" s="1">
        <v>191233</v>
      </c>
      <c r="V150" s="1">
        <v>782846</v>
      </c>
      <c r="W150" s="1">
        <v>1101060</v>
      </c>
      <c r="X150" s="1">
        <v>101463</v>
      </c>
      <c r="Y150" s="1">
        <v>60833</v>
      </c>
      <c r="Z150" s="1">
        <v>61879</v>
      </c>
      <c r="AA150" s="1">
        <v>36733</v>
      </c>
      <c r="AB150" s="1">
        <v>455467</v>
      </c>
      <c r="AD150" s="9">
        <f t="shared" si="6"/>
        <v>3627273</v>
      </c>
      <c r="AE150" s="9">
        <f t="shared" si="7"/>
        <v>3620761</v>
      </c>
      <c r="AF150" s="9">
        <f t="shared" si="8"/>
        <v>6512</v>
      </c>
    </row>
    <row r="151" spans="1:32" x14ac:dyDescent="0.2">
      <c r="A151" s="120">
        <v>39082</v>
      </c>
      <c r="B151" s="1">
        <v>3677431</v>
      </c>
      <c r="C151" s="1">
        <v>2156233</v>
      </c>
      <c r="D151" s="1">
        <v>2336562</v>
      </c>
      <c r="E151" s="1">
        <v>1383557</v>
      </c>
      <c r="F151" s="1">
        <v>642169</v>
      </c>
      <c r="G151" s="1">
        <v>335256</v>
      </c>
      <c r="H151" s="1">
        <v>632498</v>
      </c>
      <c r="I151" s="1">
        <v>391670</v>
      </c>
      <c r="J151" s="1">
        <v>60335</v>
      </c>
      <c r="K151" s="1">
        <v>38611</v>
      </c>
      <c r="L151" s="1">
        <v>-18838</v>
      </c>
      <c r="M151" s="1">
        <v>81937</v>
      </c>
      <c r="N151" s="1">
        <v>3631168</v>
      </c>
      <c r="O151" s="1">
        <v>2231030</v>
      </c>
      <c r="P151" s="1">
        <v>1141844</v>
      </c>
      <c r="Q151" s="1">
        <v>601408</v>
      </c>
      <c r="R151" s="1">
        <v>1096207</v>
      </c>
      <c r="S151" s="1">
        <v>676205</v>
      </c>
      <c r="T151" s="1">
        <v>231711</v>
      </c>
      <c r="U151" s="1">
        <v>199834</v>
      </c>
      <c r="V151" s="1">
        <v>792006</v>
      </c>
      <c r="W151" s="1">
        <v>1132766</v>
      </c>
      <c r="X151" s="1">
        <v>108468</v>
      </c>
      <c r="Y151" s="1">
        <v>66549</v>
      </c>
      <c r="Z151" s="1">
        <v>64049</v>
      </c>
      <c r="AA151" s="1">
        <v>39248</v>
      </c>
      <c r="AB151" s="1">
        <v>466433</v>
      </c>
      <c r="AD151" s="9">
        <f t="shared" si="6"/>
        <v>3677431</v>
      </c>
      <c r="AE151" s="9">
        <f t="shared" si="7"/>
        <v>3676805</v>
      </c>
      <c r="AF151" s="9">
        <f t="shared" si="8"/>
        <v>626</v>
      </c>
    </row>
    <row r="152" spans="1:32" x14ac:dyDescent="0.2">
      <c r="A152" s="120">
        <v>39172</v>
      </c>
      <c r="B152" s="1">
        <v>3737141</v>
      </c>
      <c r="C152" s="1">
        <v>2269505</v>
      </c>
      <c r="D152" s="1">
        <v>2368206</v>
      </c>
      <c r="E152" s="1">
        <v>1422833</v>
      </c>
      <c r="F152" s="1">
        <v>653630</v>
      </c>
      <c r="G152" s="1">
        <v>358687</v>
      </c>
      <c r="H152" s="1">
        <v>669509</v>
      </c>
      <c r="I152" s="1">
        <v>423125</v>
      </c>
      <c r="J152" s="1">
        <v>13718</v>
      </c>
      <c r="K152" s="1">
        <v>1424</v>
      </c>
      <c r="L152" s="1">
        <v>-19148</v>
      </c>
      <c r="M152" s="1">
        <v>64598</v>
      </c>
      <c r="N152" s="1">
        <v>3616553</v>
      </c>
      <c r="O152" s="1">
        <v>2270667</v>
      </c>
      <c r="P152" s="1">
        <v>1187085</v>
      </c>
      <c r="Q152" s="1">
        <v>646728</v>
      </c>
      <c r="R152" s="1">
        <v>1072031</v>
      </c>
      <c r="S152" s="1">
        <v>647890</v>
      </c>
      <c r="T152" s="1">
        <v>239764</v>
      </c>
      <c r="U152" s="1">
        <v>201140</v>
      </c>
      <c r="V152" s="1">
        <v>801452</v>
      </c>
      <c r="W152" s="1">
        <v>1146231</v>
      </c>
      <c r="X152" s="1">
        <v>120703</v>
      </c>
      <c r="Y152" s="1">
        <v>74762</v>
      </c>
      <c r="Z152" s="1">
        <v>78178</v>
      </c>
      <c r="AA152" s="1">
        <v>48667</v>
      </c>
      <c r="AB152" s="1">
        <v>478704</v>
      </c>
      <c r="AD152" s="9">
        <f t="shared" si="6"/>
        <v>3737141</v>
      </c>
      <c r="AE152" s="9">
        <f t="shared" si="7"/>
        <v>3731607</v>
      </c>
      <c r="AF152" s="9">
        <f t="shared" si="8"/>
        <v>5534</v>
      </c>
    </row>
    <row r="153" spans="1:32" x14ac:dyDescent="0.2">
      <c r="A153" s="120">
        <v>39263</v>
      </c>
      <c r="B153" s="1">
        <v>3767769</v>
      </c>
      <c r="C153" s="1">
        <v>2306390</v>
      </c>
      <c r="D153" s="1">
        <v>2395088</v>
      </c>
      <c r="E153" s="1">
        <v>1463689</v>
      </c>
      <c r="F153" s="1">
        <v>667655</v>
      </c>
      <c r="G153" s="1">
        <v>359604</v>
      </c>
      <c r="H153" s="1">
        <v>682794</v>
      </c>
      <c r="I153" s="1">
        <v>440349</v>
      </c>
      <c r="J153" s="1">
        <v>30280</v>
      </c>
      <c r="K153" s="1">
        <v>14992</v>
      </c>
      <c r="L153" s="1">
        <v>-19303</v>
      </c>
      <c r="M153" s="1">
        <v>72213</v>
      </c>
      <c r="N153" s="1">
        <v>3732670</v>
      </c>
      <c r="O153" s="1">
        <v>2350848</v>
      </c>
      <c r="P153" s="1">
        <v>1137822</v>
      </c>
      <c r="Q153" s="1">
        <v>636747</v>
      </c>
      <c r="R153" s="1">
        <v>1102495</v>
      </c>
      <c r="S153" s="1">
        <v>681205</v>
      </c>
      <c r="T153" s="1">
        <v>243823</v>
      </c>
      <c r="U153" s="1">
        <v>201922</v>
      </c>
      <c r="V153" s="1">
        <v>811149</v>
      </c>
      <c r="W153" s="1">
        <v>1158742</v>
      </c>
      <c r="X153" s="1">
        <v>125244</v>
      </c>
      <c r="Y153" s="1">
        <v>77876</v>
      </c>
      <c r="Z153" s="1">
        <v>81045</v>
      </c>
      <c r="AA153" s="1">
        <v>51555</v>
      </c>
      <c r="AB153" s="1">
        <v>486107</v>
      </c>
      <c r="AD153" s="9">
        <f t="shared" si="6"/>
        <v>3767769</v>
      </c>
      <c r="AE153" s="9">
        <f t="shared" si="7"/>
        <v>3767997</v>
      </c>
      <c r="AF153" s="9">
        <f t="shared" si="8"/>
        <v>-228</v>
      </c>
    </row>
    <row r="154" spans="1:32" x14ac:dyDescent="0.2">
      <c r="A154" s="120">
        <v>39355</v>
      </c>
      <c r="B154" s="1">
        <v>3811924</v>
      </c>
      <c r="C154" s="1">
        <v>2361199</v>
      </c>
      <c r="D154" s="1">
        <v>2421073</v>
      </c>
      <c r="E154" s="1">
        <v>1507878</v>
      </c>
      <c r="F154" s="1">
        <v>684590</v>
      </c>
      <c r="G154" s="1">
        <v>377449</v>
      </c>
      <c r="H154" s="1">
        <v>690632</v>
      </c>
      <c r="I154" s="1">
        <v>454295</v>
      </c>
      <c r="J154" s="1">
        <v>25715</v>
      </c>
      <c r="K154" s="1">
        <v>10988</v>
      </c>
      <c r="L154" s="1">
        <v>-19529</v>
      </c>
      <c r="M154" s="1">
        <v>65378</v>
      </c>
      <c r="N154" s="1">
        <v>3755982</v>
      </c>
      <c r="O154" s="1">
        <v>2415988</v>
      </c>
      <c r="P154" s="1">
        <v>1141818</v>
      </c>
      <c r="Q154" s="1">
        <v>643210</v>
      </c>
      <c r="R154" s="1">
        <v>1086977</v>
      </c>
      <c r="S154" s="1">
        <v>697999</v>
      </c>
      <c r="T154" s="1">
        <v>248694</v>
      </c>
      <c r="U154" s="1">
        <v>202646</v>
      </c>
      <c r="V154" s="1">
        <v>820831</v>
      </c>
      <c r="W154" s="1">
        <v>1169413</v>
      </c>
      <c r="X154" s="1">
        <v>127834</v>
      </c>
      <c r="Y154" s="1">
        <v>80777</v>
      </c>
      <c r="Z154" s="1">
        <v>81792</v>
      </c>
      <c r="AA154" s="1">
        <v>53157</v>
      </c>
      <c r="AB154" s="1">
        <v>491265</v>
      </c>
      <c r="AD154" s="9">
        <f t="shared" si="6"/>
        <v>3811924</v>
      </c>
      <c r="AE154" s="9">
        <f t="shared" si="7"/>
        <v>3810823</v>
      </c>
      <c r="AF154" s="9">
        <f t="shared" si="8"/>
        <v>1101</v>
      </c>
    </row>
    <row r="155" spans="1:32" x14ac:dyDescent="0.2">
      <c r="A155" s="120">
        <v>39447</v>
      </c>
      <c r="B155" s="1">
        <v>3865942</v>
      </c>
      <c r="C155" s="1">
        <v>2449505</v>
      </c>
      <c r="D155" s="1">
        <v>2445199</v>
      </c>
      <c r="E155" s="1">
        <v>1563086</v>
      </c>
      <c r="F155" s="1">
        <v>699150</v>
      </c>
      <c r="G155" s="1">
        <v>395462</v>
      </c>
      <c r="H155" s="1">
        <v>704647</v>
      </c>
      <c r="I155" s="1">
        <v>467713</v>
      </c>
      <c r="J155" s="1">
        <v>-18171</v>
      </c>
      <c r="K155" s="1">
        <v>1164</v>
      </c>
      <c r="L155" s="1">
        <v>-19797</v>
      </c>
      <c r="M155" s="1">
        <v>34987</v>
      </c>
      <c r="N155" s="1">
        <v>3724527</v>
      </c>
      <c r="O155" s="1">
        <v>2462412</v>
      </c>
      <c r="P155" s="1">
        <v>1211660</v>
      </c>
      <c r="Q155" s="1">
        <v>697711</v>
      </c>
      <c r="R155" s="1">
        <v>1077052</v>
      </c>
      <c r="S155" s="1">
        <v>710618</v>
      </c>
      <c r="T155" s="1">
        <v>250488</v>
      </c>
      <c r="U155" s="1">
        <v>203779</v>
      </c>
      <c r="V155" s="1">
        <v>830538</v>
      </c>
      <c r="W155" s="1">
        <v>1180729</v>
      </c>
      <c r="X155" s="1">
        <v>131291</v>
      </c>
      <c r="Y155" s="1">
        <v>83827</v>
      </c>
      <c r="Z155" s="1">
        <v>92143</v>
      </c>
      <c r="AA155" s="1">
        <v>60663</v>
      </c>
      <c r="AB155" s="1">
        <v>489967</v>
      </c>
      <c r="AD155" s="9">
        <f t="shared" si="6"/>
        <v>3865942</v>
      </c>
      <c r="AE155" s="9">
        <f t="shared" si="7"/>
        <v>3859135</v>
      </c>
      <c r="AF155" s="9">
        <f t="shared" si="8"/>
        <v>6807</v>
      </c>
    </row>
    <row r="156" spans="1:32" x14ac:dyDescent="0.2">
      <c r="A156" s="120">
        <v>39538</v>
      </c>
      <c r="B156" s="1">
        <v>3882180</v>
      </c>
      <c r="C156" s="1">
        <v>2538737</v>
      </c>
      <c r="D156" s="1">
        <v>2438546</v>
      </c>
      <c r="E156" s="1">
        <v>1560469</v>
      </c>
      <c r="F156" s="1">
        <v>719188</v>
      </c>
      <c r="G156" s="1">
        <v>419452</v>
      </c>
      <c r="H156" s="1">
        <v>734695</v>
      </c>
      <c r="I156" s="1">
        <v>499954</v>
      </c>
      <c r="J156" s="1">
        <v>41942</v>
      </c>
      <c r="K156" s="1">
        <v>43575</v>
      </c>
      <c r="L156" s="1">
        <v>-19888</v>
      </c>
      <c r="M156" s="1">
        <v>46353</v>
      </c>
      <c r="N156" s="1">
        <v>3848249</v>
      </c>
      <c r="O156" s="1">
        <v>2569803</v>
      </c>
      <c r="P156" s="1">
        <v>1147734</v>
      </c>
      <c r="Q156" s="1">
        <v>768987</v>
      </c>
      <c r="R156" s="1">
        <v>1113379</v>
      </c>
      <c r="S156" s="1">
        <v>800053</v>
      </c>
      <c r="T156" s="1">
        <v>240194</v>
      </c>
      <c r="U156" s="1">
        <v>204365</v>
      </c>
      <c r="V156" s="1">
        <v>821424</v>
      </c>
      <c r="W156" s="1">
        <v>1196196</v>
      </c>
      <c r="X156" s="1">
        <v>130158</v>
      </c>
      <c r="Y156" s="1">
        <v>85855</v>
      </c>
      <c r="Z156" s="1">
        <v>99508</v>
      </c>
      <c r="AA156" s="1">
        <v>68126</v>
      </c>
      <c r="AB156" s="1">
        <v>510415</v>
      </c>
      <c r="AD156" s="9">
        <f t="shared" si="6"/>
        <v>3882180</v>
      </c>
      <c r="AE156" s="9">
        <f t="shared" si="7"/>
        <v>3882604</v>
      </c>
      <c r="AF156" s="9">
        <f t="shared" si="8"/>
        <v>-424</v>
      </c>
    </row>
    <row r="157" spans="1:32" x14ac:dyDescent="0.2">
      <c r="A157" s="120">
        <v>39629</v>
      </c>
      <c r="B157" s="1">
        <v>3929577</v>
      </c>
      <c r="C157" s="1">
        <v>2586114</v>
      </c>
      <c r="D157" s="1">
        <v>2440822</v>
      </c>
      <c r="E157" s="1">
        <v>1620167</v>
      </c>
      <c r="F157" s="1">
        <v>726066</v>
      </c>
      <c r="G157" s="1">
        <v>431793</v>
      </c>
      <c r="H157" s="1">
        <v>757914</v>
      </c>
      <c r="I157" s="1">
        <v>543291</v>
      </c>
      <c r="J157" s="1">
        <v>5276</v>
      </c>
      <c r="K157" s="1">
        <v>20519</v>
      </c>
      <c r="L157" s="1">
        <v>-20131</v>
      </c>
      <c r="M157" s="1">
        <v>17377</v>
      </c>
      <c r="N157" s="1">
        <v>3851366</v>
      </c>
      <c r="O157" s="1">
        <v>2633146</v>
      </c>
      <c r="P157" s="1">
        <v>1203901</v>
      </c>
      <c r="Q157" s="1">
        <v>854244</v>
      </c>
      <c r="R157" s="1">
        <v>1128229</v>
      </c>
      <c r="S157" s="1">
        <v>901276</v>
      </c>
      <c r="T157" s="1">
        <v>232734</v>
      </c>
      <c r="U157" s="1">
        <v>204281</v>
      </c>
      <c r="V157" s="1">
        <v>812983</v>
      </c>
      <c r="W157" s="1">
        <v>1218880</v>
      </c>
      <c r="X157" s="1">
        <v>139104</v>
      </c>
      <c r="Y157" s="1">
        <v>97678</v>
      </c>
      <c r="Z157" s="1">
        <v>101058</v>
      </c>
      <c r="AA157" s="1">
        <v>73204</v>
      </c>
      <c r="AB157" s="1">
        <v>522603</v>
      </c>
      <c r="AD157" s="9">
        <f t="shared" si="6"/>
        <v>3929577</v>
      </c>
      <c r="AE157" s="9">
        <f t="shared" si="7"/>
        <v>3927038</v>
      </c>
      <c r="AF157" s="9">
        <f t="shared" si="8"/>
        <v>2539</v>
      </c>
    </row>
    <row r="158" spans="1:32" x14ac:dyDescent="0.2">
      <c r="A158" s="120">
        <v>39721</v>
      </c>
      <c r="B158" s="1">
        <v>3938966</v>
      </c>
      <c r="C158" s="1">
        <v>2660541</v>
      </c>
      <c r="D158" s="1">
        <v>2438418</v>
      </c>
      <c r="E158" s="1">
        <v>1688429</v>
      </c>
      <c r="F158" s="1">
        <v>732713</v>
      </c>
      <c r="G158" s="1">
        <v>462746</v>
      </c>
      <c r="H158" s="1">
        <v>794109</v>
      </c>
      <c r="I158" s="1">
        <v>595021</v>
      </c>
      <c r="J158" s="1">
        <v>-28325</v>
      </c>
      <c r="K158" s="1">
        <v>-33333</v>
      </c>
      <c r="L158" s="1">
        <v>-20180</v>
      </c>
      <c r="M158" s="1">
        <v>10257</v>
      </c>
      <c r="N158" s="1">
        <v>3860317</v>
      </c>
      <c r="O158" s="1">
        <v>2723120</v>
      </c>
      <c r="P158" s="1">
        <v>1229826</v>
      </c>
      <c r="Q158" s="1">
        <v>887293</v>
      </c>
      <c r="R158" s="1">
        <v>1153778</v>
      </c>
      <c r="S158" s="1">
        <v>949872</v>
      </c>
      <c r="T158" s="1">
        <v>219644</v>
      </c>
      <c r="U158" s="1">
        <v>203888</v>
      </c>
      <c r="V158" s="1">
        <v>803300</v>
      </c>
      <c r="W158" s="1">
        <v>1244319</v>
      </c>
      <c r="X158" s="1">
        <v>146790</v>
      </c>
      <c r="Y158" s="1">
        <v>108475</v>
      </c>
      <c r="Z158" s="1">
        <v>113499</v>
      </c>
      <c r="AA158" s="1">
        <v>86147</v>
      </c>
      <c r="AB158" s="1">
        <v>536608</v>
      </c>
      <c r="AD158" s="9">
        <f t="shared" si="6"/>
        <v>3938966</v>
      </c>
      <c r="AE158" s="9">
        <f t="shared" si="7"/>
        <v>3936365</v>
      </c>
      <c r="AF158" s="9">
        <f t="shared" si="8"/>
        <v>2601</v>
      </c>
    </row>
    <row r="159" spans="1:32" x14ac:dyDescent="0.2">
      <c r="A159" s="120">
        <v>39813</v>
      </c>
      <c r="B159" s="1">
        <v>3916543</v>
      </c>
      <c r="C159" s="1">
        <v>2661131</v>
      </c>
      <c r="D159" s="1">
        <v>2428398</v>
      </c>
      <c r="E159" s="1">
        <v>1716139</v>
      </c>
      <c r="F159" s="1">
        <v>734567</v>
      </c>
      <c r="G159" s="1">
        <v>469487</v>
      </c>
      <c r="H159" s="1">
        <v>813172</v>
      </c>
      <c r="I159" s="1">
        <v>619732</v>
      </c>
      <c r="J159" s="1">
        <v>-73385</v>
      </c>
      <c r="K159" s="1">
        <v>-64981</v>
      </c>
      <c r="L159" s="1">
        <v>-20062</v>
      </c>
      <c r="M159" s="1">
        <v>-66863</v>
      </c>
      <c r="N159" s="1">
        <v>3807632</v>
      </c>
      <c r="O159" s="1">
        <v>2673514</v>
      </c>
      <c r="P159" s="1">
        <v>1169432</v>
      </c>
      <c r="Q159" s="1">
        <v>858968</v>
      </c>
      <c r="R159" s="1">
        <v>1065043</v>
      </c>
      <c r="S159" s="1">
        <v>871351</v>
      </c>
      <c r="T159" s="1">
        <v>207447</v>
      </c>
      <c r="U159" s="1">
        <v>203745</v>
      </c>
      <c r="V159" s="1">
        <v>792728</v>
      </c>
      <c r="W159" s="1">
        <v>1260828</v>
      </c>
      <c r="X159" s="1">
        <v>150524</v>
      </c>
      <c r="Y159" s="1">
        <v>112602</v>
      </c>
      <c r="Z159" s="1">
        <v>114132</v>
      </c>
      <c r="AA159" s="1">
        <v>88521</v>
      </c>
      <c r="AB159" s="1">
        <v>552242</v>
      </c>
      <c r="AD159" s="9">
        <f t="shared" si="6"/>
        <v>3916543</v>
      </c>
      <c r="AE159" s="9">
        <f t="shared" si="7"/>
        <v>3912021</v>
      </c>
      <c r="AF159" s="9">
        <f t="shared" si="8"/>
        <v>4522</v>
      </c>
    </row>
    <row r="160" spans="1:32" x14ac:dyDescent="0.2">
      <c r="A160" s="120">
        <v>39903</v>
      </c>
      <c r="B160" s="1">
        <v>3855620</v>
      </c>
      <c r="C160" s="1">
        <v>2729103</v>
      </c>
      <c r="D160" s="1">
        <v>2396646</v>
      </c>
      <c r="E160" s="1">
        <v>1704733</v>
      </c>
      <c r="F160" s="1">
        <v>735328</v>
      </c>
      <c r="G160" s="1">
        <v>479891</v>
      </c>
      <c r="H160" s="1">
        <v>756353</v>
      </c>
      <c r="I160" s="1">
        <v>570539</v>
      </c>
      <c r="J160" s="1">
        <v>-19818</v>
      </c>
      <c r="K160" s="1">
        <v>-34195</v>
      </c>
      <c r="L160" s="1">
        <v>-19752</v>
      </c>
      <c r="M160" s="1">
        <v>21549</v>
      </c>
      <c r="N160" s="1">
        <v>3816937</v>
      </c>
      <c r="O160" s="1">
        <v>2742517</v>
      </c>
      <c r="P160" s="1">
        <v>997074</v>
      </c>
      <c r="Q160" s="1">
        <v>744211</v>
      </c>
      <c r="R160" s="1">
        <v>958053</v>
      </c>
      <c r="S160" s="1">
        <v>757625</v>
      </c>
      <c r="T160" s="1">
        <v>196818</v>
      </c>
      <c r="U160" s="1">
        <v>199919</v>
      </c>
      <c r="V160" s="1">
        <v>790344</v>
      </c>
      <c r="W160" s="1">
        <v>1243158</v>
      </c>
      <c r="X160" s="1">
        <v>145708</v>
      </c>
      <c r="Y160" s="1">
        <v>107668</v>
      </c>
      <c r="Z160" s="1">
        <v>123605</v>
      </c>
      <c r="AA160" s="1">
        <v>94461</v>
      </c>
      <c r="AB160" s="1">
        <v>488878</v>
      </c>
      <c r="AD160" s="9">
        <f t="shared" si="6"/>
        <v>3855620</v>
      </c>
      <c r="AE160" s="9">
        <f t="shared" si="7"/>
        <v>3855958</v>
      </c>
      <c r="AF160" s="9">
        <f t="shared" si="8"/>
        <v>-338</v>
      </c>
    </row>
    <row r="161" spans="1:32" x14ac:dyDescent="0.2">
      <c r="A161" s="120">
        <v>39994</v>
      </c>
      <c r="B161" s="1">
        <v>3842387</v>
      </c>
      <c r="C161" s="1">
        <v>2762472</v>
      </c>
      <c r="D161" s="1">
        <v>2372439</v>
      </c>
      <c r="E161" s="1">
        <v>1717142</v>
      </c>
      <c r="F161" s="1">
        <v>738332</v>
      </c>
      <c r="G161" s="1">
        <v>496896</v>
      </c>
      <c r="H161" s="1">
        <v>727837</v>
      </c>
      <c r="I161" s="1">
        <v>545627</v>
      </c>
      <c r="J161" s="1">
        <v>-45050</v>
      </c>
      <c r="K161" s="1">
        <v>-39931</v>
      </c>
      <c r="L161" s="1">
        <v>-19686</v>
      </c>
      <c r="M161" s="1">
        <v>12914</v>
      </c>
      <c r="N161" s="1">
        <v>3759714</v>
      </c>
      <c r="O161" s="1">
        <v>2732647</v>
      </c>
      <c r="P161" s="1">
        <v>967001</v>
      </c>
      <c r="Q161" s="1">
        <v>673507</v>
      </c>
      <c r="R161" s="1">
        <v>886856</v>
      </c>
      <c r="S161" s="1">
        <v>643682</v>
      </c>
      <c r="T161" s="1">
        <v>186911</v>
      </c>
      <c r="U161" s="1">
        <v>196522</v>
      </c>
      <c r="V161" s="1">
        <v>787641</v>
      </c>
      <c r="W161" s="1">
        <v>1233460</v>
      </c>
      <c r="X161" s="1">
        <v>136841</v>
      </c>
      <c r="Y161" s="1">
        <v>99901</v>
      </c>
      <c r="Z161" s="1">
        <v>124036</v>
      </c>
      <c r="AA161" s="1">
        <v>93640</v>
      </c>
      <c r="AB161" s="1">
        <v>467922</v>
      </c>
      <c r="AD161" s="9">
        <f t="shared" si="6"/>
        <v>3842387</v>
      </c>
      <c r="AE161" s="9">
        <f t="shared" si="7"/>
        <v>3839859</v>
      </c>
      <c r="AF161" s="9">
        <f t="shared" si="8"/>
        <v>2528</v>
      </c>
    </row>
    <row r="162" spans="1:32" x14ac:dyDescent="0.2">
      <c r="A162" s="120">
        <v>40086</v>
      </c>
      <c r="B162" s="1">
        <v>3851298</v>
      </c>
      <c r="C162" s="1">
        <v>2829766</v>
      </c>
      <c r="D162" s="1">
        <v>2366162</v>
      </c>
      <c r="E162" s="1">
        <v>1745236</v>
      </c>
      <c r="F162" s="1">
        <v>744915</v>
      </c>
      <c r="G162" s="1">
        <v>491797</v>
      </c>
      <c r="H162" s="1">
        <v>707259</v>
      </c>
      <c r="I162" s="1">
        <v>532211</v>
      </c>
      <c r="J162" s="1">
        <v>-48296</v>
      </c>
      <c r="K162" s="1">
        <v>-10723</v>
      </c>
      <c r="L162" s="1">
        <v>-19732</v>
      </c>
      <c r="M162" s="1">
        <v>47072</v>
      </c>
      <c r="N162" s="1">
        <v>3748079</v>
      </c>
      <c r="O162" s="1">
        <v>2805594</v>
      </c>
      <c r="P162" s="1">
        <v>984347</v>
      </c>
      <c r="Q162" s="1">
        <v>670679</v>
      </c>
      <c r="R162" s="1">
        <v>885031</v>
      </c>
      <c r="S162" s="1">
        <v>646507</v>
      </c>
      <c r="T162" s="1">
        <v>189875</v>
      </c>
      <c r="U162" s="1">
        <v>193151</v>
      </c>
      <c r="V162" s="1">
        <v>785942</v>
      </c>
      <c r="W162" s="1">
        <v>1229303</v>
      </c>
      <c r="X162" s="1">
        <v>135936</v>
      </c>
      <c r="Y162" s="1">
        <v>99825</v>
      </c>
      <c r="Z162" s="1">
        <v>125313</v>
      </c>
      <c r="AA162" s="1">
        <v>94759</v>
      </c>
      <c r="AB162" s="1">
        <v>446970</v>
      </c>
      <c r="AD162" s="9">
        <f t="shared" si="6"/>
        <v>3851298</v>
      </c>
      <c r="AE162" s="9">
        <f t="shared" si="7"/>
        <v>3847395</v>
      </c>
      <c r="AF162" s="9">
        <f t="shared" si="8"/>
        <v>3903</v>
      </c>
    </row>
    <row r="163" spans="1:32" x14ac:dyDescent="0.2">
      <c r="A163" s="120">
        <v>40178</v>
      </c>
      <c r="B163" s="1">
        <v>3876985</v>
      </c>
      <c r="C163" s="1">
        <v>2855572</v>
      </c>
      <c r="D163" s="1">
        <v>2358422</v>
      </c>
      <c r="E163" s="1">
        <v>1763139</v>
      </c>
      <c r="F163" s="1">
        <v>745387</v>
      </c>
      <c r="G163" s="1">
        <v>520195</v>
      </c>
      <c r="H163" s="1">
        <v>701469</v>
      </c>
      <c r="I163" s="1">
        <v>530100</v>
      </c>
      <c r="J163" s="1">
        <v>9172</v>
      </c>
      <c r="K163" s="1">
        <v>3937</v>
      </c>
      <c r="L163" s="1">
        <v>-19855</v>
      </c>
      <c r="M163" s="1">
        <v>36540</v>
      </c>
      <c r="N163" s="1">
        <v>3825605</v>
      </c>
      <c r="O163" s="1">
        <v>2853911</v>
      </c>
      <c r="P163" s="1">
        <v>993687</v>
      </c>
      <c r="Q163" s="1">
        <v>703903</v>
      </c>
      <c r="R163" s="1">
        <v>942781</v>
      </c>
      <c r="S163" s="1">
        <v>702242</v>
      </c>
      <c r="T163" s="1">
        <v>190708</v>
      </c>
      <c r="U163" s="1">
        <v>190401</v>
      </c>
      <c r="V163" s="1">
        <v>785540</v>
      </c>
      <c r="W163" s="1">
        <v>1223195</v>
      </c>
      <c r="X163" s="1">
        <v>129595</v>
      </c>
      <c r="Y163" s="1">
        <v>95779</v>
      </c>
      <c r="Z163" s="1">
        <v>126114</v>
      </c>
      <c r="AA163" s="1">
        <v>95886</v>
      </c>
      <c r="AB163" s="1">
        <v>445547</v>
      </c>
      <c r="AD163" s="9">
        <f t="shared" si="6"/>
        <v>3876985</v>
      </c>
      <c r="AE163" s="9">
        <f t="shared" si="7"/>
        <v>3876511</v>
      </c>
      <c r="AF163" s="9">
        <f t="shared" si="8"/>
        <v>474</v>
      </c>
    </row>
    <row r="164" spans="1:32" x14ac:dyDescent="0.2">
      <c r="A164" s="120">
        <v>40268</v>
      </c>
      <c r="B164" s="1">
        <v>3922218</v>
      </c>
      <c r="C164" s="1">
        <v>2943620</v>
      </c>
      <c r="D164" s="1">
        <v>2442370</v>
      </c>
      <c r="E164" s="1">
        <v>1818591</v>
      </c>
      <c r="F164" s="1">
        <v>738546</v>
      </c>
      <c r="G164" s="1">
        <v>545420</v>
      </c>
      <c r="H164" s="1">
        <v>695496</v>
      </c>
      <c r="I164" s="1">
        <v>532800</v>
      </c>
      <c r="J164" s="1">
        <v>2571</v>
      </c>
      <c r="K164" s="1">
        <v>19452</v>
      </c>
      <c r="L164" s="1">
        <v>-21871</v>
      </c>
      <c r="M164" s="1">
        <v>19985</v>
      </c>
      <c r="N164" s="1">
        <v>3857113</v>
      </c>
      <c r="O164" s="1">
        <v>2936248</v>
      </c>
      <c r="P164" s="1">
        <v>1037988</v>
      </c>
      <c r="Q164" s="1">
        <v>736028</v>
      </c>
      <c r="R164" s="1">
        <v>972883</v>
      </c>
      <c r="S164" s="1">
        <v>728657</v>
      </c>
      <c r="T164" s="1">
        <v>211754</v>
      </c>
      <c r="U164" s="1">
        <v>195443</v>
      </c>
      <c r="V164" s="1">
        <v>778613</v>
      </c>
      <c r="W164" s="1">
        <v>1256561</v>
      </c>
      <c r="X164" s="1">
        <v>124258</v>
      </c>
      <c r="Y164" s="1">
        <v>94344</v>
      </c>
      <c r="Z164" s="1">
        <v>121751</v>
      </c>
      <c r="AA164" s="1">
        <v>92967</v>
      </c>
      <c r="AB164" s="1">
        <v>449486</v>
      </c>
      <c r="AD164" s="9">
        <f t="shared" si="6"/>
        <v>3922218</v>
      </c>
      <c r="AE164" s="9">
        <f t="shared" si="7"/>
        <v>3922218</v>
      </c>
      <c r="AF164" s="9">
        <f t="shared" si="8"/>
        <v>0</v>
      </c>
    </row>
    <row r="165" spans="1:32" x14ac:dyDescent="0.2">
      <c r="A165" s="120">
        <v>40359</v>
      </c>
      <c r="B165" s="1">
        <v>3955142</v>
      </c>
      <c r="C165" s="1">
        <v>3053461</v>
      </c>
      <c r="D165" s="1">
        <v>2495613</v>
      </c>
      <c r="E165" s="1">
        <v>1887718</v>
      </c>
      <c r="F165" s="1">
        <v>739043</v>
      </c>
      <c r="G165" s="1">
        <v>536371</v>
      </c>
      <c r="H165" s="1">
        <v>675426</v>
      </c>
      <c r="I165" s="1">
        <v>528284</v>
      </c>
      <c r="J165" s="1">
        <v>855</v>
      </c>
      <c r="K165" s="1">
        <v>-7820</v>
      </c>
      <c r="L165" s="1">
        <v>-19664</v>
      </c>
      <c r="M165" s="1">
        <v>65497</v>
      </c>
      <c r="N165" s="1">
        <v>3891272</v>
      </c>
      <c r="O165" s="1">
        <v>3010051</v>
      </c>
      <c r="P165" s="1">
        <v>1058161</v>
      </c>
      <c r="Q165" s="1">
        <v>791168</v>
      </c>
      <c r="R165" s="1">
        <v>994291</v>
      </c>
      <c r="S165" s="1">
        <v>747757</v>
      </c>
      <c r="T165" s="1">
        <v>223250</v>
      </c>
      <c r="U165" s="1">
        <v>197375</v>
      </c>
      <c r="V165" s="1">
        <v>791885</v>
      </c>
      <c r="W165" s="1">
        <v>1283102</v>
      </c>
      <c r="X165" s="1">
        <v>120250</v>
      </c>
      <c r="Y165" s="1">
        <v>92940</v>
      </c>
      <c r="Z165" s="1">
        <v>116064</v>
      </c>
      <c r="AA165" s="1">
        <v>91514</v>
      </c>
      <c r="AB165" s="1">
        <v>439112</v>
      </c>
      <c r="AD165" s="9">
        <f t="shared" si="6"/>
        <v>3955142</v>
      </c>
      <c r="AE165" s="9">
        <f t="shared" si="7"/>
        <v>3955142</v>
      </c>
      <c r="AF165" s="9">
        <f t="shared" si="8"/>
        <v>0</v>
      </c>
    </row>
    <row r="166" spans="1:32" x14ac:dyDescent="0.2">
      <c r="A166" s="120">
        <v>40451</v>
      </c>
      <c r="B166" s="1">
        <v>3990352</v>
      </c>
      <c r="C166" s="1">
        <v>3079010</v>
      </c>
      <c r="D166" s="1">
        <v>2540846</v>
      </c>
      <c r="E166" s="1">
        <v>1944929</v>
      </c>
      <c r="F166" s="1">
        <v>739399</v>
      </c>
      <c r="G166" s="1">
        <v>549908</v>
      </c>
      <c r="H166" s="1">
        <v>692891</v>
      </c>
      <c r="I166" s="1">
        <v>533248</v>
      </c>
      <c r="J166" s="1">
        <v>32299</v>
      </c>
      <c r="K166" s="1">
        <v>7103</v>
      </c>
      <c r="L166" s="1">
        <v>-19828</v>
      </c>
      <c r="M166" s="1">
        <v>17959</v>
      </c>
      <c r="N166" s="1">
        <v>3985606</v>
      </c>
      <c r="O166" s="1">
        <v>3053147</v>
      </c>
      <c r="P166" s="1">
        <v>1065467</v>
      </c>
      <c r="Q166" s="1">
        <v>801732</v>
      </c>
      <c r="R166" s="1">
        <v>1060721</v>
      </c>
      <c r="S166" s="1">
        <v>775869</v>
      </c>
      <c r="T166" s="1">
        <v>227626</v>
      </c>
      <c r="U166" s="1">
        <v>198584</v>
      </c>
      <c r="V166" s="1">
        <v>801599</v>
      </c>
      <c r="W166" s="1">
        <v>1313037</v>
      </c>
      <c r="X166" s="1">
        <v>118421</v>
      </c>
      <c r="Y166" s="1">
        <v>92039</v>
      </c>
      <c r="Z166" s="1">
        <v>114314</v>
      </c>
      <c r="AA166" s="1">
        <v>89834</v>
      </c>
      <c r="AB166" s="1">
        <v>460157</v>
      </c>
      <c r="AD166" s="9">
        <f t="shared" si="6"/>
        <v>3990352</v>
      </c>
      <c r="AE166" s="9">
        <f t="shared" si="7"/>
        <v>3990352</v>
      </c>
      <c r="AF166" s="9">
        <f t="shared" si="8"/>
        <v>0</v>
      </c>
    </row>
    <row r="167" spans="1:32" x14ac:dyDescent="0.2">
      <c r="A167" s="120">
        <v>40543</v>
      </c>
      <c r="B167" s="1">
        <v>4027494</v>
      </c>
      <c r="C167" s="1">
        <v>3146362</v>
      </c>
      <c r="D167" s="1">
        <v>2554667</v>
      </c>
      <c r="E167" s="1">
        <v>1971599</v>
      </c>
      <c r="F167" s="1">
        <v>738707</v>
      </c>
      <c r="G167" s="1">
        <v>567861</v>
      </c>
      <c r="H167" s="1">
        <v>715928</v>
      </c>
      <c r="I167" s="1">
        <v>552131</v>
      </c>
      <c r="J167" s="1">
        <v>-5232</v>
      </c>
      <c r="K167" s="1">
        <v>-14578</v>
      </c>
      <c r="L167" s="1">
        <v>-20071</v>
      </c>
      <c r="M167" s="1">
        <v>4123</v>
      </c>
      <c r="N167" s="1">
        <v>3983999</v>
      </c>
      <c r="O167" s="1">
        <v>3081135</v>
      </c>
      <c r="P167" s="1">
        <v>1084745</v>
      </c>
      <c r="Q167" s="1">
        <v>822438</v>
      </c>
      <c r="R167" s="1">
        <v>1041250</v>
      </c>
      <c r="S167" s="1">
        <v>757211</v>
      </c>
      <c r="T167" s="1">
        <v>228093</v>
      </c>
      <c r="U167" s="1">
        <v>202847</v>
      </c>
      <c r="V167" s="1">
        <v>808461</v>
      </c>
      <c r="W167" s="1">
        <v>1315266</v>
      </c>
      <c r="X167" s="1">
        <v>134334</v>
      </c>
      <c r="Y167" s="1">
        <v>106604</v>
      </c>
      <c r="Z167" s="1">
        <v>116099</v>
      </c>
      <c r="AA167" s="1">
        <v>91837</v>
      </c>
      <c r="AB167" s="1">
        <v>465495</v>
      </c>
      <c r="AD167" s="9">
        <f t="shared" si="6"/>
        <v>4027494</v>
      </c>
      <c r="AE167" s="9">
        <f t="shared" si="7"/>
        <v>4027494</v>
      </c>
      <c r="AF167" s="9">
        <f t="shared" si="8"/>
        <v>0</v>
      </c>
    </row>
    <row r="168" spans="1:32" x14ac:dyDescent="0.2">
      <c r="A168" s="120">
        <v>40633</v>
      </c>
      <c r="B168" s="1">
        <v>4067157</v>
      </c>
      <c r="C168" s="1">
        <v>3215572</v>
      </c>
      <c r="D168" s="1">
        <v>2581491</v>
      </c>
      <c r="E168" s="1">
        <v>2014708</v>
      </c>
      <c r="F168" s="1">
        <v>744803</v>
      </c>
      <c r="G168" s="1">
        <v>571784</v>
      </c>
      <c r="H168" s="1">
        <v>742845</v>
      </c>
      <c r="I168" s="1">
        <v>580533</v>
      </c>
      <c r="J168" s="1">
        <v>47554</v>
      </c>
      <c r="K168" s="1">
        <v>37392</v>
      </c>
      <c r="L168" s="1">
        <v>-23206</v>
      </c>
      <c r="M168" s="1">
        <v>-21271</v>
      </c>
      <c r="N168" s="1">
        <v>4093487</v>
      </c>
      <c r="O168" s="1">
        <v>3183146</v>
      </c>
      <c r="P168" s="1">
        <v>1063035</v>
      </c>
      <c r="Q168" s="1">
        <v>852744</v>
      </c>
      <c r="R168" s="1">
        <v>1089365</v>
      </c>
      <c r="S168" s="1">
        <v>820318</v>
      </c>
      <c r="T168" s="1">
        <v>239888</v>
      </c>
      <c r="U168" s="1">
        <v>206026</v>
      </c>
      <c r="V168" s="1">
        <v>813737</v>
      </c>
      <c r="W168" s="1">
        <v>1321840</v>
      </c>
      <c r="X168" s="1">
        <v>160989</v>
      </c>
      <c r="Y168" s="1">
        <v>127988</v>
      </c>
      <c r="Z168" s="1">
        <v>117867</v>
      </c>
      <c r="AA168" s="1">
        <v>94473</v>
      </c>
      <c r="AB168" s="1">
        <v>463988</v>
      </c>
      <c r="AD168" s="9">
        <f t="shared" si="6"/>
        <v>4067157</v>
      </c>
      <c r="AE168" s="9">
        <f t="shared" si="7"/>
        <v>4067157</v>
      </c>
      <c r="AF168" s="9">
        <f t="shared" si="8"/>
        <v>0</v>
      </c>
    </row>
    <row r="169" spans="1:32" x14ac:dyDescent="0.2">
      <c r="A169" s="120">
        <v>40724</v>
      </c>
      <c r="B169" s="1">
        <v>4089919</v>
      </c>
      <c r="C169" s="1">
        <v>3291018</v>
      </c>
      <c r="D169" s="1">
        <v>2600189</v>
      </c>
      <c r="E169" s="1">
        <v>2066039</v>
      </c>
      <c r="F169" s="1">
        <v>770420</v>
      </c>
      <c r="G169" s="1">
        <v>605010</v>
      </c>
      <c r="H169" s="1">
        <v>718704</v>
      </c>
      <c r="I169" s="1">
        <v>572575</v>
      </c>
      <c r="J169" s="1">
        <v>29364</v>
      </c>
      <c r="K169" s="1">
        <v>21656</v>
      </c>
      <c r="L169" s="1">
        <v>-21350</v>
      </c>
      <c r="M169" s="1">
        <v>-13965</v>
      </c>
      <c r="N169" s="1">
        <v>4097326</v>
      </c>
      <c r="O169" s="1">
        <v>3251316</v>
      </c>
      <c r="P169" s="1">
        <v>1094485</v>
      </c>
      <c r="Q169" s="1">
        <v>898985</v>
      </c>
      <c r="R169" s="1">
        <v>1101892</v>
      </c>
      <c r="S169" s="1">
        <v>859282</v>
      </c>
      <c r="T169" s="1">
        <v>241395</v>
      </c>
      <c r="U169" s="1">
        <v>207529</v>
      </c>
      <c r="V169" s="1">
        <v>825499</v>
      </c>
      <c r="W169" s="1">
        <v>1325765</v>
      </c>
      <c r="X169" s="1">
        <v>132742</v>
      </c>
      <c r="Y169" s="1">
        <v>108007</v>
      </c>
      <c r="Z169" s="1">
        <v>125278</v>
      </c>
      <c r="AA169" s="1">
        <v>102382</v>
      </c>
      <c r="AB169" s="1">
        <v>460684</v>
      </c>
      <c r="AD169" s="9">
        <f t="shared" si="6"/>
        <v>4089919</v>
      </c>
      <c r="AE169" s="9">
        <f t="shared" si="7"/>
        <v>4089919</v>
      </c>
      <c r="AF169" s="9">
        <f t="shared" si="8"/>
        <v>0</v>
      </c>
    </row>
    <row r="170" spans="1:32" x14ac:dyDescent="0.2">
      <c r="A170" s="120">
        <v>40816</v>
      </c>
      <c r="B170" s="1">
        <v>4106842</v>
      </c>
      <c r="C170" s="1">
        <v>3368145</v>
      </c>
      <c r="D170" s="1">
        <v>2612948</v>
      </c>
      <c r="E170" s="1">
        <v>2114344</v>
      </c>
      <c r="F170" s="1">
        <v>779646</v>
      </c>
      <c r="G170" s="1">
        <v>618087</v>
      </c>
      <c r="H170" s="1">
        <v>751762</v>
      </c>
      <c r="I170" s="1">
        <v>599932</v>
      </c>
      <c r="J170" s="1">
        <v>35578</v>
      </c>
      <c r="K170" s="1">
        <v>32534</v>
      </c>
      <c r="L170" s="1">
        <v>-18244</v>
      </c>
      <c r="M170" s="1">
        <v>-32070</v>
      </c>
      <c r="N170" s="1">
        <v>4161690</v>
      </c>
      <c r="O170" s="1">
        <v>3332826</v>
      </c>
      <c r="P170" s="1">
        <v>1107997</v>
      </c>
      <c r="Q170" s="1">
        <v>945661</v>
      </c>
      <c r="R170" s="1">
        <v>1162845</v>
      </c>
      <c r="S170" s="1">
        <v>910342</v>
      </c>
      <c r="T170" s="1">
        <v>246653</v>
      </c>
      <c r="U170" s="1">
        <v>214866</v>
      </c>
      <c r="V170" s="1">
        <v>826998</v>
      </c>
      <c r="W170" s="1">
        <v>1324431</v>
      </c>
      <c r="X170" s="1">
        <v>129173</v>
      </c>
      <c r="Y170" s="1">
        <v>107593</v>
      </c>
      <c r="Z170" s="1">
        <v>132505</v>
      </c>
      <c r="AA170" s="1">
        <v>109307</v>
      </c>
      <c r="AB170" s="1">
        <v>490083</v>
      </c>
      <c r="AD170" s="9">
        <f t="shared" si="6"/>
        <v>4106842</v>
      </c>
      <c r="AE170" s="9">
        <f t="shared" si="7"/>
        <v>4106842</v>
      </c>
      <c r="AF170" s="9">
        <f t="shared" si="8"/>
        <v>0</v>
      </c>
    </row>
    <row r="171" spans="1:32" x14ac:dyDescent="0.2">
      <c r="A171" s="120">
        <v>40908</v>
      </c>
      <c r="B171" s="1">
        <v>4134937</v>
      </c>
      <c r="C171" s="1">
        <v>3433453</v>
      </c>
      <c r="D171" s="1">
        <v>2645586</v>
      </c>
      <c r="E171" s="1">
        <v>2180121</v>
      </c>
      <c r="F171" s="1">
        <v>781523</v>
      </c>
      <c r="G171" s="1">
        <v>626563</v>
      </c>
      <c r="H171" s="1">
        <v>756662</v>
      </c>
      <c r="I171" s="1">
        <v>617064</v>
      </c>
      <c r="J171" s="1">
        <v>57471</v>
      </c>
      <c r="K171" s="1">
        <v>47338</v>
      </c>
      <c r="L171" s="1">
        <v>-18132</v>
      </c>
      <c r="M171" s="1">
        <v>-31321</v>
      </c>
      <c r="N171" s="1">
        <v>4223110</v>
      </c>
      <c r="O171" s="1">
        <v>3439765</v>
      </c>
      <c r="P171" s="1">
        <v>1108593</v>
      </c>
      <c r="Q171" s="1">
        <v>988732</v>
      </c>
      <c r="R171" s="1">
        <v>1196767</v>
      </c>
      <c r="S171" s="1">
        <v>995044</v>
      </c>
      <c r="T171" s="1">
        <v>253924</v>
      </c>
      <c r="U171" s="1">
        <v>223688</v>
      </c>
      <c r="V171" s="1">
        <v>831937</v>
      </c>
      <c r="W171" s="1">
        <v>1336037</v>
      </c>
      <c r="X171" s="1">
        <v>132564</v>
      </c>
      <c r="Y171" s="1">
        <v>111431</v>
      </c>
      <c r="Z171" s="1">
        <v>127722</v>
      </c>
      <c r="AA171" s="1">
        <v>107093</v>
      </c>
      <c r="AB171" s="1">
        <v>496377</v>
      </c>
      <c r="AD171" s="9">
        <f t="shared" si="6"/>
        <v>4134937</v>
      </c>
      <c r="AE171" s="9">
        <f t="shared" si="7"/>
        <v>4134936</v>
      </c>
      <c r="AF171" s="9">
        <f t="shared" si="8"/>
        <v>1</v>
      </c>
    </row>
    <row r="172" spans="1:32" x14ac:dyDescent="0.2">
      <c r="A172" s="120">
        <v>40999</v>
      </c>
      <c r="B172" s="1">
        <v>4158375</v>
      </c>
      <c r="C172" s="1">
        <v>3477532</v>
      </c>
      <c r="D172" s="1">
        <v>2664912</v>
      </c>
      <c r="E172" s="1">
        <v>2222207</v>
      </c>
      <c r="F172" s="1">
        <v>790056</v>
      </c>
      <c r="G172" s="1">
        <v>644532</v>
      </c>
      <c r="H172" s="1">
        <v>738914</v>
      </c>
      <c r="I172" s="1">
        <v>614878</v>
      </c>
      <c r="J172" s="1">
        <v>26022</v>
      </c>
      <c r="K172" s="1">
        <v>30372</v>
      </c>
      <c r="L172" s="1">
        <v>-13710</v>
      </c>
      <c r="M172" s="1">
        <v>-15560</v>
      </c>
      <c r="N172" s="1">
        <v>4206195</v>
      </c>
      <c r="O172" s="1">
        <v>3496429</v>
      </c>
      <c r="P172" s="1">
        <v>1120869</v>
      </c>
      <c r="Q172" s="1">
        <v>963237</v>
      </c>
      <c r="R172" s="1">
        <v>1168689</v>
      </c>
      <c r="S172" s="1">
        <v>982134</v>
      </c>
      <c r="T172" s="1">
        <v>256133</v>
      </c>
      <c r="U172" s="1">
        <v>220947</v>
      </c>
      <c r="V172" s="1">
        <v>839106</v>
      </c>
      <c r="W172" s="1">
        <v>1348726</v>
      </c>
      <c r="X172" s="1">
        <v>132887</v>
      </c>
      <c r="Y172" s="1">
        <v>114646</v>
      </c>
      <c r="Z172" s="1">
        <v>121435</v>
      </c>
      <c r="AA172" s="1">
        <v>103576</v>
      </c>
      <c r="AB172" s="1">
        <v>484593</v>
      </c>
      <c r="AD172" s="9">
        <f t="shared" si="6"/>
        <v>4158375</v>
      </c>
      <c r="AE172" s="9">
        <f t="shared" si="7"/>
        <v>4158375</v>
      </c>
      <c r="AF172" s="9">
        <f t="shared" si="8"/>
        <v>0</v>
      </c>
    </row>
    <row r="173" spans="1:32" x14ac:dyDescent="0.2">
      <c r="A173" s="120">
        <v>41090</v>
      </c>
      <c r="B173" s="1">
        <v>4193087</v>
      </c>
      <c r="C173" s="1">
        <v>3549080</v>
      </c>
      <c r="D173" s="1">
        <v>2682545</v>
      </c>
      <c r="E173" s="1">
        <v>2263860</v>
      </c>
      <c r="F173" s="1">
        <v>802526</v>
      </c>
      <c r="G173" s="1">
        <v>662278</v>
      </c>
      <c r="H173" s="1">
        <v>759358</v>
      </c>
      <c r="I173" s="1">
        <v>644036</v>
      </c>
      <c r="J173" s="1">
        <v>23700</v>
      </c>
      <c r="K173" s="1">
        <v>17341</v>
      </c>
      <c r="L173" s="1">
        <v>-7805</v>
      </c>
      <c r="M173" s="1">
        <v>-811</v>
      </c>
      <c r="N173" s="1">
        <v>4260325</v>
      </c>
      <c r="O173" s="1">
        <v>3586703</v>
      </c>
      <c r="P173" s="1">
        <v>1108235</v>
      </c>
      <c r="Q173" s="1">
        <v>971934</v>
      </c>
      <c r="R173" s="1">
        <v>1175473</v>
      </c>
      <c r="S173" s="1">
        <v>1009557</v>
      </c>
      <c r="T173" s="1">
        <v>267425</v>
      </c>
      <c r="U173" s="1">
        <v>226053</v>
      </c>
      <c r="V173" s="1">
        <v>839201</v>
      </c>
      <c r="W173" s="1">
        <v>1349865</v>
      </c>
      <c r="X173" s="1">
        <v>123131</v>
      </c>
      <c r="Y173" s="1">
        <v>106284</v>
      </c>
      <c r="Z173" s="1">
        <v>124872</v>
      </c>
      <c r="AA173" s="1">
        <v>108623</v>
      </c>
      <c r="AB173" s="1">
        <v>511356</v>
      </c>
      <c r="AD173" s="9">
        <f t="shared" si="6"/>
        <v>4193087</v>
      </c>
      <c r="AE173" s="9">
        <f t="shared" si="7"/>
        <v>4193087</v>
      </c>
      <c r="AF173" s="9">
        <f t="shared" si="8"/>
        <v>0</v>
      </c>
    </row>
    <row r="174" spans="1:32" x14ac:dyDescent="0.2">
      <c r="A174" s="120">
        <v>41182</v>
      </c>
      <c r="B174" s="1">
        <v>4210134</v>
      </c>
      <c r="C174" s="1">
        <v>3591832</v>
      </c>
      <c r="D174" s="1">
        <v>2708999</v>
      </c>
      <c r="E174" s="1">
        <v>2312491</v>
      </c>
      <c r="F174" s="1">
        <v>812756</v>
      </c>
      <c r="G174" s="1">
        <v>681258</v>
      </c>
      <c r="H174" s="1">
        <v>749406</v>
      </c>
      <c r="I174" s="1">
        <v>634218</v>
      </c>
      <c r="J174" s="1">
        <v>38428</v>
      </c>
      <c r="K174" s="1">
        <v>34000</v>
      </c>
      <c r="L174" s="1">
        <v>-2109</v>
      </c>
      <c r="M174" s="1">
        <v>-7081</v>
      </c>
      <c r="N174" s="1">
        <v>4307482</v>
      </c>
      <c r="O174" s="1">
        <v>3654887</v>
      </c>
      <c r="P174" s="1">
        <v>1089924</v>
      </c>
      <c r="Q174" s="1">
        <v>948295</v>
      </c>
      <c r="R174" s="1">
        <v>1187271</v>
      </c>
      <c r="S174" s="1">
        <v>1011350</v>
      </c>
      <c r="T174" s="1">
        <v>265260</v>
      </c>
      <c r="U174" s="1">
        <v>228597</v>
      </c>
      <c r="V174" s="1">
        <v>850137</v>
      </c>
      <c r="W174" s="1">
        <v>1365004</v>
      </c>
      <c r="X174" s="1">
        <v>132095</v>
      </c>
      <c r="Y174" s="1">
        <v>113748</v>
      </c>
      <c r="Z174" s="1">
        <v>127337</v>
      </c>
      <c r="AA174" s="1">
        <v>111405</v>
      </c>
      <c r="AB174" s="1">
        <v>489974</v>
      </c>
      <c r="AD174" s="9">
        <f t="shared" si="6"/>
        <v>4210134</v>
      </c>
      <c r="AE174" s="9">
        <f t="shared" si="7"/>
        <v>4210135</v>
      </c>
      <c r="AF174" s="9">
        <f t="shared" si="8"/>
        <v>-1</v>
      </c>
    </row>
    <row r="175" spans="1:32" x14ac:dyDescent="0.2">
      <c r="A175" s="120">
        <v>41274</v>
      </c>
      <c r="B175" s="1">
        <v>4230214</v>
      </c>
      <c r="C175" s="1">
        <v>3647096</v>
      </c>
      <c r="D175" s="1">
        <v>2720572</v>
      </c>
      <c r="E175" s="1">
        <v>2374402</v>
      </c>
      <c r="F175" s="1">
        <v>818422</v>
      </c>
      <c r="G175" s="1">
        <v>696784</v>
      </c>
      <c r="H175" s="1">
        <v>774489</v>
      </c>
      <c r="I175" s="1">
        <v>665383</v>
      </c>
      <c r="J175" s="1">
        <v>7154</v>
      </c>
      <c r="K175" s="1">
        <v>10956</v>
      </c>
      <c r="L175" s="1">
        <v>1318</v>
      </c>
      <c r="M175" s="1">
        <v>-33937</v>
      </c>
      <c r="N175" s="1">
        <v>4321956</v>
      </c>
      <c r="O175" s="1">
        <v>3713590</v>
      </c>
      <c r="P175" s="1">
        <v>1103738</v>
      </c>
      <c r="Q175" s="1">
        <v>988080</v>
      </c>
      <c r="R175" s="1">
        <v>1195480</v>
      </c>
      <c r="S175" s="1">
        <v>1054574</v>
      </c>
      <c r="T175" s="1">
        <v>274501</v>
      </c>
      <c r="U175" s="1">
        <v>230530</v>
      </c>
      <c r="V175" s="1">
        <v>835408</v>
      </c>
      <c r="W175" s="1">
        <v>1380133</v>
      </c>
      <c r="X175" s="1">
        <v>142907</v>
      </c>
      <c r="Y175" s="1">
        <v>125503</v>
      </c>
      <c r="Z175" s="1">
        <v>131342</v>
      </c>
      <c r="AA175" s="1">
        <v>116672</v>
      </c>
      <c r="AB175" s="1">
        <v>500239</v>
      </c>
      <c r="AD175" s="9">
        <f t="shared" si="6"/>
        <v>4230214</v>
      </c>
      <c r="AE175" s="9">
        <f t="shared" si="7"/>
        <v>4230214</v>
      </c>
      <c r="AF175" s="9">
        <f t="shared" si="8"/>
        <v>0</v>
      </c>
    </row>
    <row r="176" spans="1:32" x14ac:dyDescent="0.2">
      <c r="A176" s="120">
        <v>41364</v>
      </c>
      <c r="B176" s="1">
        <v>4263041</v>
      </c>
      <c r="C176" s="1">
        <v>3756343</v>
      </c>
      <c r="D176" s="1">
        <v>2730059</v>
      </c>
      <c r="E176" s="1">
        <v>2417155</v>
      </c>
      <c r="F176" s="1">
        <v>823407</v>
      </c>
      <c r="G176" s="1">
        <v>718116</v>
      </c>
      <c r="H176" s="1">
        <v>771424</v>
      </c>
      <c r="I176" s="1">
        <v>677669</v>
      </c>
      <c r="J176" s="1">
        <v>21792</v>
      </c>
      <c r="K176" s="1">
        <v>17700</v>
      </c>
      <c r="L176" s="1">
        <v>-73</v>
      </c>
      <c r="M176" s="1">
        <v>-14100</v>
      </c>
      <c r="N176" s="1">
        <v>4346609</v>
      </c>
      <c r="O176" s="1">
        <v>3816539</v>
      </c>
      <c r="P176" s="1">
        <v>1125384</v>
      </c>
      <c r="Q176" s="1">
        <v>1045448</v>
      </c>
      <c r="R176" s="1">
        <v>1208951</v>
      </c>
      <c r="S176" s="1">
        <v>1105644</v>
      </c>
      <c r="T176" s="1">
        <v>278872</v>
      </c>
      <c r="U176" s="1">
        <v>231469</v>
      </c>
      <c r="V176" s="1">
        <v>837808</v>
      </c>
      <c r="W176" s="1">
        <v>1381910</v>
      </c>
      <c r="X176" s="1">
        <v>137737</v>
      </c>
      <c r="Y176" s="1">
        <v>124240</v>
      </c>
      <c r="Z176" s="1">
        <v>137795</v>
      </c>
      <c r="AA176" s="1">
        <v>124804</v>
      </c>
      <c r="AB176" s="1">
        <v>495892</v>
      </c>
      <c r="AD176" s="9">
        <f t="shared" si="6"/>
        <v>4263041</v>
      </c>
      <c r="AE176" s="9">
        <f t="shared" si="7"/>
        <v>4263042</v>
      </c>
      <c r="AF176" s="9">
        <f t="shared" si="8"/>
        <v>-1</v>
      </c>
    </row>
    <row r="177" spans="1:32" x14ac:dyDescent="0.2">
      <c r="A177" s="120">
        <v>41455</v>
      </c>
      <c r="B177" s="1">
        <v>4294050</v>
      </c>
      <c r="C177" s="1">
        <v>3835957</v>
      </c>
      <c r="D177" s="1">
        <v>2739722</v>
      </c>
      <c r="E177" s="1">
        <v>2454321</v>
      </c>
      <c r="F177" s="1">
        <v>831875</v>
      </c>
      <c r="G177" s="1">
        <v>732525</v>
      </c>
      <c r="H177" s="1">
        <v>789831</v>
      </c>
      <c r="I177" s="1">
        <v>709089</v>
      </c>
      <c r="J177" s="1">
        <v>45811</v>
      </c>
      <c r="K177" s="1">
        <v>48799</v>
      </c>
      <c r="L177" s="1">
        <v>1199</v>
      </c>
      <c r="M177" s="1">
        <v>-11112</v>
      </c>
      <c r="N177" s="1">
        <v>4408438</v>
      </c>
      <c r="O177" s="1">
        <v>3933621</v>
      </c>
      <c r="P177" s="1">
        <v>1147050</v>
      </c>
      <c r="Q177" s="1">
        <v>1088941</v>
      </c>
      <c r="R177" s="1">
        <v>1261439</v>
      </c>
      <c r="S177" s="1">
        <v>1186605</v>
      </c>
      <c r="T177" s="1">
        <v>284864</v>
      </c>
      <c r="U177" s="1">
        <v>239224</v>
      </c>
      <c r="V177" s="1">
        <v>836120</v>
      </c>
      <c r="W177" s="1">
        <v>1379513</v>
      </c>
      <c r="X177" s="1">
        <v>134287</v>
      </c>
      <c r="Y177" s="1">
        <v>122869</v>
      </c>
      <c r="Z177" s="1">
        <v>144894</v>
      </c>
      <c r="AA177" s="1">
        <v>133420</v>
      </c>
      <c r="AB177" s="1">
        <v>510650</v>
      </c>
      <c r="AD177" s="9">
        <f t="shared" si="6"/>
        <v>4294050</v>
      </c>
      <c r="AE177" s="9">
        <f t="shared" si="7"/>
        <v>4294049</v>
      </c>
      <c r="AF177" s="9">
        <f t="shared" si="8"/>
        <v>1</v>
      </c>
    </row>
    <row r="178" spans="1:32" x14ac:dyDescent="0.2">
      <c r="A178" s="120">
        <v>41547</v>
      </c>
      <c r="B178" s="1">
        <v>4314423</v>
      </c>
      <c r="C178" s="1">
        <v>3902108</v>
      </c>
      <c r="D178" s="1">
        <v>2736874</v>
      </c>
      <c r="E178" s="1">
        <v>2484067</v>
      </c>
      <c r="F178" s="1">
        <v>833531</v>
      </c>
      <c r="G178" s="1">
        <v>744142</v>
      </c>
      <c r="H178" s="1">
        <v>807410</v>
      </c>
      <c r="I178" s="1">
        <v>733948</v>
      </c>
      <c r="J178" s="1">
        <v>35132</v>
      </c>
      <c r="K178" s="1">
        <v>38835</v>
      </c>
      <c r="L178" s="1">
        <v>-754</v>
      </c>
      <c r="M178" s="1">
        <v>18180</v>
      </c>
      <c r="N178" s="1">
        <v>4412194</v>
      </c>
      <c r="O178" s="1">
        <v>4019173</v>
      </c>
      <c r="P178" s="1">
        <v>1152615</v>
      </c>
      <c r="Q178" s="1">
        <v>1113682</v>
      </c>
      <c r="R178" s="1">
        <v>1250386</v>
      </c>
      <c r="S178" s="1">
        <v>1230747</v>
      </c>
      <c r="T178" s="1">
        <v>278522</v>
      </c>
      <c r="U178" s="1">
        <v>241445</v>
      </c>
      <c r="V178" s="1">
        <v>833990</v>
      </c>
      <c r="W178" s="1">
        <v>1382917</v>
      </c>
      <c r="X178" s="1">
        <v>130806</v>
      </c>
      <c r="Y178" s="1">
        <v>120935</v>
      </c>
      <c r="Z178" s="1">
        <v>145612</v>
      </c>
      <c r="AA178" s="1">
        <v>135378</v>
      </c>
      <c r="AB178" s="1">
        <v>530992</v>
      </c>
      <c r="AD178" s="9">
        <f t="shared" si="6"/>
        <v>4314423</v>
      </c>
      <c r="AE178" s="9">
        <f t="shared" si="7"/>
        <v>4314423</v>
      </c>
      <c r="AF178" s="9">
        <f t="shared" si="8"/>
        <v>0</v>
      </c>
    </row>
    <row r="179" spans="1:32" x14ac:dyDescent="0.2">
      <c r="A179" s="120">
        <v>41639</v>
      </c>
      <c r="B179" s="1">
        <v>4337650</v>
      </c>
      <c r="C179" s="1">
        <v>3980113</v>
      </c>
      <c r="D179" s="1">
        <v>2737535</v>
      </c>
      <c r="E179" s="1">
        <v>2527465</v>
      </c>
      <c r="F179" s="1">
        <v>836871</v>
      </c>
      <c r="G179" s="1">
        <v>757969</v>
      </c>
      <c r="H179" s="1">
        <v>815427</v>
      </c>
      <c r="I179" s="1">
        <v>754261</v>
      </c>
      <c r="J179" s="1">
        <v>-13341</v>
      </c>
      <c r="K179" s="1">
        <v>-14026</v>
      </c>
      <c r="L179" s="1">
        <v>-4615</v>
      </c>
      <c r="M179" s="1">
        <v>7032</v>
      </c>
      <c r="N179" s="1">
        <v>4371876</v>
      </c>
      <c r="O179" s="1">
        <v>4032701</v>
      </c>
      <c r="P179" s="1">
        <v>1162818</v>
      </c>
      <c r="Q179" s="1">
        <v>1143486</v>
      </c>
      <c r="R179" s="1">
        <v>1197044</v>
      </c>
      <c r="S179" s="1">
        <v>1196074</v>
      </c>
      <c r="T179" s="1">
        <v>273185</v>
      </c>
      <c r="U179" s="1">
        <v>239854</v>
      </c>
      <c r="V179" s="1">
        <v>834997</v>
      </c>
      <c r="W179" s="1">
        <v>1389499</v>
      </c>
      <c r="X179" s="1">
        <v>134463</v>
      </c>
      <c r="Y179" s="1">
        <v>126517</v>
      </c>
      <c r="Z179" s="1">
        <v>149656</v>
      </c>
      <c r="AA179" s="1">
        <v>141709</v>
      </c>
      <c r="AB179" s="1">
        <v>531307</v>
      </c>
      <c r="AD179" s="9">
        <f t="shared" si="6"/>
        <v>4337650</v>
      </c>
      <c r="AE179" s="9">
        <f t="shared" si="7"/>
        <v>4337650</v>
      </c>
      <c r="AF179" s="9">
        <f t="shared" si="8"/>
        <v>0</v>
      </c>
    </row>
    <row r="180" spans="1:32" x14ac:dyDescent="0.2">
      <c r="A180" s="120">
        <v>41729</v>
      </c>
      <c r="B180" s="1">
        <v>4331667</v>
      </c>
      <c r="C180" s="1">
        <v>4049893</v>
      </c>
      <c r="D180" s="1">
        <v>2741369</v>
      </c>
      <c r="E180" s="1">
        <v>2567092</v>
      </c>
      <c r="F180" s="1">
        <v>841838</v>
      </c>
      <c r="G180" s="1">
        <v>781960</v>
      </c>
      <c r="H180" s="1">
        <v>799782</v>
      </c>
      <c r="I180" s="1">
        <v>754979</v>
      </c>
      <c r="J180" s="1">
        <v>-14479</v>
      </c>
      <c r="K180" s="1">
        <v>-17819</v>
      </c>
      <c r="L180" s="1">
        <v>-4923</v>
      </c>
      <c r="M180" s="1">
        <v>45557</v>
      </c>
      <c r="N180" s="1">
        <v>4363587</v>
      </c>
      <c r="O180" s="1">
        <v>4131770</v>
      </c>
      <c r="P180" s="1">
        <v>1195108</v>
      </c>
      <c r="Q180" s="1">
        <v>1201155</v>
      </c>
      <c r="R180" s="1">
        <v>1227028</v>
      </c>
      <c r="S180" s="1">
        <v>1283033</v>
      </c>
      <c r="T180" s="1">
        <v>272001</v>
      </c>
      <c r="U180" s="1">
        <v>245644</v>
      </c>
      <c r="V180" s="1">
        <v>837756</v>
      </c>
      <c r="W180" s="1">
        <v>1385967</v>
      </c>
      <c r="X180" s="1">
        <v>139752</v>
      </c>
      <c r="Y180" s="1">
        <v>133690</v>
      </c>
      <c r="Z180" s="1">
        <v>136391</v>
      </c>
      <c r="AA180" s="1">
        <v>130926</v>
      </c>
      <c r="AB180" s="1">
        <v>523638</v>
      </c>
      <c r="AD180" s="9">
        <f t="shared" si="6"/>
        <v>4331667</v>
      </c>
      <c r="AE180" s="9">
        <f t="shared" si="7"/>
        <v>4331667</v>
      </c>
      <c r="AF180" s="9">
        <f t="shared" si="8"/>
        <v>0</v>
      </c>
    </row>
    <row r="181" spans="1:32" x14ac:dyDescent="0.2">
      <c r="A181" s="120">
        <v>41820</v>
      </c>
      <c r="B181" s="1">
        <v>4348763</v>
      </c>
      <c r="C181" s="1">
        <v>4089584</v>
      </c>
      <c r="D181" s="1">
        <v>2752147</v>
      </c>
      <c r="E181" s="1">
        <v>2615259</v>
      </c>
      <c r="F181" s="1">
        <v>846810</v>
      </c>
      <c r="G181" s="1">
        <v>791883</v>
      </c>
      <c r="H181" s="1">
        <v>773339</v>
      </c>
      <c r="I181" s="1">
        <v>743255</v>
      </c>
      <c r="J181" s="1">
        <v>25642</v>
      </c>
      <c r="K181" s="1">
        <v>47210</v>
      </c>
      <c r="L181" s="1">
        <v>-1739</v>
      </c>
      <c r="M181" s="1">
        <v>-19124</v>
      </c>
      <c r="N181" s="1">
        <v>4396198</v>
      </c>
      <c r="O181" s="1">
        <v>4178484</v>
      </c>
      <c r="P181" s="1">
        <v>1148308</v>
      </c>
      <c r="Q181" s="1">
        <v>1154543</v>
      </c>
      <c r="R181" s="1">
        <v>1195744</v>
      </c>
      <c r="S181" s="1">
        <v>1243442</v>
      </c>
      <c r="T181" s="1">
        <v>275173</v>
      </c>
      <c r="U181" s="1">
        <v>247600</v>
      </c>
      <c r="V181" s="1">
        <v>838007</v>
      </c>
      <c r="W181" s="1">
        <v>1391368</v>
      </c>
      <c r="X181" s="1">
        <v>142553</v>
      </c>
      <c r="Y181" s="1">
        <v>138462</v>
      </c>
      <c r="Z181" s="1">
        <v>127255</v>
      </c>
      <c r="AA181" s="1">
        <v>124045</v>
      </c>
      <c r="AB181" s="1">
        <v>503531</v>
      </c>
      <c r="AD181" s="9">
        <f t="shared" si="6"/>
        <v>4348763</v>
      </c>
      <c r="AE181" s="9">
        <f t="shared" si="7"/>
        <v>4348762</v>
      </c>
      <c r="AF181" s="9">
        <f t="shared" si="8"/>
        <v>1</v>
      </c>
    </row>
    <row r="182" spans="1:32" x14ac:dyDescent="0.2">
      <c r="A182" s="120">
        <v>41912</v>
      </c>
      <c r="B182" s="1">
        <v>4369662</v>
      </c>
      <c r="C182" s="1">
        <v>4168358</v>
      </c>
      <c r="D182" s="1">
        <v>2760701</v>
      </c>
      <c r="E182" s="1">
        <v>2658350</v>
      </c>
      <c r="F182" s="1">
        <v>848657</v>
      </c>
      <c r="G182" s="1">
        <v>804800</v>
      </c>
      <c r="H182" s="1">
        <v>772753</v>
      </c>
      <c r="I182" s="1">
        <v>750288</v>
      </c>
      <c r="J182" s="1">
        <v>7716</v>
      </c>
      <c r="K182" s="1">
        <v>-2508</v>
      </c>
      <c r="L182" s="1">
        <v>6663</v>
      </c>
      <c r="M182" s="1">
        <v>12572</v>
      </c>
      <c r="N182" s="1">
        <v>4396490</v>
      </c>
      <c r="O182" s="1">
        <v>4223502</v>
      </c>
      <c r="P182" s="1">
        <v>1193763</v>
      </c>
      <c r="Q182" s="1">
        <v>1209436</v>
      </c>
      <c r="R182" s="1">
        <v>1220592</v>
      </c>
      <c r="S182" s="1">
        <v>1264579</v>
      </c>
      <c r="T182" s="1">
        <v>279604</v>
      </c>
      <c r="U182" s="1">
        <v>250062</v>
      </c>
      <c r="V182" s="1">
        <v>842037</v>
      </c>
      <c r="W182" s="1">
        <v>1388999</v>
      </c>
      <c r="X182" s="1">
        <v>141817</v>
      </c>
      <c r="Y182" s="1">
        <v>139167</v>
      </c>
      <c r="Z182" s="1">
        <v>128209</v>
      </c>
      <c r="AA182" s="1">
        <v>126245</v>
      </c>
      <c r="AB182" s="1">
        <v>502727</v>
      </c>
      <c r="AD182" s="9">
        <f t="shared" si="6"/>
        <v>4369662</v>
      </c>
      <c r="AE182" s="9">
        <f t="shared" si="7"/>
        <v>4369661</v>
      </c>
      <c r="AF182" s="9">
        <f t="shared" si="8"/>
        <v>1</v>
      </c>
    </row>
    <row r="183" spans="1:32" x14ac:dyDescent="0.2">
      <c r="A183" s="120">
        <v>42004</v>
      </c>
      <c r="B183" s="1">
        <v>4402381</v>
      </c>
      <c r="C183" s="1">
        <v>4227657</v>
      </c>
      <c r="D183" s="1">
        <v>2768786</v>
      </c>
      <c r="E183" s="1">
        <v>2691797</v>
      </c>
      <c r="F183" s="1">
        <v>852437</v>
      </c>
      <c r="G183" s="1">
        <v>815031</v>
      </c>
      <c r="H183" s="1">
        <v>796275</v>
      </c>
      <c r="I183" s="1">
        <v>777672</v>
      </c>
      <c r="J183" s="1">
        <v>7023</v>
      </c>
      <c r="K183" s="1">
        <v>3999</v>
      </c>
      <c r="L183" s="1">
        <v>555</v>
      </c>
      <c r="M183" s="1">
        <v>-39005</v>
      </c>
      <c r="N183" s="1">
        <v>4425076</v>
      </c>
      <c r="O183" s="1">
        <v>4249493</v>
      </c>
      <c r="P183" s="1">
        <v>1217973</v>
      </c>
      <c r="Q183" s="1">
        <v>1230261</v>
      </c>
      <c r="R183" s="1">
        <v>1240668</v>
      </c>
      <c r="S183" s="1">
        <v>1252098</v>
      </c>
      <c r="T183" s="1">
        <v>278440</v>
      </c>
      <c r="U183" s="1">
        <v>247823</v>
      </c>
      <c r="V183" s="1">
        <v>849767</v>
      </c>
      <c r="W183" s="1">
        <v>1392757</v>
      </c>
      <c r="X183" s="1">
        <v>139622</v>
      </c>
      <c r="Y183" s="1">
        <v>138082</v>
      </c>
      <c r="Z183" s="1">
        <v>136193</v>
      </c>
      <c r="AA183" s="1">
        <v>134689</v>
      </c>
      <c r="AB183" s="1">
        <v>520459</v>
      </c>
      <c r="AD183" s="9">
        <f t="shared" si="6"/>
        <v>4402381</v>
      </c>
      <c r="AE183" s="9">
        <f t="shared" si="7"/>
        <v>4402381</v>
      </c>
      <c r="AF183" s="9">
        <f t="shared" si="8"/>
        <v>0</v>
      </c>
    </row>
    <row r="184" spans="1:32" x14ac:dyDescent="0.2">
      <c r="A184" s="120">
        <v>42094</v>
      </c>
      <c r="B184" s="1">
        <v>4434182</v>
      </c>
      <c r="C184" s="1">
        <v>4323863</v>
      </c>
      <c r="D184" s="1">
        <v>2798300</v>
      </c>
      <c r="E184" s="1">
        <v>2735250</v>
      </c>
      <c r="F184" s="1">
        <v>837770</v>
      </c>
      <c r="G184" s="1">
        <v>815573</v>
      </c>
      <c r="H184" s="1">
        <v>792660</v>
      </c>
      <c r="I184" s="1">
        <v>775763</v>
      </c>
      <c r="J184" s="1">
        <v>97294</v>
      </c>
      <c r="K184" s="1">
        <v>81385</v>
      </c>
      <c r="L184" s="1">
        <v>-4316</v>
      </c>
      <c r="M184" s="1">
        <v>-28714</v>
      </c>
      <c r="N184" s="1">
        <v>4521709</v>
      </c>
      <c r="O184" s="1">
        <v>4379257</v>
      </c>
      <c r="P184" s="1">
        <v>1222864</v>
      </c>
      <c r="Q184" s="1">
        <v>1210563</v>
      </c>
      <c r="R184" s="1">
        <v>1310391</v>
      </c>
      <c r="S184" s="1">
        <v>1265957</v>
      </c>
      <c r="T184" s="1">
        <v>281139</v>
      </c>
      <c r="U184" s="1">
        <v>254056</v>
      </c>
      <c r="V184" s="1">
        <v>858891</v>
      </c>
      <c r="W184" s="1">
        <v>1404214</v>
      </c>
      <c r="X184" s="1">
        <v>141800</v>
      </c>
      <c r="Y184" s="1">
        <v>139212</v>
      </c>
      <c r="Z184" s="1">
        <v>141002</v>
      </c>
      <c r="AA184" s="1">
        <v>139692</v>
      </c>
      <c r="AB184" s="1">
        <v>509858</v>
      </c>
      <c r="AD184" s="9">
        <f t="shared" si="6"/>
        <v>4434182</v>
      </c>
      <c r="AE184" s="9">
        <f t="shared" si="7"/>
        <v>4434182</v>
      </c>
      <c r="AF184" s="9">
        <f t="shared" si="8"/>
        <v>0</v>
      </c>
    </row>
    <row r="185" spans="1:32" x14ac:dyDescent="0.2">
      <c r="A185" s="120">
        <v>42185</v>
      </c>
      <c r="B185" s="1">
        <v>4396745</v>
      </c>
      <c r="C185" s="1">
        <v>4386085</v>
      </c>
      <c r="D185" s="1">
        <v>2807834</v>
      </c>
      <c r="E185" s="1">
        <v>2786738</v>
      </c>
      <c r="F185" s="1">
        <v>837585</v>
      </c>
      <c r="G185" s="1">
        <v>826526</v>
      </c>
      <c r="H185" s="1">
        <v>787506</v>
      </c>
      <c r="I185" s="1">
        <v>782817</v>
      </c>
      <c r="J185" s="1">
        <v>-4679</v>
      </c>
      <c r="K185" s="1">
        <v>-603</v>
      </c>
      <c r="L185" s="1">
        <v>3578</v>
      </c>
      <c r="M185" s="1">
        <v>11257</v>
      </c>
      <c r="N185" s="1">
        <v>4431824</v>
      </c>
      <c r="O185" s="1">
        <v>4406735</v>
      </c>
      <c r="P185" s="1">
        <v>1235682</v>
      </c>
      <c r="Q185" s="1">
        <v>1230746</v>
      </c>
      <c r="R185" s="1">
        <v>1270760</v>
      </c>
      <c r="S185" s="1">
        <v>1251396</v>
      </c>
      <c r="T185" s="1">
        <v>277618</v>
      </c>
      <c r="U185" s="1">
        <v>252349</v>
      </c>
      <c r="V185" s="1">
        <v>863208</v>
      </c>
      <c r="W185" s="1">
        <v>1414659</v>
      </c>
      <c r="X185" s="1">
        <v>147305</v>
      </c>
      <c r="Y185" s="1">
        <v>146638</v>
      </c>
      <c r="Z185" s="1">
        <v>139107</v>
      </c>
      <c r="AA185" s="1">
        <v>138801</v>
      </c>
      <c r="AB185" s="1">
        <v>501094</v>
      </c>
      <c r="AD185" s="9">
        <f t="shared" si="6"/>
        <v>4396745</v>
      </c>
      <c r="AE185" s="9">
        <f t="shared" si="7"/>
        <v>4396746</v>
      </c>
      <c r="AF185" s="9">
        <f t="shared" si="8"/>
        <v>-1</v>
      </c>
    </row>
    <row r="186" spans="1:32" x14ac:dyDescent="0.2">
      <c r="A186" s="120">
        <v>42277</v>
      </c>
      <c r="B186" s="1">
        <v>4416549</v>
      </c>
      <c r="C186" s="1">
        <v>4443679</v>
      </c>
      <c r="D186" s="1">
        <v>2821575</v>
      </c>
      <c r="E186" s="1">
        <v>2842573</v>
      </c>
      <c r="F186" s="1">
        <v>838001</v>
      </c>
      <c r="G186" s="1">
        <v>848792</v>
      </c>
      <c r="H186" s="1">
        <v>808831</v>
      </c>
      <c r="I186" s="1">
        <v>812484</v>
      </c>
      <c r="J186" s="1">
        <v>-6236</v>
      </c>
      <c r="K186" s="1">
        <v>-10097</v>
      </c>
      <c r="L186" s="1">
        <v>398</v>
      </c>
      <c r="M186" s="1">
        <v>13401</v>
      </c>
      <c r="N186" s="1">
        <v>4462568</v>
      </c>
      <c r="O186" s="1">
        <v>4507153</v>
      </c>
      <c r="P186" s="1">
        <v>1224809</v>
      </c>
      <c r="Q186" s="1">
        <v>1226075</v>
      </c>
      <c r="R186" s="1">
        <v>1270828</v>
      </c>
      <c r="S186" s="1">
        <v>1289548</v>
      </c>
      <c r="T186" s="1">
        <v>275608</v>
      </c>
      <c r="U186" s="1">
        <v>255854</v>
      </c>
      <c r="V186" s="1">
        <v>862895</v>
      </c>
      <c r="W186" s="1">
        <v>1427218</v>
      </c>
      <c r="X186" s="1">
        <v>159005</v>
      </c>
      <c r="Y186" s="1">
        <v>159417</v>
      </c>
      <c r="Z186" s="1">
        <v>141320</v>
      </c>
      <c r="AA186" s="1">
        <v>141471</v>
      </c>
      <c r="AB186" s="1">
        <v>508506</v>
      </c>
      <c r="AD186" s="9">
        <f t="shared" si="6"/>
        <v>4416549</v>
      </c>
      <c r="AE186" s="9">
        <f t="shared" si="7"/>
        <v>4416549</v>
      </c>
      <c r="AF186" s="9">
        <f t="shared" si="8"/>
        <v>0</v>
      </c>
    </row>
    <row r="187" spans="1:32" x14ac:dyDescent="0.2">
      <c r="A187" s="120">
        <v>42369</v>
      </c>
      <c r="B187" s="1">
        <v>4435694</v>
      </c>
      <c r="C187" s="1">
        <v>4529543</v>
      </c>
      <c r="D187" s="1">
        <v>2833132</v>
      </c>
      <c r="E187" s="1">
        <v>2896281</v>
      </c>
      <c r="F187" s="1">
        <v>843805</v>
      </c>
      <c r="G187" s="1">
        <v>866271</v>
      </c>
      <c r="H187" s="1">
        <v>795558</v>
      </c>
      <c r="I187" s="1">
        <v>813491</v>
      </c>
      <c r="J187" s="1">
        <v>24009</v>
      </c>
      <c r="K187" s="1">
        <v>39703</v>
      </c>
      <c r="L187" s="1">
        <v>339</v>
      </c>
      <c r="M187" s="1">
        <v>4055</v>
      </c>
      <c r="N187" s="1">
        <v>4496844</v>
      </c>
      <c r="O187" s="1">
        <v>4619801</v>
      </c>
      <c r="P187" s="1">
        <v>1217295</v>
      </c>
      <c r="Q187" s="1">
        <v>1233266</v>
      </c>
      <c r="R187" s="1">
        <v>1278446</v>
      </c>
      <c r="S187" s="1">
        <v>1323524</v>
      </c>
      <c r="T187" s="1">
        <v>278016</v>
      </c>
      <c r="U187" s="1">
        <v>255800</v>
      </c>
      <c r="V187" s="1">
        <v>872697</v>
      </c>
      <c r="W187" s="1">
        <v>1426618</v>
      </c>
      <c r="X187" s="1">
        <v>169063</v>
      </c>
      <c r="Y187" s="1">
        <v>171904</v>
      </c>
      <c r="Z187" s="1">
        <v>134086</v>
      </c>
      <c r="AA187" s="1">
        <v>135551</v>
      </c>
      <c r="AB187" s="1">
        <v>492409</v>
      </c>
      <c r="AD187" s="9">
        <f t="shared" si="6"/>
        <v>4435694</v>
      </c>
      <c r="AE187" s="9">
        <f t="shared" si="7"/>
        <v>4435693</v>
      </c>
      <c r="AF187" s="9">
        <f t="shared" si="8"/>
        <v>1</v>
      </c>
    </row>
    <row r="188" spans="1:32" x14ac:dyDescent="0.2">
      <c r="A188" s="120">
        <v>42460</v>
      </c>
      <c r="B188" s="1">
        <v>4446289</v>
      </c>
      <c r="C188" s="1">
        <v>4655312</v>
      </c>
      <c r="D188" s="1">
        <v>2820711</v>
      </c>
      <c r="E188" s="1">
        <v>2933678</v>
      </c>
      <c r="F188" s="1">
        <v>847723</v>
      </c>
      <c r="G188" s="1">
        <v>890570</v>
      </c>
      <c r="H188" s="1">
        <v>791601</v>
      </c>
      <c r="I188" s="1">
        <v>827479</v>
      </c>
      <c r="J188" s="1">
        <v>-10274</v>
      </c>
      <c r="K188" s="1">
        <v>-16323</v>
      </c>
      <c r="L188" s="1">
        <v>-1086</v>
      </c>
      <c r="M188" s="1">
        <v>34494</v>
      </c>
      <c r="N188" s="1">
        <v>4448676</v>
      </c>
      <c r="O188" s="1">
        <v>4669898</v>
      </c>
      <c r="P188" s="1">
        <v>1247126</v>
      </c>
      <c r="Q188" s="1">
        <v>1313371</v>
      </c>
      <c r="R188" s="1">
        <v>1249513</v>
      </c>
      <c r="S188" s="1">
        <v>1327957</v>
      </c>
      <c r="T188" s="1">
        <v>264831</v>
      </c>
      <c r="U188" s="1">
        <v>262578</v>
      </c>
      <c r="V188" s="1">
        <v>873595</v>
      </c>
      <c r="W188" s="1">
        <v>1419708</v>
      </c>
      <c r="X188" s="1">
        <v>169411</v>
      </c>
      <c r="Y188" s="1">
        <v>174177</v>
      </c>
      <c r="Z188" s="1">
        <v>128610</v>
      </c>
      <c r="AA188" s="1">
        <v>132066</v>
      </c>
      <c r="AB188" s="1">
        <v>493580</v>
      </c>
      <c r="AD188" s="9">
        <f t="shared" si="6"/>
        <v>4446289</v>
      </c>
      <c r="AE188" s="9">
        <f t="shared" si="7"/>
        <v>4446289</v>
      </c>
      <c r="AF188" s="9">
        <f t="shared" si="8"/>
        <v>0</v>
      </c>
    </row>
    <row r="189" spans="1:32" x14ac:dyDescent="0.2">
      <c r="A189" s="120">
        <v>42551</v>
      </c>
      <c r="B189" s="1">
        <v>4450567</v>
      </c>
      <c r="C189" s="1">
        <v>4752506</v>
      </c>
      <c r="D189" s="1">
        <v>2824979</v>
      </c>
      <c r="E189" s="1">
        <v>2985782</v>
      </c>
      <c r="F189" s="1">
        <v>858716</v>
      </c>
      <c r="G189" s="1">
        <v>917805</v>
      </c>
      <c r="H189" s="1">
        <v>802379</v>
      </c>
      <c r="I189" s="1">
        <v>857690</v>
      </c>
      <c r="J189" s="1">
        <v>-82669</v>
      </c>
      <c r="K189" s="1">
        <v>-74729</v>
      </c>
      <c r="L189" s="1">
        <v>4579</v>
      </c>
      <c r="M189" s="1">
        <v>10165</v>
      </c>
      <c r="N189" s="1">
        <v>4407985</v>
      </c>
      <c r="O189" s="1">
        <v>4696714</v>
      </c>
      <c r="P189" s="1">
        <v>1273306</v>
      </c>
      <c r="Q189" s="1">
        <v>1399221</v>
      </c>
      <c r="R189" s="1">
        <v>1230724</v>
      </c>
      <c r="S189" s="1">
        <v>1343429</v>
      </c>
      <c r="T189" s="1">
        <v>261027</v>
      </c>
      <c r="U189" s="1">
        <v>263531</v>
      </c>
      <c r="V189" s="1">
        <v>872607</v>
      </c>
      <c r="W189" s="1">
        <v>1427815</v>
      </c>
      <c r="X189" s="1">
        <v>166001</v>
      </c>
      <c r="Y189" s="1">
        <v>172532</v>
      </c>
      <c r="Z189" s="1">
        <v>126889</v>
      </c>
      <c r="AA189" s="1">
        <v>132836</v>
      </c>
      <c r="AB189" s="1">
        <v>509490</v>
      </c>
      <c r="AD189" s="9">
        <f t="shared" si="6"/>
        <v>4450567</v>
      </c>
      <c r="AE189" s="9">
        <f t="shared" si="7"/>
        <v>4450567</v>
      </c>
      <c r="AF189" s="9">
        <f t="shared" si="8"/>
        <v>0</v>
      </c>
    </row>
    <row r="190" spans="1:32" x14ac:dyDescent="0.2">
      <c r="A190" s="120">
        <v>42643</v>
      </c>
      <c r="B190" s="1">
        <v>4450025</v>
      </c>
      <c r="C190" s="1">
        <v>4797445</v>
      </c>
      <c r="D190" s="1">
        <v>2841879</v>
      </c>
      <c r="E190" s="1">
        <v>3046756</v>
      </c>
      <c r="F190" s="1">
        <v>861934</v>
      </c>
      <c r="G190" s="1">
        <v>928298</v>
      </c>
      <c r="H190" s="1">
        <v>754634</v>
      </c>
      <c r="I190" s="1">
        <v>808500</v>
      </c>
      <c r="J190" s="1">
        <v>-8575</v>
      </c>
      <c r="K190" s="1">
        <v>-5046</v>
      </c>
      <c r="L190" s="1">
        <v>5375</v>
      </c>
      <c r="M190" s="1">
        <v>4281</v>
      </c>
      <c r="N190" s="1">
        <v>4455247</v>
      </c>
      <c r="O190" s="1">
        <v>4782790</v>
      </c>
      <c r="P190" s="1">
        <v>1211897</v>
      </c>
      <c r="Q190" s="1">
        <v>1326787</v>
      </c>
      <c r="R190" s="1">
        <v>1217119</v>
      </c>
      <c r="S190" s="1">
        <v>1312132</v>
      </c>
      <c r="T190" s="1">
        <v>259720</v>
      </c>
      <c r="U190" s="1">
        <v>260299</v>
      </c>
      <c r="V190" s="1">
        <v>876041</v>
      </c>
      <c r="W190" s="1">
        <v>1445819</v>
      </c>
      <c r="X190" s="1">
        <v>150643</v>
      </c>
      <c r="Y190" s="1">
        <v>160195</v>
      </c>
      <c r="Z190" s="1">
        <v>121411</v>
      </c>
      <c r="AA190" s="1">
        <v>128313</v>
      </c>
      <c r="AB190" s="1">
        <v>482581</v>
      </c>
      <c r="AD190" s="9">
        <f t="shared" si="6"/>
        <v>4450025</v>
      </c>
      <c r="AE190" s="9">
        <f t="shared" si="7"/>
        <v>4450025</v>
      </c>
      <c r="AF190" s="9">
        <f t="shared" si="8"/>
        <v>0</v>
      </c>
    </row>
    <row r="191" spans="1:32" x14ac:dyDescent="0.2">
      <c r="A191" s="120">
        <v>42735</v>
      </c>
      <c r="B191" s="1">
        <v>4453803</v>
      </c>
      <c r="C191" s="1">
        <v>4832955</v>
      </c>
      <c r="D191" s="1">
        <v>2850134</v>
      </c>
      <c r="E191" s="1">
        <v>3081371</v>
      </c>
      <c r="F191" s="1">
        <v>856517</v>
      </c>
      <c r="G191" s="1">
        <v>939142</v>
      </c>
      <c r="H191" s="1">
        <v>774415</v>
      </c>
      <c r="I191" s="1">
        <v>826882</v>
      </c>
      <c r="J191" s="1">
        <v>-2878</v>
      </c>
      <c r="K191" s="1">
        <v>4515</v>
      </c>
      <c r="L191" s="1">
        <v>8340</v>
      </c>
      <c r="M191" s="1">
        <v>-48941</v>
      </c>
      <c r="N191" s="1">
        <v>4486528</v>
      </c>
      <c r="O191" s="1">
        <v>4802969</v>
      </c>
      <c r="P191" s="1">
        <v>1188291</v>
      </c>
      <c r="Q191" s="1">
        <v>1321039</v>
      </c>
      <c r="R191" s="1">
        <v>1221016</v>
      </c>
      <c r="S191" s="1">
        <v>1291053</v>
      </c>
      <c r="T191" s="1">
        <v>261958</v>
      </c>
      <c r="U191" s="1">
        <v>260897</v>
      </c>
      <c r="V191" s="1">
        <v>867042</v>
      </c>
      <c r="W191" s="1">
        <v>1460237</v>
      </c>
      <c r="X191" s="1">
        <v>143365</v>
      </c>
      <c r="Y191" s="1">
        <v>151189</v>
      </c>
      <c r="Z191" s="1">
        <v>121734</v>
      </c>
      <c r="AA191" s="1">
        <v>128789</v>
      </c>
      <c r="AB191" s="1">
        <v>509316</v>
      </c>
      <c r="AD191" s="9">
        <f t="shared" si="6"/>
        <v>4453803</v>
      </c>
      <c r="AE191" s="9">
        <f t="shared" si="7"/>
        <v>4453803</v>
      </c>
      <c r="AF191" s="9">
        <f t="shared" si="8"/>
        <v>0</v>
      </c>
    </row>
    <row r="192" spans="1:32" x14ac:dyDescent="0.2">
      <c r="A192" s="120">
        <v>42825</v>
      </c>
      <c r="B192" s="1">
        <v>4474831</v>
      </c>
      <c r="C192" s="1">
        <v>4948709</v>
      </c>
      <c r="D192" s="1">
        <v>2840392</v>
      </c>
      <c r="E192" s="1">
        <v>3112656</v>
      </c>
      <c r="F192" s="1">
        <v>855988</v>
      </c>
      <c r="G192" s="1">
        <v>954159</v>
      </c>
      <c r="H192" s="1">
        <v>771653</v>
      </c>
      <c r="I192" s="1">
        <v>829505</v>
      </c>
      <c r="J192" s="1">
        <v>45638</v>
      </c>
      <c r="K192" s="1">
        <v>56232</v>
      </c>
      <c r="L192" s="1">
        <v>7106</v>
      </c>
      <c r="M192" s="1">
        <v>-48362</v>
      </c>
      <c r="N192" s="1">
        <v>4520777</v>
      </c>
      <c r="O192" s="1">
        <v>4904189</v>
      </c>
      <c r="P192" s="1">
        <v>1200243</v>
      </c>
      <c r="Q192" s="1">
        <v>1355547</v>
      </c>
      <c r="R192" s="1">
        <v>1246189</v>
      </c>
      <c r="S192" s="1">
        <v>1311028</v>
      </c>
      <c r="T192" s="1">
        <v>263539</v>
      </c>
      <c r="U192" s="1">
        <v>255859</v>
      </c>
      <c r="V192" s="1">
        <v>856988</v>
      </c>
      <c r="W192" s="1">
        <v>1464007</v>
      </c>
      <c r="X192" s="1">
        <v>142108</v>
      </c>
      <c r="Y192" s="1">
        <v>151823</v>
      </c>
      <c r="Z192" s="1">
        <v>119674</v>
      </c>
      <c r="AA192" s="1">
        <v>128884</v>
      </c>
      <c r="AB192" s="1">
        <v>509871</v>
      </c>
      <c r="AD192" s="9">
        <f t="shared" si="6"/>
        <v>4474831</v>
      </c>
      <c r="AE192" s="9">
        <f t="shared" si="7"/>
        <v>4474831</v>
      </c>
      <c r="AF192" s="9">
        <f t="shared" si="8"/>
        <v>0</v>
      </c>
    </row>
    <row r="193" spans="1:32" x14ac:dyDescent="0.2">
      <c r="A193" s="120">
        <v>42916</v>
      </c>
      <c r="B193" s="1">
        <v>4499232</v>
      </c>
      <c r="C193" s="1">
        <v>5030499</v>
      </c>
      <c r="D193" s="1">
        <v>2873704</v>
      </c>
      <c r="E193" s="1">
        <v>3171635</v>
      </c>
      <c r="F193" s="1">
        <v>853179</v>
      </c>
      <c r="G193" s="1">
        <v>971509</v>
      </c>
      <c r="H193" s="1">
        <v>751186</v>
      </c>
      <c r="I193" s="1">
        <v>813253</v>
      </c>
      <c r="J193" s="1">
        <v>32336</v>
      </c>
      <c r="K193" s="1">
        <v>26536</v>
      </c>
      <c r="L193" s="1">
        <v>10844</v>
      </c>
      <c r="M193" s="1">
        <v>-284</v>
      </c>
      <c r="N193" s="1">
        <v>4521249</v>
      </c>
      <c r="O193" s="1">
        <v>4982650</v>
      </c>
      <c r="P193" s="1">
        <v>1240405</v>
      </c>
      <c r="Q193" s="1">
        <v>1385865</v>
      </c>
      <c r="R193" s="1">
        <v>1262421</v>
      </c>
      <c r="S193" s="1">
        <v>1338017</v>
      </c>
      <c r="T193" s="1">
        <v>265274</v>
      </c>
      <c r="U193" s="1">
        <v>265492</v>
      </c>
      <c r="V193" s="1">
        <v>871028</v>
      </c>
      <c r="W193" s="1">
        <v>1471911</v>
      </c>
      <c r="X193" s="1">
        <v>141060</v>
      </c>
      <c r="Y193" s="1">
        <v>153221</v>
      </c>
      <c r="Z193" s="1">
        <v>115101</v>
      </c>
      <c r="AA193" s="1">
        <v>124442</v>
      </c>
      <c r="AB193" s="1">
        <v>495024</v>
      </c>
      <c r="AD193" s="9">
        <f t="shared" si="6"/>
        <v>4499232</v>
      </c>
      <c r="AE193" s="9">
        <f t="shared" si="7"/>
        <v>4499233</v>
      </c>
      <c r="AF193" s="9">
        <f t="shared" si="8"/>
        <v>-1</v>
      </c>
    </row>
    <row r="194" spans="1:32" x14ac:dyDescent="0.2">
      <c r="A194" s="120">
        <v>43008</v>
      </c>
      <c r="B194" s="1">
        <v>4507506</v>
      </c>
      <c r="C194" s="1">
        <v>5130848</v>
      </c>
      <c r="D194" s="1">
        <v>2897540</v>
      </c>
      <c r="E194" s="1">
        <v>3226165</v>
      </c>
      <c r="F194" s="1">
        <v>853095</v>
      </c>
      <c r="G194" s="1">
        <v>984017</v>
      </c>
      <c r="H194" s="1">
        <v>763995</v>
      </c>
      <c r="I194" s="1">
        <v>832417</v>
      </c>
      <c r="J194" s="1">
        <v>-18215</v>
      </c>
      <c r="K194" s="1">
        <v>-20964</v>
      </c>
      <c r="L194" s="1">
        <v>12855</v>
      </c>
      <c r="M194" s="1">
        <v>24478</v>
      </c>
      <c r="N194" s="1">
        <v>4509270</v>
      </c>
      <c r="O194" s="1">
        <v>5046112</v>
      </c>
      <c r="P194" s="1">
        <v>1213108</v>
      </c>
      <c r="Q194" s="1">
        <v>1372572</v>
      </c>
      <c r="R194" s="1">
        <v>1214872</v>
      </c>
      <c r="S194" s="1">
        <v>1287836</v>
      </c>
      <c r="T194" s="1">
        <v>276079</v>
      </c>
      <c r="U194" s="1">
        <v>269155</v>
      </c>
      <c r="V194" s="1">
        <v>871390</v>
      </c>
      <c r="W194" s="1">
        <v>1480916</v>
      </c>
      <c r="X194" s="1">
        <v>147337</v>
      </c>
      <c r="Y194" s="1">
        <v>160914</v>
      </c>
      <c r="Z194" s="1">
        <v>110614</v>
      </c>
      <c r="AA194" s="1">
        <v>120082</v>
      </c>
      <c r="AB194" s="1">
        <v>506044</v>
      </c>
      <c r="AD194" s="9">
        <f t="shared" si="6"/>
        <v>4507506</v>
      </c>
      <c r="AE194" s="9">
        <f t="shared" si="7"/>
        <v>4507506</v>
      </c>
      <c r="AF194" s="9">
        <f t="shared" si="8"/>
        <v>0</v>
      </c>
    </row>
    <row r="195" spans="1:32" x14ac:dyDescent="0.2">
      <c r="A195" s="120">
        <v>43100</v>
      </c>
      <c r="B195" s="1">
        <v>4525237</v>
      </c>
      <c r="C195" s="1">
        <v>5202704</v>
      </c>
      <c r="D195" s="1">
        <v>2920420</v>
      </c>
      <c r="E195" s="1">
        <v>3288404</v>
      </c>
      <c r="F195" s="1">
        <v>853104</v>
      </c>
      <c r="G195" s="1">
        <v>997693</v>
      </c>
      <c r="H195" s="1">
        <v>772700</v>
      </c>
      <c r="I195" s="1">
        <v>855875</v>
      </c>
      <c r="J195" s="1">
        <v>-10812</v>
      </c>
      <c r="K195" s="1">
        <v>-18755</v>
      </c>
      <c r="L195" s="1">
        <v>6665</v>
      </c>
      <c r="M195" s="1">
        <v>24168</v>
      </c>
      <c r="N195" s="1">
        <v>4542077</v>
      </c>
      <c r="O195" s="1">
        <v>5147385</v>
      </c>
      <c r="P195" s="1">
        <v>1253420</v>
      </c>
      <c r="Q195" s="1">
        <v>1439540</v>
      </c>
      <c r="R195" s="1">
        <v>1270260</v>
      </c>
      <c r="S195" s="1">
        <v>1384221</v>
      </c>
      <c r="T195" s="1">
        <v>281781</v>
      </c>
      <c r="U195" s="1">
        <v>277854</v>
      </c>
      <c r="V195" s="1">
        <v>876678</v>
      </c>
      <c r="W195" s="1">
        <v>1484108</v>
      </c>
      <c r="X195" s="1">
        <v>135967</v>
      </c>
      <c r="Y195" s="1">
        <v>152012</v>
      </c>
      <c r="Z195" s="1">
        <v>110495</v>
      </c>
      <c r="AA195" s="1">
        <v>121947</v>
      </c>
      <c r="AB195" s="1">
        <v>526238</v>
      </c>
      <c r="AD195" s="9">
        <f t="shared" si="6"/>
        <v>4525237</v>
      </c>
      <c r="AE195" s="9">
        <f t="shared" si="7"/>
        <v>4525237</v>
      </c>
      <c r="AF195" s="9">
        <f t="shared" si="8"/>
        <v>0</v>
      </c>
    </row>
    <row r="196" spans="1:32" x14ac:dyDescent="0.2">
      <c r="A196" s="120">
        <v>43190</v>
      </c>
      <c r="B196" s="1">
        <v>4549177</v>
      </c>
      <c r="C196" s="1">
        <v>5224400</v>
      </c>
      <c r="D196" s="1">
        <v>2950796</v>
      </c>
      <c r="E196" s="1">
        <v>3363547</v>
      </c>
      <c r="F196" s="1">
        <v>860339</v>
      </c>
      <c r="G196" s="1">
        <v>1004622</v>
      </c>
      <c r="H196" s="1">
        <v>769375</v>
      </c>
      <c r="I196" s="1">
        <v>854712</v>
      </c>
      <c r="J196" s="1">
        <v>10130</v>
      </c>
      <c r="K196" s="1">
        <v>3490</v>
      </c>
      <c r="L196" s="1">
        <v>2470</v>
      </c>
      <c r="M196" s="1">
        <v>-21936</v>
      </c>
      <c r="N196" s="1">
        <v>4593111</v>
      </c>
      <c r="O196" s="1">
        <v>5204436</v>
      </c>
      <c r="P196" s="1">
        <v>1223234</v>
      </c>
      <c r="Q196" s="1">
        <v>1396323</v>
      </c>
      <c r="R196" s="1">
        <v>1267168</v>
      </c>
      <c r="S196" s="1">
        <v>1376359</v>
      </c>
      <c r="T196" s="1">
        <v>287478</v>
      </c>
      <c r="U196" s="1">
        <v>265260</v>
      </c>
      <c r="V196" s="1">
        <v>885039</v>
      </c>
      <c r="W196" s="1">
        <v>1513019</v>
      </c>
      <c r="X196" s="1">
        <v>134275</v>
      </c>
      <c r="Y196" s="1">
        <v>150477</v>
      </c>
      <c r="Z196" s="1">
        <v>106882</v>
      </c>
      <c r="AA196" s="1">
        <v>118667</v>
      </c>
      <c r="AB196" s="1">
        <v>528218</v>
      </c>
      <c r="AD196" s="9">
        <f t="shared" ref="AD196:AD217" si="9">B196</f>
        <v>4549177</v>
      </c>
      <c r="AE196" s="9">
        <f t="shared" ref="AE196:AE217" si="10">N196+P196-R196</f>
        <v>4549177</v>
      </c>
      <c r="AF196" s="9">
        <f t="shared" si="8"/>
        <v>0</v>
      </c>
    </row>
    <row r="197" spans="1:32" x14ac:dyDescent="0.2">
      <c r="A197" s="120">
        <v>43281</v>
      </c>
      <c r="B197" s="1">
        <v>4537865</v>
      </c>
      <c r="C197" s="1">
        <v>5301396</v>
      </c>
      <c r="D197" s="1">
        <v>2972732</v>
      </c>
      <c r="E197" s="1">
        <v>3398672</v>
      </c>
      <c r="F197" s="1">
        <v>867387</v>
      </c>
      <c r="G197" s="1">
        <v>1033987</v>
      </c>
      <c r="H197" s="1">
        <v>761282</v>
      </c>
      <c r="I197" s="1">
        <v>846461</v>
      </c>
      <c r="J197" s="1">
        <v>-15131</v>
      </c>
      <c r="K197" s="1">
        <v>-16688</v>
      </c>
      <c r="L197" s="1">
        <v>-878</v>
      </c>
      <c r="M197" s="1">
        <v>-1856</v>
      </c>
      <c r="N197" s="1">
        <v>4585392</v>
      </c>
      <c r="O197" s="1">
        <v>5260577</v>
      </c>
      <c r="P197" s="1">
        <v>1228317</v>
      </c>
      <c r="Q197" s="1">
        <v>1424887</v>
      </c>
      <c r="R197" s="1">
        <v>1275845</v>
      </c>
      <c r="S197" s="1">
        <v>1384068</v>
      </c>
      <c r="T197" s="1">
        <v>287849</v>
      </c>
      <c r="U197" s="1">
        <v>267143</v>
      </c>
      <c r="V197" s="1">
        <v>888505</v>
      </c>
      <c r="W197" s="1">
        <v>1529235</v>
      </c>
      <c r="X197" s="1">
        <v>134065</v>
      </c>
      <c r="Y197" s="1">
        <v>151535</v>
      </c>
      <c r="Z197" s="1">
        <v>103369</v>
      </c>
      <c r="AA197" s="1">
        <v>114717</v>
      </c>
      <c r="AB197" s="1">
        <v>523848</v>
      </c>
      <c r="AD197" s="9">
        <f t="shared" si="9"/>
        <v>4537865</v>
      </c>
      <c r="AE197" s="9">
        <f t="shared" si="10"/>
        <v>4537864</v>
      </c>
      <c r="AF197" s="9">
        <f t="shared" ref="AF197:AF217" si="11">AD197-AE197</f>
        <v>1</v>
      </c>
    </row>
    <row r="198" spans="1:32" x14ac:dyDescent="0.2">
      <c r="A198" s="120">
        <v>43373</v>
      </c>
      <c r="B198" s="1">
        <v>4593672</v>
      </c>
      <c r="C198" s="1">
        <v>5431663</v>
      </c>
      <c r="D198" s="1">
        <v>2974493</v>
      </c>
      <c r="E198" s="1">
        <v>3450845</v>
      </c>
      <c r="F198" s="1">
        <v>861991</v>
      </c>
      <c r="G198" s="1">
        <v>1047674</v>
      </c>
      <c r="H198" s="1">
        <v>756875</v>
      </c>
      <c r="I198" s="1">
        <v>862297</v>
      </c>
      <c r="J198" s="1">
        <v>53381</v>
      </c>
      <c r="K198" s="1">
        <v>67870</v>
      </c>
      <c r="L198" s="1">
        <v>-6109</v>
      </c>
      <c r="M198" s="1">
        <v>-8455</v>
      </c>
      <c r="N198" s="1">
        <v>4640631</v>
      </c>
      <c r="O198" s="1">
        <v>5420232</v>
      </c>
      <c r="P198" s="1">
        <v>1280770</v>
      </c>
      <c r="Q198" s="1">
        <v>1522280</v>
      </c>
      <c r="R198" s="1">
        <v>1327728</v>
      </c>
      <c r="S198" s="1">
        <v>1510849</v>
      </c>
      <c r="T198" s="1">
        <v>288695</v>
      </c>
      <c r="U198" s="1">
        <v>273424</v>
      </c>
      <c r="V198" s="1">
        <v>899732</v>
      </c>
      <c r="W198" s="1">
        <v>1512641</v>
      </c>
      <c r="X198" s="1">
        <v>134385</v>
      </c>
      <c r="Y198" s="1">
        <v>154979</v>
      </c>
      <c r="Z198" s="1">
        <v>99361</v>
      </c>
      <c r="AA198" s="1">
        <v>112547</v>
      </c>
      <c r="AB198" s="1">
        <v>523128</v>
      </c>
      <c r="AD198" s="9">
        <f t="shared" si="9"/>
        <v>4593672</v>
      </c>
      <c r="AE198" s="9">
        <f t="shared" si="10"/>
        <v>4593673</v>
      </c>
      <c r="AF198" s="9">
        <f t="shared" si="11"/>
        <v>-1</v>
      </c>
    </row>
    <row r="199" spans="1:32" x14ac:dyDescent="0.2">
      <c r="A199" s="120">
        <v>43465</v>
      </c>
      <c r="B199" s="1">
        <v>4606420</v>
      </c>
      <c r="C199" s="1">
        <v>5495303</v>
      </c>
      <c r="D199" s="1">
        <v>2998745</v>
      </c>
      <c r="E199" s="1">
        <v>3509979</v>
      </c>
      <c r="F199" s="1">
        <v>862750</v>
      </c>
      <c r="G199" s="1">
        <v>1065304</v>
      </c>
      <c r="H199" s="1">
        <v>734844</v>
      </c>
      <c r="I199" s="1">
        <v>852275</v>
      </c>
      <c r="J199" s="1">
        <v>-19</v>
      </c>
      <c r="K199" s="1">
        <v>-1380</v>
      </c>
      <c r="L199" s="1">
        <v>-2874</v>
      </c>
      <c r="M199" s="1">
        <v>32246</v>
      </c>
      <c r="N199" s="1">
        <v>4593447</v>
      </c>
      <c r="O199" s="1">
        <v>5458424</v>
      </c>
      <c r="P199" s="1">
        <v>1309717</v>
      </c>
      <c r="Q199" s="1">
        <v>1555383</v>
      </c>
      <c r="R199" s="1">
        <v>1296744</v>
      </c>
      <c r="S199" s="1">
        <v>1518504</v>
      </c>
      <c r="T199" s="1">
        <v>297385</v>
      </c>
      <c r="U199" s="1">
        <v>281787</v>
      </c>
      <c r="V199" s="1">
        <v>906239</v>
      </c>
      <c r="W199" s="1">
        <v>1513334</v>
      </c>
      <c r="X199" s="1">
        <v>131555</v>
      </c>
      <c r="Y199" s="1">
        <v>154525</v>
      </c>
      <c r="Z199" s="1">
        <v>94107</v>
      </c>
      <c r="AA199" s="1">
        <v>108197</v>
      </c>
      <c r="AB199" s="1">
        <v>509182</v>
      </c>
      <c r="AD199" s="9">
        <f t="shared" si="9"/>
        <v>4606420</v>
      </c>
      <c r="AE199" s="9">
        <f t="shared" si="10"/>
        <v>4606420</v>
      </c>
      <c r="AF199" s="9">
        <f t="shared" si="11"/>
        <v>0</v>
      </c>
    </row>
    <row r="200" spans="1:32" x14ac:dyDescent="0.2">
      <c r="A200" s="120">
        <v>43555</v>
      </c>
      <c r="B200" s="1">
        <v>4566186</v>
      </c>
      <c r="C200" s="1">
        <v>5471103</v>
      </c>
      <c r="D200" s="1">
        <v>2972488</v>
      </c>
      <c r="E200" s="1">
        <v>3509571</v>
      </c>
      <c r="F200" s="1">
        <v>870389</v>
      </c>
      <c r="G200" s="1">
        <v>1074150</v>
      </c>
      <c r="H200" s="1">
        <v>747152</v>
      </c>
      <c r="I200" s="1">
        <v>866255</v>
      </c>
      <c r="J200" s="1">
        <v>24288</v>
      </c>
      <c r="K200" s="1">
        <v>20668</v>
      </c>
      <c r="L200" s="1">
        <v>7213</v>
      </c>
      <c r="M200" s="1">
        <v>-30536</v>
      </c>
      <c r="N200" s="1">
        <v>4621530</v>
      </c>
      <c r="O200" s="1">
        <v>5440109</v>
      </c>
      <c r="P200" s="1">
        <v>1224729</v>
      </c>
      <c r="Q200" s="1">
        <v>1485315</v>
      </c>
      <c r="R200" s="1">
        <v>1280074</v>
      </c>
      <c r="S200" s="1">
        <v>1454320</v>
      </c>
      <c r="T200" s="1">
        <v>294691</v>
      </c>
      <c r="U200" s="1">
        <v>270360</v>
      </c>
      <c r="V200" s="1">
        <v>900007</v>
      </c>
      <c r="W200" s="1">
        <v>1507430</v>
      </c>
      <c r="X200" s="1">
        <v>131213</v>
      </c>
      <c r="Y200" s="1">
        <v>154137</v>
      </c>
      <c r="Z200" s="1">
        <v>90987</v>
      </c>
      <c r="AA200" s="1">
        <v>104516</v>
      </c>
      <c r="AB200" s="1">
        <v>524952</v>
      </c>
      <c r="AD200" s="9">
        <f t="shared" si="9"/>
        <v>4566186</v>
      </c>
      <c r="AE200" s="9">
        <f t="shared" si="10"/>
        <v>4566185</v>
      </c>
      <c r="AF200" s="9">
        <f t="shared" si="11"/>
        <v>1</v>
      </c>
    </row>
    <row r="201" spans="1:32" x14ac:dyDescent="0.2">
      <c r="A201" s="120">
        <v>43646</v>
      </c>
      <c r="B201" s="1">
        <v>4586834</v>
      </c>
      <c r="C201" s="1">
        <v>5603323</v>
      </c>
      <c r="D201" s="1">
        <v>3011854</v>
      </c>
      <c r="E201" s="1">
        <v>3589640</v>
      </c>
      <c r="F201" s="1">
        <v>875018</v>
      </c>
      <c r="G201" s="1">
        <v>1091556</v>
      </c>
      <c r="H201" s="1">
        <v>739629</v>
      </c>
      <c r="I201" s="1">
        <v>865813</v>
      </c>
      <c r="J201" s="1">
        <v>64657</v>
      </c>
      <c r="K201" s="1">
        <v>69680</v>
      </c>
      <c r="L201" s="1">
        <v>11012</v>
      </c>
      <c r="M201" s="1">
        <v>5250</v>
      </c>
      <c r="N201" s="1">
        <v>4702170</v>
      </c>
      <c r="O201" s="1">
        <v>5621939</v>
      </c>
      <c r="P201" s="1">
        <v>1219922</v>
      </c>
      <c r="Q201" s="1">
        <v>1534635</v>
      </c>
      <c r="R201" s="1">
        <v>1335258</v>
      </c>
      <c r="S201" s="1">
        <v>1553251</v>
      </c>
      <c r="T201" s="1">
        <v>300180</v>
      </c>
      <c r="U201" s="1">
        <v>278739</v>
      </c>
      <c r="V201" s="1">
        <v>908679</v>
      </c>
      <c r="W201" s="1">
        <v>1524256</v>
      </c>
      <c r="X201" s="1">
        <v>127515</v>
      </c>
      <c r="Y201" s="1">
        <v>152311</v>
      </c>
      <c r="Z201" s="1">
        <v>88624</v>
      </c>
      <c r="AA201" s="1">
        <v>102989</v>
      </c>
      <c r="AB201" s="1">
        <v>523491</v>
      </c>
      <c r="AD201" s="9">
        <f t="shared" si="9"/>
        <v>4586834</v>
      </c>
      <c r="AE201" s="9">
        <f t="shared" si="10"/>
        <v>4586834</v>
      </c>
      <c r="AF201" s="9">
        <f t="shared" si="11"/>
        <v>0</v>
      </c>
    </row>
    <row r="202" spans="1:32" x14ac:dyDescent="0.2">
      <c r="A202" s="120">
        <v>43738</v>
      </c>
      <c r="B202" s="1">
        <v>4591656</v>
      </c>
      <c r="C202" s="1">
        <v>5682053</v>
      </c>
      <c r="D202" s="1">
        <v>3021950</v>
      </c>
      <c r="E202" s="1">
        <v>3632208</v>
      </c>
      <c r="F202" s="1">
        <v>884300</v>
      </c>
      <c r="G202" s="1">
        <v>1114163</v>
      </c>
      <c r="H202" s="1">
        <v>755499</v>
      </c>
      <c r="I202" s="1">
        <v>886816</v>
      </c>
      <c r="J202" s="1">
        <v>18989</v>
      </c>
      <c r="K202" s="1">
        <v>15094</v>
      </c>
      <c r="L202" s="1">
        <v>3780</v>
      </c>
      <c r="M202" s="1">
        <v>5964</v>
      </c>
      <c r="N202" s="1">
        <v>4684519</v>
      </c>
      <c r="O202" s="1">
        <v>5654245</v>
      </c>
      <c r="P202" s="1">
        <v>1216669</v>
      </c>
      <c r="Q202" s="1">
        <v>1538769</v>
      </c>
      <c r="R202" s="1">
        <v>1309532</v>
      </c>
      <c r="S202" s="1">
        <v>1510962</v>
      </c>
      <c r="T202" s="1">
        <v>305357</v>
      </c>
      <c r="U202" s="1">
        <v>279678</v>
      </c>
      <c r="V202" s="1">
        <v>908655</v>
      </c>
      <c r="W202" s="1">
        <v>1528260</v>
      </c>
      <c r="X202" s="1">
        <v>122516</v>
      </c>
      <c r="Y202" s="1">
        <v>145402</v>
      </c>
      <c r="Z202" s="1">
        <v>88505</v>
      </c>
      <c r="AA202" s="1">
        <v>103218</v>
      </c>
      <c r="AB202" s="1">
        <v>544478</v>
      </c>
      <c r="AD202" s="9">
        <f t="shared" si="9"/>
        <v>4591656</v>
      </c>
      <c r="AE202" s="9">
        <f t="shared" si="10"/>
        <v>4591656</v>
      </c>
      <c r="AF202" s="9">
        <f t="shared" si="11"/>
        <v>0</v>
      </c>
    </row>
    <row r="203" spans="1:32" x14ac:dyDescent="0.2">
      <c r="A203" s="120">
        <v>43830</v>
      </c>
      <c r="B203" s="1">
        <v>4589993</v>
      </c>
      <c r="C203" s="1">
        <v>5744348</v>
      </c>
      <c r="D203" s="1">
        <v>3042972</v>
      </c>
      <c r="E203" s="1">
        <v>3690004</v>
      </c>
      <c r="F203" s="1">
        <v>886311</v>
      </c>
      <c r="G203" s="1">
        <v>1125810</v>
      </c>
      <c r="H203" s="1">
        <v>727399</v>
      </c>
      <c r="I203" s="1">
        <v>861766</v>
      </c>
      <c r="J203" s="1">
        <v>-12972</v>
      </c>
      <c r="K203" s="1">
        <v>-26283</v>
      </c>
      <c r="L203" s="1">
        <v>3808</v>
      </c>
      <c r="M203" s="1">
        <v>19323</v>
      </c>
      <c r="N203" s="1">
        <v>4647518</v>
      </c>
      <c r="O203" s="1">
        <v>5670620</v>
      </c>
      <c r="P203" s="1">
        <v>1213680</v>
      </c>
      <c r="Q203" s="1">
        <v>1561985</v>
      </c>
      <c r="R203" s="1">
        <v>1271205</v>
      </c>
      <c r="S203" s="1">
        <v>1488257</v>
      </c>
      <c r="T203" s="1">
        <v>304808</v>
      </c>
      <c r="U203" s="1">
        <v>286672</v>
      </c>
      <c r="V203" s="1">
        <v>908432</v>
      </c>
      <c r="W203" s="1">
        <v>1543060</v>
      </c>
      <c r="X203" s="1">
        <v>117947</v>
      </c>
      <c r="Y203" s="1">
        <v>141472</v>
      </c>
      <c r="Z203" s="1">
        <v>82702</v>
      </c>
      <c r="AA203" s="1">
        <v>97769</v>
      </c>
      <c r="AB203" s="1">
        <v>526749</v>
      </c>
      <c r="AD203" s="9">
        <f t="shared" si="9"/>
        <v>4589993</v>
      </c>
      <c r="AE203" s="9">
        <f t="shared" si="10"/>
        <v>4589993</v>
      </c>
      <c r="AF203" s="9">
        <f t="shared" si="11"/>
        <v>0</v>
      </c>
    </row>
    <row r="204" spans="1:32" x14ac:dyDescent="0.2">
      <c r="A204" s="120">
        <v>43921</v>
      </c>
      <c r="B204" s="1">
        <v>4600822</v>
      </c>
      <c r="C204" s="1">
        <v>5826766</v>
      </c>
      <c r="D204" s="1">
        <v>3056830</v>
      </c>
      <c r="E204" s="1">
        <v>3740936</v>
      </c>
      <c r="F204" s="1">
        <v>888229</v>
      </c>
      <c r="G204" s="1">
        <v>1144082</v>
      </c>
      <c r="H204" s="1">
        <v>705672</v>
      </c>
      <c r="I204" s="1">
        <v>841200</v>
      </c>
      <c r="J204" s="1">
        <v>-57998</v>
      </c>
      <c r="K204" s="1">
        <v>-79361</v>
      </c>
      <c r="L204" s="1">
        <v>11905</v>
      </c>
      <c r="M204" s="1">
        <v>-31727</v>
      </c>
      <c r="N204" s="1">
        <v>4604639</v>
      </c>
      <c r="O204" s="1">
        <v>5615130</v>
      </c>
      <c r="P204" s="1">
        <v>1208491</v>
      </c>
      <c r="Q204" s="1">
        <v>1631694</v>
      </c>
      <c r="R204" s="1">
        <v>1212308</v>
      </c>
      <c r="S204" s="1">
        <v>1420058</v>
      </c>
      <c r="T204" s="1">
        <v>303042</v>
      </c>
      <c r="U204" s="1">
        <v>281385</v>
      </c>
      <c r="V204" s="1">
        <v>908417</v>
      </c>
      <c r="W204" s="1">
        <v>1563986</v>
      </c>
      <c r="X204" s="1">
        <v>112402</v>
      </c>
      <c r="Y204" s="1">
        <v>134783</v>
      </c>
      <c r="Z204" s="1">
        <v>79213</v>
      </c>
      <c r="AA204" s="1">
        <v>93554</v>
      </c>
      <c r="AB204" s="1">
        <v>514057</v>
      </c>
      <c r="AD204" s="9">
        <f t="shared" si="9"/>
        <v>4600822</v>
      </c>
      <c r="AE204" s="9">
        <f t="shared" si="10"/>
        <v>4600822</v>
      </c>
      <c r="AF204" s="9">
        <f t="shared" si="11"/>
        <v>0</v>
      </c>
    </row>
    <row r="205" spans="1:32" x14ac:dyDescent="0.2">
      <c r="A205" s="120">
        <v>44012</v>
      </c>
      <c r="B205" s="1">
        <v>3823746</v>
      </c>
      <c r="C205" s="1">
        <v>4858086</v>
      </c>
      <c r="D205" s="1">
        <v>2427759</v>
      </c>
      <c r="E205" s="1">
        <v>2985274</v>
      </c>
      <c r="F205" s="1">
        <v>884328</v>
      </c>
      <c r="G205" s="1">
        <v>1123610</v>
      </c>
      <c r="H205" s="1">
        <v>550009</v>
      </c>
      <c r="I205" s="1">
        <v>653197</v>
      </c>
      <c r="J205" s="1">
        <v>91136</v>
      </c>
      <c r="K205" s="1">
        <v>114181</v>
      </c>
      <c r="L205" s="1">
        <v>14763</v>
      </c>
      <c r="M205" s="1">
        <v>-51524</v>
      </c>
      <c r="N205" s="1">
        <v>3967995</v>
      </c>
      <c r="O205" s="1">
        <v>4824738</v>
      </c>
      <c r="P205" s="1">
        <v>847457</v>
      </c>
      <c r="Q205" s="1">
        <v>1195580</v>
      </c>
      <c r="R205" s="1">
        <v>991706</v>
      </c>
      <c r="S205" s="1">
        <v>1162232</v>
      </c>
      <c r="T205" s="1">
        <v>211764</v>
      </c>
      <c r="U205" s="1">
        <v>157583</v>
      </c>
      <c r="V205" s="1">
        <v>758785</v>
      </c>
      <c r="W205" s="1">
        <v>1299628</v>
      </c>
      <c r="X205" s="1">
        <v>113758</v>
      </c>
      <c r="Y205" s="1">
        <v>136282</v>
      </c>
      <c r="Z205" s="1">
        <v>59318</v>
      </c>
      <c r="AA205" s="1">
        <v>69511</v>
      </c>
      <c r="AB205" s="1">
        <v>376933</v>
      </c>
      <c r="AD205" s="9">
        <f t="shared" si="9"/>
        <v>3823746</v>
      </c>
      <c r="AE205" s="9">
        <f t="shared" si="10"/>
        <v>3823746</v>
      </c>
      <c r="AF205" s="9">
        <f t="shared" si="11"/>
        <v>0</v>
      </c>
    </row>
    <row r="206" spans="1:32" x14ac:dyDescent="0.2">
      <c r="A206" s="120">
        <v>44104</v>
      </c>
      <c r="B206" s="1">
        <v>4348748</v>
      </c>
      <c r="C206" s="1">
        <v>5632069</v>
      </c>
      <c r="D206" s="1">
        <v>2862911</v>
      </c>
      <c r="E206" s="1">
        <v>3534818</v>
      </c>
      <c r="F206" s="1">
        <v>886068</v>
      </c>
      <c r="G206" s="1">
        <v>1150301</v>
      </c>
      <c r="H206" s="1">
        <v>624932</v>
      </c>
      <c r="I206" s="1">
        <v>770739</v>
      </c>
      <c r="J206" s="1">
        <v>-144645</v>
      </c>
      <c r="K206" s="1">
        <v>-173957</v>
      </c>
      <c r="L206" s="1">
        <v>16319</v>
      </c>
      <c r="M206" s="1">
        <v>-41318</v>
      </c>
      <c r="N206" s="1">
        <v>4245586</v>
      </c>
      <c r="O206" s="1">
        <v>5240583</v>
      </c>
      <c r="P206" s="1">
        <v>1087509</v>
      </c>
      <c r="Q206" s="1">
        <v>1600373</v>
      </c>
      <c r="R206" s="1">
        <v>984347</v>
      </c>
      <c r="S206" s="1">
        <v>1208886</v>
      </c>
      <c r="T206" s="1">
        <v>297785</v>
      </c>
      <c r="U206" s="1">
        <v>246940</v>
      </c>
      <c r="V206" s="1">
        <v>878849</v>
      </c>
      <c r="W206" s="1">
        <v>1439336</v>
      </c>
      <c r="X206" s="1">
        <v>117233</v>
      </c>
      <c r="Y206" s="1">
        <v>143183</v>
      </c>
      <c r="Z206" s="1">
        <v>65645</v>
      </c>
      <c r="AA206" s="1">
        <v>78809</v>
      </c>
      <c r="AB206" s="1">
        <v>442054</v>
      </c>
      <c r="AD206" s="9">
        <f t="shared" si="9"/>
        <v>4348748</v>
      </c>
      <c r="AE206" s="9">
        <f t="shared" si="10"/>
        <v>4348748</v>
      </c>
      <c r="AF206" s="9">
        <f t="shared" si="11"/>
        <v>0</v>
      </c>
    </row>
    <row r="207" spans="1:32" x14ac:dyDescent="0.2">
      <c r="A207" s="120">
        <v>44196</v>
      </c>
      <c r="B207" s="1">
        <v>4467991</v>
      </c>
      <c r="C207" s="1">
        <v>5954973</v>
      </c>
      <c r="D207" s="1">
        <v>2962817</v>
      </c>
      <c r="E207" s="1">
        <v>3663297</v>
      </c>
      <c r="F207" s="1">
        <v>890040</v>
      </c>
      <c r="G207" s="1">
        <v>1164426</v>
      </c>
      <c r="H207" s="1">
        <v>654676</v>
      </c>
      <c r="I207" s="1">
        <v>810219</v>
      </c>
      <c r="J207" s="1">
        <v>-111844</v>
      </c>
      <c r="K207" s="1">
        <v>-143872</v>
      </c>
      <c r="L207" s="1">
        <v>18592</v>
      </c>
      <c r="M207" s="1">
        <v>124567</v>
      </c>
      <c r="N207" s="1">
        <v>4414281</v>
      </c>
      <c r="O207" s="1">
        <v>5618638</v>
      </c>
      <c r="P207" s="1">
        <v>1148109</v>
      </c>
      <c r="Q207" s="1">
        <v>1703216</v>
      </c>
      <c r="R207" s="1">
        <v>1094400</v>
      </c>
      <c r="S207" s="1">
        <v>1366881</v>
      </c>
      <c r="T207" s="1">
        <v>296144</v>
      </c>
      <c r="U207" s="1">
        <v>257138</v>
      </c>
      <c r="V207" s="1">
        <v>901273</v>
      </c>
      <c r="W207" s="1">
        <v>1508262</v>
      </c>
      <c r="X207" s="1">
        <v>121328</v>
      </c>
      <c r="Y207" s="1">
        <v>150504</v>
      </c>
      <c r="Z207" s="1">
        <v>67973</v>
      </c>
      <c r="AA207" s="1">
        <v>82306</v>
      </c>
      <c r="AB207" s="1">
        <v>465375</v>
      </c>
      <c r="AD207" s="9">
        <f t="shared" si="9"/>
        <v>4467991</v>
      </c>
      <c r="AE207" s="9">
        <f t="shared" si="10"/>
        <v>4467990</v>
      </c>
      <c r="AF207" s="9">
        <f t="shared" si="11"/>
        <v>1</v>
      </c>
    </row>
    <row r="208" spans="1:32" x14ac:dyDescent="0.2">
      <c r="A208" s="120">
        <v>44286</v>
      </c>
      <c r="B208" s="1">
        <v>4496641</v>
      </c>
      <c r="C208" s="1">
        <v>6042712</v>
      </c>
      <c r="D208" s="1">
        <v>2977685</v>
      </c>
      <c r="E208" s="1">
        <v>3742109</v>
      </c>
      <c r="F208" s="1">
        <v>884835</v>
      </c>
      <c r="G208" s="1">
        <v>1173467</v>
      </c>
      <c r="H208" s="1">
        <v>636859</v>
      </c>
      <c r="I208" s="1">
        <v>793714</v>
      </c>
      <c r="J208" s="1">
        <v>-14266</v>
      </c>
      <c r="K208" s="1">
        <v>-33858</v>
      </c>
      <c r="L208" s="1">
        <v>16697</v>
      </c>
      <c r="M208" s="1">
        <v>-12752</v>
      </c>
      <c r="N208" s="1">
        <v>4501810</v>
      </c>
      <c r="O208" s="1">
        <v>5662681</v>
      </c>
      <c r="P208" s="1">
        <v>1161360</v>
      </c>
      <c r="Q208" s="1">
        <v>1840780</v>
      </c>
      <c r="R208" s="1">
        <v>1166529</v>
      </c>
      <c r="S208" s="1">
        <v>1460748</v>
      </c>
      <c r="T208" s="1">
        <v>315948</v>
      </c>
      <c r="U208" s="1">
        <v>256063</v>
      </c>
      <c r="V208" s="1">
        <v>898058</v>
      </c>
      <c r="W208" s="1">
        <v>1507616</v>
      </c>
      <c r="X208" s="1">
        <v>120291</v>
      </c>
      <c r="Y208" s="1">
        <v>152039</v>
      </c>
      <c r="Z208" s="1">
        <v>70205</v>
      </c>
      <c r="AA208" s="1">
        <v>84932</v>
      </c>
      <c r="AB208" s="1">
        <v>446363</v>
      </c>
      <c r="AD208" s="9">
        <f t="shared" si="9"/>
        <v>4496641</v>
      </c>
      <c r="AE208" s="9">
        <f t="shared" si="10"/>
        <v>4496641</v>
      </c>
      <c r="AF208" s="9">
        <f t="shared" si="11"/>
        <v>0</v>
      </c>
    </row>
    <row r="209" spans="1:32" x14ac:dyDescent="0.2">
      <c r="A209" s="120">
        <v>44377</v>
      </c>
      <c r="B209" s="1">
        <v>4555001</v>
      </c>
      <c r="C209" s="1">
        <v>6282505</v>
      </c>
      <c r="D209" s="1">
        <v>3027946</v>
      </c>
      <c r="E209" s="1">
        <v>3855567</v>
      </c>
      <c r="F209" s="1">
        <v>889515</v>
      </c>
      <c r="G209" s="1">
        <v>1177119</v>
      </c>
      <c r="H209" s="1">
        <v>635636</v>
      </c>
      <c r="I209" s="1">
        <v>807281</v>
      </c>
      <c r="J209" s="1">
        <v>-38506</v>
      </c>
      <c r="K209" s="1">
        <v>-34342</v>
      </c>
      <c r="L209" s="1">
        <v>13320</v>
      </c>
      <c r="M209" s="1">
        <v>-24886</v>
      </c>
      <c r="N209" s="1">
        <v>4527912</v>
      </c>
      <c r="O209" s="1">
        <v>5780740</v>
      </c>
      <c r="P209" s="1">
        <v>1197128</v>
      </c>
      <c r="Q209" s="1">
        <v>2011714</v>
      </c>
      <c r="R209" s="1">
        <v>1170039</v>
      </c>
      <c r="S209" s="1">
        <v>1509949</v>
      </c>
      <c r="T209" s="1">
        <v>328325</v>
      </c>
      <c r="U209" s="1">
        <v>259610</v>
      </c>
      <c r="V209" s="1">
        <v>908691</v>
      </c>
      <c r="W209" s="1">
        <v>1531320</v>
      </c>
      <c r="X209" s="1">
        <v>117039</v>
      </c>
      <c r="Y209" s="1">
        <v>150653</v>
      </c>
      <c r="Z209" s="1">
        <v>69986</v>
      </c>
      <c r="AA209" s="1">
        <v>87478</v>
      </c>
      <c r="AB209" s="1">
        <v>448611</v>
      </c>
      <c r="AD209" s="9">
        <f t="shared" si="9"/>
        <v>4555001</v>
      </c>
      <c r="AE209" s="9">
        <f t="shared" si="10"/>
        <v>4555001</v>
      </c>
      <c r="AF209" s="9">
        <f t="shared" si="11"/>
        <v>0</v>
      </c>
    </row>
    <row r="210" spans="1:32" x14ac:dyDescent="0.2">
      <c r="A210" s="120">
        <v>44469</v>
      </c>
      <c r="B210" s="1">
        <v>4469583</v>
      </c>
      <c r="C210" s="1">
        <v>6190932</v>
      </c>
      <c r="D210" s="1">
        <v>2939865</v>
      </c>
      <c r="E210" s="1">
        <v>3789620</v>
      </c>
      <c r="F210" s="1">
        <v>894942</v>
      </c>
      <c r="G210" s="1">
        <v>1209384</v>
      </c>
      <c r="H210" s="1">
        <v>634742</v>
      </c>
      <c r="I210" s="1">
        <v>822811</v>
      </c>
      <c r="J210" s="1">
        <v>7719</v>
      </c>
      <c r="K210" s="1">
        <v>36054</v>
      </c>
      <c r="L210" s="1">
        <v>7432</v>
      </c>
      <c r="M210" s="1">
        <v>-41102</v>
      </c>
      <c r="N210" s="1">
        <v>4484699</v>
      </c>
      <c r="O210" s="1">
        <v>5816767</v>
      </c>
      <c r="P210" s="1">
        <v>1115181</v>
      </c>
      <c r="Q210" s="1">
        <v>1892684</v>
      </c>
      <c r="R210" s="1">
        <v>1130297</v>
      </c>
      <c r="S210" s="1">
        <v>1518519</v>
      </c>
      <c r="T210" s="1">
        <v>299589</v>
      </c>
      <c r="U210" s="1">
        <v>247799</v>
      </c>
      <c r="V210" s="1">
        <v>874084</v>
      </c>
      <c r="W210" s="1">
        <v>1518393</v>
      </c>
      <c r="X210" s="1">
        <v>112373</v>
      </c>
      <c r="Y210" s="1">
        <v>147880</v>
      </c>
      <c r="Z210" s="1">
        <v>70510</v>
      </c>
      <c r="AA210" s="1">
        <v>89357</v>
      </c>
      <c r="AB210" s="1">
        <v>451859</v>
      </c>
      <c r="AD210" s="9">
        <f t="shared" si="9"/>
        <v>4469583</v>
      </c>
      <c r="AE210" s="9">
        <f t="shared" si="10"/>
        <v>4469583</v>
      </c>
      <c r="AF210" s="9">
        <f t="shared" si="11"/>
        <v>0</v>
      </c>
    </row>
    <row r="211" spans="1:32" x14ac:dyDescent="0.2">
      <c r="A211" s="120">
        <v>44561</v>
      </c>
      <c r="B211" s="1">
        <v>4530950</v>
      </c>
      <c r="C211" s="1">
        <v>6318994</v>
      </c>
      <c r="D211" s="1">
        <v>3024816</v>
      </c>
      <c r="E211" s="1">
        <v>3965619</v>
      </c>
      <c r="F211" s="1">
        <v>896953</v>
      </c>
      <c r="G211" s="1">
        <v>1245959</v>
      </c>
      <c r="H211" s="1">
        <v>644266</v>
      </c>
      <c r="I211" s="1">
        <v>850388</v>
      </c>
      <c r="J211" s="1">
        <v>-20812</v>
      </c>
      <c r="K211" s="1">
        <v>-2307</v>
      </c>
      <c r="L211" s="1">
        <v>3921</v>
      </c>
      <c r="M211" s="1">
        <v>-9088</v>
      </c>
      <c r="N211" s="1">
        <v>4549144</v>
      </c>
      <c r="O211" s="1">
        <v>6050571</v>
      </c>
      <c r="P211" s="1">
        <v>1207983</v>
      </c>
      <c r="Q211" s="1">
        <v>1981363</v>
      </c>
      <c r="R211" s="1">
        <v>1226177</v>
      </c>
      <c r="S211" s="1">
        <v>1712940</v>
      </c>
      <c r="T211" s="1">
        <v>299021</v>
      </c>
      <c r="U211" s="1">
        <v>263780</v>
      </c>
      <c r="V211" s="1">
        <v>918811</v>
      </c>
      <c r="W211" s="1">
        <v>1543203</v>
      </c>
      <c r="X211" s="1">
        <v>111280</v>
      </c>
      <c r="Y211" s="1">
        <v>149342</v>
      </c>
      <c r="Z211" s="1">
        <v>72105</v>
      </c>
      <c r="AA211" s="1">
        <v>92225</v>
      </c>
      <c r="AB211" s="1">
        <v>460881</v>
      </c>
      <c r="AD211" s="9">
        <f t="shared" si="9"/>
        <v>4530950</v>
      </c>
      <c r="AE211" s="9">
        <f t="shared" si="10"/>
        <v>4530950</v>
      </c>
      <c r="AF211" s="9">
        <f t="shared" si="11"/>
        <v>0</v>
      </c>
    </row>
    <row r="212" spans="1:32" x14ac:dyDescent="0.2">
      <c r="A212" s="120">
        <v>44651</v>
      </c>
      <c r="B212" s="1">
        <v>4600368</v>
      </c>
      <c r="C212" s="1">
        <v>6440733</v>
      </c>
      <c r="D212" s="1">
        <v>3060781</v>
      </c>
      <c r="E212" s="1">
        <v>4074649</v>
      </c>
      <c r="F212" s="1">
        <v>905316</v>
      </c>
      <c r="G212" s="1">
        <v>1253672</v>
      </c>
      <c r="H212" s="1">
        <v>662764</v>
      </c>
      <c r="I212" s="1">
        <v>899071</v>
      </c>
      <c r="J212" s="1">
        <v>14363</v>
      </c>
      <c r="K212" s="1">
        <v>11446</v>
      </c>
      <c r="L212" s="1">
        <v>5885</v>
      </c>
      <c r="M212" s="1">
        <v>-93053</v>
      </c>
      <c r="N212" s="1">
        <v>4649110</v>
      </c>
      <c r="O212" s="1">
        <v>6145785</v>
      </c>
      <c r="P212" s="1">
        <v>1252860</v>
      </c>
      <c r="Q212" s="1">
        <v>2162296</v>
      </c>
      <c r="R212" s="1">
        <v>1301602</v>
      </c>
      <c r="S212" s="1">
        <v>1867349</v>
      </c>
      <c r="T212" s="1">
        <v>309939</v>
      </c>
      <c r="U212" s="1">
        <v>259185</v>
      </c>
      <c r="V212" s="1">
        <v>931861</v>
      </c>
      <c r="W212" s="1">
        <v>1559796</v>
      </c>
      <c r="X212" s="1">
        <v>114167</v>
      </c>
      <c r="Y212" s="1">
        <v>157207</v>
      </c>
      <c r="Z212" s="1">
        <v>74606</v>
      </c>
      <c r="AA212" s="1">
        <v>97025</v>
      </c>
      <c r="AB212" s="1">
        <v>473991</v>
      </c>
      <c r="AD212" s="9">
        <f t="shared" si="9"/>
        <v>4600368</v>
      </c>
      <c r="AE212" s="9">
        <f t="shared" si="10"/>
        <v>4600368</v>
      </c>
      <c r="AF212" s="9">
        <f t="shared" si="11"/>
        <v>0</v>
      </c>
    </row>
    <row r="213" spans="1:32" x14ac:dyDescent="0.2">
      <c r="A213" s="120">
        <v>44742</v>
      </c>
      <c r="B213" s="1">
        <v>4561874</v>
      </c>
      <c r="C213" s="1">
        <v>6620115</v>
      </c>
      <c r="D213" s="1">
        <v>3062878</v>
      </c>
      <c r="E213" s="1">
        <v>4140640</v>
      </c>
      <c r="F213" s="1">
        <v>897410</v>
      </c>
      <c r="G213" s="1">
        <v>1252756</v>
      </c>
      <c r="H213" s="1">
        <v>665244</v>
      </c>
      <c r="I213" s="1">
        <v>929852</v>
      </c>
      <c r="J213" s="1">
        <v>35683</v>
      </c>
      <c r="K213" s="1">
        <v>71387</v>
      </c>
      <c r="L213" s="1">
        <v>10703</v>
      </c>
      <c r="M213" s="1">
        <v>57499</v>
      </c>
      <c r="N213" s="1">
        <v>4671917</v>
      </c>
      <c r="O213" s="1">
        <v>6452135</v>
      </c>
      <c r="P213" s="1">
        <v>1255486</v>
      </c>
      <c r="Q213" s="1">
        <v>2261306</v>
      </c>
      <c r="R213" s="1">
        <v>1365530</v>
      </c>
      <c r="S213" s="1">
        <v>2093326</v>
      </c>
      <c r="T213" s="1">
        <v>308995</v>
      </c>
      <c r="U213" s="1">
        <v>259270</v>
      </c>
      <c r="V213" s="1">
        <v>926636</v>
      </c>
      <c r="W213" s="1">
        <v>1567977</v>
      </c>
      <c r="X213" s="1">
        <v>114322</v>
      </c>
      <c r="Y213" s="1">
        <v>161908</v>
      </c>
      <c r="Z213" s="1">
        <v>75897</v>
      </c>
      <c r="AA213" s="1">
        <v>102419</v>
      </c>
      <c r="AB213" s="1">
        <v>475026</v>
      </c>
      <c r="AD213" s="9">
        <f t="shared" si="9"/>
        <v>4561874</v>
      </c>
      <c r="AE213" s="9">
        <f t="shared" si="10"/>
        <v>4561873</v>
      </c>
      <c r="AF213" s="9">
        <f t="shared" si="11"/>
        <v>1</v>
      </c>
    </row>
    <row r="214" spans="1:32" x14ac:dyDescent="0.2">
      <c r="A214" s="120">
        <v>44834</v>
      </c>
      <c r="B214" s="1">
        <v>4642800</v>
      </c>
      <c r="C214" s="1">
        <v>6747690</v>
      </c>
      <c r="D214" s="1">
        <v>3060810</v>
      </c>
      <c r="E214" s="1">
        <v>4267479</v>
      </c>
      <c r="F214" s="1">
        <v>901826</v>
      </c>
      <c r="G214" s="1">
        <v>1281801</v>
      </c>
      <c r="H214" s="1">
        <v>667981</v>
      </c>
      <c r="I214" s="1">
        <v>955909</v>
      </c>
      <c r="J214" s="1">
        <v>86941</v>
      </c>
      <c r="K214" s="1">
        <v>152012</v>
      </c>
      <c r="L214" s="1">
        <v>12789</v>
      </c>
      <c r="M214" s="1">
        <v>-35070</v>
      </c>
      <c r="N214" s="1">
        <v>4730347</v>
      </c>
      <c r="O214" s="1">
        <v>6622131</v>
      </c>
      <c r="P214" s="1">
        <v>1280147</v>
      </c>
      <c r="Q214" s="1">
        <v>2296457</v>
      </c>
      <c r="R214" s="1">
        <v>1367695</v>
      </c>
      <c r="S214" s="1">
        <v>2170899</v>
      </c>
      <c r="T214" s="1">
        <v>315886</v>
      </c>
      <c r="U214" s="1">
        <v>260827</v>
      </c>
      <c r="V214" s="1">
        <v>913340</v>
      </c>
      <c r="W214" s="1">
        <v>1570757</v>
      </c>
      <c r="X214" s="1">
        <v>117886</v>
      </c>
      <c r="Y214" s="1">
        <v>169116</v>
      </c>
      <c r="Z214" s="1">
        <v>77634</v>
      </c>
      <c r="AA214" s="1">
        <v>106662</v>
      </c>
      <c r="AB214" s="1">
        <v>472460</v>
      </c>
      <c r="AD214" s="9">
        <f t="shared" si="9"/>
        <v>4642800</v>
      </c>
      <c r="AE214" s="9">
        <f t="shared" si="10"/>
        <v>4642799</v>
      </c>
      <c r="AF214" s="9">
        <f t="shared" si="11"/>
        <v>1</v>
      </c>
    </row>
    <row r="215" spans="1:32" x14ac:dyDescent="0.2">
      <c r="A215" s="120">
        <v>44926</v>
      </c>
      <c r="B215" s="1">
        <v>4592004</v>
      </c>
      <c r="C215" s="1">
        <v>6705664</v>
      </c>
      <c r="D215" s="1">
        <v>3081872</v>
      </c>
      <c r="E215" s="1">
        <v>4355385</v>
      </c>
      <c r="F215" s="1">
        <v>895626</v>
      </c>
      <c r="G215" s="1">
        <v>1288411</v>
      </c>
      <c r="H215" s="1">
        <v>677849</v>
      </c>
      <c r="I215" s="1">
        <v>982944</v>
      </c>
      <c r="J215" s="1">
        <v>40180</v>
      </c>
      <c r="K215" s="1">
        <v>74933</v>
      </c>
      <c r="L215" s="1">
        <v>14500</v>
      </c>
      <c r="M215" s="1">
        <v>57908</v>
      </c>
      <c r="N215" s="1">
        <v>4710027</v>
      </c>
      <c r="O215" s="1">
        <v>6759582</v>
      </c>
      <c r="P215" s="1">
        <v>1239117</v>
      </c>
      <c r="Q215" s="1">
        <v>2172392</v>
      </c>
      <c r="R215" s="1">
        <v>1357140</v>
      </c>
      <c r="S215" s="1">
        <v>2226310</v>
      </c>
      <c r="T215" s="1">
        <v>318979</v>
      </c>
      <c r="U215" s="1">
        <v>262704</v>
      </c>
      <c r="V215" s="1">
        <v>911067</v>
      </c>
      <c r="W215" s="1">
        <v>1589122</v>
      </c>
      <c r="X215" s="1">
        <v>119093</v>
      </c>
      <c r="Y215" s="1">
        <v>171450</v>
      </c>
      <c r="Z215" s="1">
        <v>77782</v>
      </c>
      <c r="AA215" s="1">
        <v>108728</v>
      </c>
      <c r="AB215" s="1">
        <v>480974</v>
      </c>
      <c r="AD215" s="9">
        <f t="shared" si="9"/>
        <v>4592004</v>
      </c>
      <c r="AE215" s="9">
        <f t="shared" si="10"/>
        <v>4592004</v>
      </c>
      <c r="AF215" s="9">
        <f t="shared" si="11"/>
        <v>0</v>
      </c>
    </row>
    <row r="216" spans="1:32" x14ac:dyDescent="0.2">
      <c r="A216" s="120">
        <v>45016</v>
      </c>
      <c r="B216" s="1">
        <v>4610676</v>
      </c>
      <c r="C216" s="1">
        <v>6834571</v>
      </c>
      <c r="D216" s="1">
        <v>3092841</v>
      </c>
      <c r="E216" s="1">
        <v>4419831</v>
      </c>
      <c r="F216" s="1">
        <v>907480</v>
      </c>
      <c r="G216" s="1">
        <v>1339240</v>
      </c>
      <c r="H216" s="1">
        <v>690290</v>
      </c>
      <c r="I216" s="1">
        <v>1016189</v>
      </c>
      <c r="J216" s="1">
        <v>29259</v>
      </c>
      <c r="K216" s="1">
        <v>25114</v>
      </c>
      <c r="L216" s="1">
        <v>20649</v>
      </c>
      <c r="M216" s="1">
        <v>-11132</v>
      </c>
      <c r="N216" s="1">
        <v>4740519</v>
      </c>
      <c r="O216" s="1">
        <v>6789242</v>
      </c>
      <c r="P216" s="1">
        <v>1292432</v>
      </c>
      <c r="Q216" s="1">
        <v>2324694</v>
      </c>
      <c r="R216" s="1">
        <v>1422275</v>
      </c>
      <c r="S216" s="1">
        <v>2279365</v>
      </c>
      <c r="T216" s="1">
        <v>318566</v>
      </c>
      <c r="U216" s="1">
        <v>269148</v>
      </c>
      <c r="V216" s="1">
        <v>920268</v>
      </c>
      <c r="W216" s="1">
        <v>1584859</v>
      </c>
      <c r="X216" s="1">
        <v>127723</v>
      </c>
      <c r="Y216" s="1">
        <v>187270</v>
      </c>
      <c r="Z216" s="1">
        <v>78382</v>
      </c>
      <c r="AA216" s="1">
        <v>109636</v>
      </c>
      <c r="AB216" s="1">
        <v>484185</v>
      </c>
      <c r="AD216" s="9">
        <f t="shared" si="9"/>
        <v>4610676</v>
      </c>
      <c r="AE216" s="9">
        <f t="shared" si="10"/>
        <v>4610676</v>
      </c>
      <c r="AF216" s="9">
        <f t="shared" si="11"/>
        <v>0</v>
      </c>
    </row>
    <row r="217" spans="1:32" x14ac:dyDescent="0.2">
      <c r="A217" s="19">
        <v>45107</v>
      </c>
      <c r="B217">
        <v>4638500</v>
      </c>
      <c r="C217">
        <v>6944654</v>
      </c>
      <c r="D217">
        <v>3085039</v>
      </c>
      <c r="E217">
        <v>4473098</v>
      </c>
      <c r="F217">
        <v>922782</v>
      </c>
      <c r="G217">
        <v>1358298</v>
      </c>
      <c r="H217">
        <v>717443</v>
      </c>
      <c r="I217">
        <v>1076495</v>
      </c>
      <c r="J217">
        <v>58907</v>
      </c>
      <c r="K217">
        <v>112034</v>
      </c>
      <c r="L217">
        <v>19179</v>
      </c>
      <c r="M217">
        <v>-25167</v>
      </c>
      <c r="N217">
        <v>4803349</v>
      </c>
      <c r="O217">
        <v>6994757</v>
      </c>
      <c r="P217">
        <v>1303895</v>
      </c>
      <c r="Q217">
        <v>2318227</v>
      </c>
      <c r="R217">
        <v>1468744</v>
      </c>
      <c r="S217">
        <v>2368330</v>
      </c>
      <c r="T217">
        <v>315090</v>
      </c>
      <c r="U217">
        <v>265933</v>
      </c>
      <c r="V217">
        <v>908389</v>
      </c>
      <c r="W217">
        <v>1595627</v>
      </c>
      <c r="X217">
        <v>124230</v>
      </c>
      <c r="Y217">
        <v>185775</v>
      </c>
      <c r="Z217">
        <v>81662</v>
      </c>
      <c r="AA217">
        <v>116985</v>
      </c>
      <c r="AB217">
        <v>511550</v>
      </c>
      <c r="AD217" s="9">
        <f t="shared" si="9"/>
        <v>4638500</v>
      </c>
      <c r="AE217" s="9">
        <f t="shared" si="10"/>
        <v>4638500</v>
      </c>
      <c r="AF217" s="9">
        <f t="shared" si="11"/>
        <v>0</v>
      </c>
    </row>
    <row r="218" spans="1:32" x14ac:dyDescent="0.2">
      <c r="A218" s="1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60DB-4EE8-40E4-B30D-A11A463354D8}">
  <dimension ref="A1:WVQ316"/>
  <sheetViews>
    <sheetView zoomScaleNormal="100" workbookViewId="0">
      <pane ySplit="4" topLeftCell="A204" activePane="bottomLeft" state="frozen"/>
      <selection pane="bottomLeft" activeCell="A219" sqref="A219:XFD219"/>
    </sheetView>
  </sheetViews>
  <sheetFormatPr defaultColWidth="0" defaultRowHeight="11.25" x14ac:dyDescent="0.2"/>
  <cols>
    <col min="1" max="1" width="15.42578125" style="22" customWidth="1"/>
    <col min="2" max="6" width="16.7109375" style="22" customWidth="1"/>
    <col min="7" max="9" width="15.42578125" style="22" customWidth="1"/>
    <col min="10" max="21" width="0" style="15" hidden="1"/>
    <col min="22" max="257" width="15.42578125" style="15" hidden="1"/>
    <col min="258" max="258" width="15.42578125" style="15" customWidth="1"/>
    <col min="259" max="262" width="16.7109375" style="15" customWidth="1"/>
    <col min="263" max="265" width="15.42578125" style="15" customWidth="1"/>
    <col min="266" max="513" width="15.42578125" style="15" hidden="1"/>
    <col min="514" max="514" width="15.42578125" style="15" customWidth="1"/>
    <col min="515" max="518" width="16.7109375" style="15" customWidth="1"/>
    <col min="519" max="521" width="15.42578125" style="15" customWidth="1"/>
    <col min="522" max="769" width="15.42578125" style="15" hidden="1"/>
    <col min="770" max="770" width="15.42578125" style="15" customWidth="1"/>
    <col min="771" max="774" width="16.7109375" style="15" customWidth="1"/>
    <col min="775" max="777" width="15.42578125" style="15" customWidth="1"/>
    <col min="778" max="1025" width="15.42578125" style="15" hidden="1"/>
    <col min="1026" max="1026" width="15.42578125" style="15" customWidth="1"/>
    <col min="1027" max="1030" width="16.7109375" style="15" customWidth="1"/>
    <col min="1031" max="1033" width="15.42578125" style="15" customWidth="1"/>
    <col min="1034" max="1281" width="15.42578125" style="15" hidden="1"/>
    <col min="1282" max="1282" width="15.42578125" style="15" customWidth="1"/>
    <col min="1283" max="1286" width="16.7109375" style="15" customWidth="1"/>
    <col min="1287" max="1289" width="15.42578125" style="15" customWidth="1"/>
    <col min="1290" max="1537" width="15.42578125" style="15" hidden="1"/>
    <col min="1538" max="1538" width="15.42578125" style="15" customWidth="1"/>
    <col min="1539" max="1542" width="16.7109375" style="15" customWidth="1"/>
    <col min="1543" max="1545" width="15.42578125" style="15" customWidth="1"/>
    <col min="1546" max="1793" width="15.42578125" style="15" hidden="1"/>
    <col min="1794" max="1794" width="15.42578125" style="15" customWidth="1"/>
    <col min="1795" max="1798" width="16.7109375" style="15" customWidth="1"/>
    <col min="1799" max="1801" width="15.42578125" style="15" customWidth="1"/>
    <col min="1802" max="2049" width="15.42578125" style="15" hidden="1"/>
    <col min="2050" max="2050" width="15.42578125" style="15" customWidth="1"/>
    <col min="2051" max="2054" width="16.7109375" style="15" customWidth="1"/>
    <col min="2055" max="2057" width="15.42578125" style="15" customWidth="1"/>
    <col min="2058" max="2305" width="15.42578125" style="15" hidden="1"/>
    <col min="2306" max="2306" width="15.42578125" style="15" customWidth="1"/>
    <col min="2307" max="2310" width="16.7109375" style="15" customWidth="1"/>
    <col min="2311" max="2313" width="15.42578125" style="15" customWidth="1"/>
    <col min="2314" max="2561" width="15.42578125" style="15" hidden="1"/>
    <col min="2562" max="2562" width="15.42578125" style="15" customWidth="1"/>
    <col min="2563" max="2566" width="16.7109375" style="15" customWidth="1"/>
    <col min="2567" max="2569" width="15.42578125" style="15" customWidth="1"/>
    <col min="2570" max="2817" width="15.42578125" style="15" hidden="1"/>
    <col min="2818" max="2818" width="15.42578125" style="15" customWidth="1"/>
    <col min="2819" max="2822" width="16.7109375" style="15" customWidth="1"/>
    <col min="2823" max="2825" width="15.42578125" style="15" customWidth="1"/>
    <col min="2826" max="3073" width="15.42578125" style="15" hidden="1"/>
    <col min="3074" max="3074" width="15.42578125" style="15" customWidth="1"/>
    <col min="3075" max="3078" width="16.7109375" style="15" customWidth="1"/>
    <col min="3079" max="3081" width="15.42578125" style="15" customWidth="1"/>
    <col min="3082" max="3329" width="15.42578125" style="15" hidden="1"/>
    <col min="3330" max="3330" width="15.42578125" style="15" customWidth="1"/>
    <col min="3331" max="3334" width="16.7109375" style="15" customWidth="1"/>
    <col min="3335" max="3337" width="15.42578125" style="15" customWidth="1"/>
    <col min="3338" max="3585" width="15.42578125" style="15" hidden="1"/>
    <col min="3586" max="3586" width="15.42578125" style="15" customWidth="1"/>
    <col min="3587" max="3590" width="16.7109375" style="15" customWidth="1"/>
    <col min="3591" max="3593" width="15.42578125" style="15" customWidth="1"/>
    <col min="3594" max="3841" width="15.42578125" style="15" hidden="1"/>
    <col min="3842" max="3842" width="15.42578125" style="15" customWidth="1"/>
    <col min="3843" max="3846" width="16.7109375" style="15" customWidth="1"/>
    <col min="3847" max="3849" width="15.42578125" style="15" customWidth="1"/>
    <col min="3850" max="4097" width="15.42578125" style="15" hidden="1"/>
    <col min="4098" max="4098" width="15.42578125" style="15" customWidth="1"/>
    <col min="4099" max="4102" width="16.7109375" style="15" customWidth="1"/>
    <col min="4103" max="4105" width="15.42578125" style="15" customWidth="1"/>
    <col min="4106" max="4353" width="15.42578125" style="15" hidden="1"/>
    <col min="4354" max="4354" width="15.42578125" style="15" customWidth="1"/>
    <col min="4355" max="4358" width="16.7109375" style="15" customWidth="1"/>
    <col min="4359" max="4361" width="15.42578125" style="15" customWidth="1"/>
    <col min="4362" max="4609" width="15.42578125" style="15" hidden="1"/>
    <col min="4610" max="4610" width="15.42578125" style="15" customWidth="1"/>
    <col min="4611" max="4614" width="16.7109375" style="15" customWidth="1"/>
    <col min="4615" max="4617" width="15.42578125" style="15" customWidth="1"/>
    <col min="4618" max="4865" width="15.42578125" style="15" hidden="1"/>
    <col min="4866" max="4866" width="15.42578125" style="15" customWidth="1"/>
    <col min="4867" max="4870" width="16.7109375" style="15" customWidth="1"/>
    <col min="4871" max="4873" width="15.42578125" style="15" customWidth="1"/>
    <col min="4874" max="5121" width="15.42578125" style="15" hidden="1"/>
    <col min="5122" max="5122" width="15.42578125" style="15" customWidth="1"/>
    <col min="5123" max="5126" width="16.7109375" style="15" customWidth="1"/>
    <col min="5127" max="5129" width="15.42578125" style="15" customWidth="1"/>
    <col min="5130" max="5377" width="15.42578125" style="15" hidden="1"/>
    <col min="5378" max="5378" width="15.42578125" style="15" customWidth="1"/>
    <col min="5379" max="5382" width="16.7109375" style="15" customWidth="1"/>
    <col min="5383" max="5385" width="15.42578125" style="15" customWidth="1"/>
    <col min="5386" max="5633" width="15.42578125" style="15" hidden="1"/>
    <col min="5634" max="5634" width="15.42578125" style="15" customWidth="1"/>
    <col min="5635" max="5638" width="16.7109375" style="15" customWidth="1"/>
    <col min="5639" max="5641" width="15.42578125" style="15" customWidth="1"/>
    <col min="5642" max="5889" width="15.42578125" style="15" hidden="1"/>
    <col min="5890" max="5890" width="15.42578125" style="15" customWidth="1"/>
    <col min="5891" max="5894" width="16.7109375" style="15" customWidth="1"/>
    <col min="5895" max="5897" width="15.42578125" style="15" customWidth="1"/>
    <col min="5898" max="6145" width="15.42578125" style="15" hidden="1"/>
    <col min="6146" max="6146" width="15.42578125" style="15" customWidth="1"/>
    <col min="6147" max="6150" width="16.7109375" style="15" customWidth="1"/>
    <col min="6151" max="6153" width="15.42578125" style="15" customWidth="1"/>
    <col min="6154" max="6401" width="15.42578125" style="15" hidden="1"/>
    <col min="6402" max="6402" width="15.42578125" style="15" customWidth="1"/>
    <col min="6403" max="6406" width="16.7109375" style="15" customWidth="1"/>
    <col min="6407" max="6409" width="15.42578125" style="15" customWidth="1"/>
    <col min="6410" max="6657" width="15.42578125" style="15" hidden="1"/>
    <col min="6658" max="6658" width="15.42578125" style="15" customWidth="1"/>
    <col min="6659" max="6662" width="16.7109375" style="15" customWidth="1"/>
    <col min="6663" max="6665" width="15.42578125" style="15" customWidth="1"/>
    <col min="6666" max="6913" width="15.42578125" style="15" hidden="1"/>
    <col min="6914" max="6914" width="15.42578125" style="15" customWidth="1"/>
    <col min="6915" max="6918" width="16.7109375" style="15" customWidth="1"/>
    <col min="6919" max="6921" width="15.42578125" style="15" customWidth="1"/>
    <col min="6922" max="7169" width="15.42578125" style="15" hidden="1"/>
    <col min="7170" max="7170" width="15.42578125" style="15" customWidth="1"/>
    <col min="7171" max="7174" width="16.7109375" style="15" customWidth="1"/>
    <col min="7175" max="7177" width="15.42578125" style="15" customWidth="1"/>
    <col min="7178" max="7425" width="15.42578125" style="15" hidden="1"/>
    <col min="7426" max="7426" width="15.42578125" style="15" customWidth="1"/>
    <col min="7427" max="7430" width="16.7109375" style="15" customWidth="1"/>
    <col min="7431" max="7433" width="15.42578125" style="15" customWidth="1"/>
    <col min="7434" max="7681" width="15.42578125" style="15" hidden="1"/>
    <col min="7682" max="7682" width="15.42578125" style="15" customWidth="1"/>
    <col min="7683" max="7686" width="16.7109375" style="15" customWidth="1"/>
    <col min="7687" max="7689" width="15.42578125" style="15" customWidth="1"/>
    <col min="7690" max="7937" width="15.42578125" style="15" hidden="1"/>
    <col min="7938" max="7938" width="15.42578125" style="15" customWidth="1"/>
    <col min="7939" max="7942" width="16.7109375" style="15" customWidth="1"/>
    <col min="7943" max="7945" width="15.42578125" style="15" customWidth="1"/>
    <col min="7946" max="8193" width="15.42578125" style="15" hidden="1"/>
    <col min="8194" max="8194" width="15.42578125" style="15" customWidth="1"/>
    <col min="8195" max="8198" width="16.7109375" style="15" customWidth="1"/>
    <col min="8199" max="8201" width="15.42578125" style="15" customWidth="1"/>
    <col min="8202" max="8449" width="15.42578125" style="15" hidden="1"/>
    <col min="8450" max="8450" width="15.42578125" style="15" customWidth="1"/>
    <col min="8451" max="8454" width="16.7109375" style="15" customWidth="1"/>
    <col min="8455" max="8457" width="15.42578125" style="15" customWidth="1"/>
    <col min="8458" max="8705" width="15.42578125" style="15" hidden="1"/>
    <col min="8706" max="8706" width="15.42578125" style="15" customWidth="1"/>
    <col min="8707" max="8710" width="16.7109375" style="15" customWidth="1"/>
    <col min="8711" max="8713" width="15.42578125" style="15" customWidth="1"/>
    <col min="8714" max="8961" width="15.42578125" style="15" hidden="1"/>
    <col min="8962" max="8962" width="15.42578125" style="15" customWidth="1"/>
    <col min="8963" max="8966" width="16.7109375" style="15" customWidth="1"/>
    <col min="8967" max="8969" width="15.42578125" style="15" customWidth="1"/>
    <col min="8970" max="9217" width="15.42578125" style="15" hidden="1"/>
    <col min="9218" max="9218" width="15.42578125" style="15" customWidth="1"/>
    <col min="9219" max="9222" width="16.7109375" style="15" customWidth="1"/>
    <col min="9223" max="9225" width="15.42578125" style="15" customWidth="1"/>
    <col min="9226" max="9473" width="15.42578125" style="15" hidden="1"/>
    <col min="9474" max="9474" width="15.42578125" style="15" customWidth="1"/>
    <col min="9475" max="9478" width="16.7109375" style="15" customWidth="1"/>
    <col min="9479" max="9481" width="15.42578125" style="15" customWidth="1"/>
    <col min="9482" max="9729" width="15.42578125" style="15" hidden="1"/>
    <col min="9730" max="9730" width="15.42578125" style="15" customWidth="1"/>
    <col min="9731" max="9734" width="16.7109375" style="15" customWidth="1"/>
    <col min="9735" max="9737" width="15.42578125" style="15" customWidth="1"/>
    <col min="9738" max="9985" width="15.42578125" style="15" hidden="1"/>
    <col min="9986" max="9986" width="15.42578125" style="15" customWidth="1"/>
    <col min="9987" max="9990" width="16.7109375" style="15" customWidth="1"/>
    <col min="9991" max="9993" width="15.42578125" style="15" customWidth="1"/>
    <col min="9994" max="10241" width="15.42578125" style="15" hidden="1"/>
    <col min="10242" max="10242" width="15.42578125" style="15" customWidth="1"/>
    <col min="10243" max="10246" width="16.7109375" style="15" customWidth="1"/>
    <col min="10247" max="10249" width="15.42578125" style="15" customWidth="1"/>
    <col min="10250" max="10497" width="15.42578125" style="15" hidden="1"/>
    <col min="10498" max="10498" width="15.42578125" style="15" customWidth="1"/>
    <col min="10499" max="10502" width="16.7109375" style="15" customWidth="1"/>
    <col min="10503" max="10505" width="15.42578125" style="15" customWidth="1"/>
    <col min="10506" max="10753" width="15.42578125" style="15" hidden="1"/>
    <col min="10754" max="10754" width="15.42578125" style="15" customWidth="1"/>
    <col min="10755" max="10758" width="16.7109375" style="15" customWidth="1"/>
    <col min="10759" max="10761" width="15.42578125" style="15" customWidth="1"/>
    <col min="10762" max="11009" width="15.42578125" style="15" hidden="1"/>
    <col min="11010" max="11010" width="15.42578125" style="15" customWidth="1"/>
    <col min="11011" max="11014" width="16.7109375" style="15" customWidth="1"/>
    <col min="11015" max="11017" width="15.42578125" style="15" customWidth="1"/>
    <col min="11018" max="11265" width="15.42578125" style="15" hidden="1"/>
    <col min="11266" max="11266" width="15.42578125" style="15" customWidth="1"/>
    <col min="11267" max="11270" width="16.7109375" style="15" customWidth="1"/>
    <col min="11271" max="11273" width="15.42578125" style="15" customWidth="1"/>
    <col min="11274" max="11521" width="15.42578125" style="15" hidden="1"/>
    <col min="11522" max="11522" width="15.42578125" style="15" customWidth="1"/>
    <col min="11523" max="11526" width="16.7109375" style="15" customWidth="1"/>
    <col min="11527" max="11529" width="15.42578125" style="15" customWidth="1"/>
    <col min="11530" max="11777" width="15.42578125" style="15" hidden="1"/>
    <col min="11778" max="11778" width="15.42578125" style="15" customWidth="1"/>
    <col min="11779" max="11782" width="16.7109375" style="15" customWidth="1"/>
    <col min="11783" max="11785" width="15.42578125" style="15" customWidth="1"/>
    <col min="11786" max="12033" width="15.42578125" style="15" hidden="1"/>
    <col min="12034" max="12034" width="15.42578125" style="15" customWidth="1"/>
    <col min="12035" max="12038" width="16.7109375" style="15" customWidth="1"/>
    <col min="12039" max="12041" width="15.42578125" style="15" customWidth="1"/>
    <col min="12042" max="12289" width="15.42578125" style="15" hidden="1"/>
    <col min="12290" max="12290" width="15.42578125" style="15" customWidth="1"/>
    <col min="12291" max="12294" width="16.7109375" style="15" customWidth="1"/>
    <col min="12295" max="12297" width="15.42578125" style="15" customWidth="1"/>
    <col min="12298" max="12545" width="15.42578125" style="15" hidden="1"/>
    <col min="12546" max="12546" width="15.42578125" style="15" customWidth="1"/>
    <col min="12547" max="12550" width="16.7109375" style="15" customWidth="1"/>
    <col min="12551" max="12553" width="15.42578125" style="15" customWidth="1"/>
    <col min="12554" max="12801" width="15.42578125" style="15" hidden="1"/>
    <col min="12802" max="12802" width="15.42578125" style="15" customWidth="1"/>
    <col min="12803" max="12806" width="16.7109375" style="15" customWidth="1"/>
    <col min="12807" max="12809" width="15.42578125" style="15" customWidth="1"/>
    <col min="12810" max="13057" width="15.42578125" style="15" hidden="1"/>
    <col min="13058" max="13058" width="15.42578125" style="15" customWidth="1"/>
    <col min="13059" max="13062" width="16.7109375" style="15" customWidth="1"/>
    <col min="13063" max="13065" width="15.42578125" style="15" customWidth="1"/>
    <col min="13066" max="13313" width="15.42578125" style="15" hidden="1"/>
    <col min="13314" max="13314" width="15.42578125" style="15" customWidth="1"/>
    <col min="13315" max="13318" width="16.7109375" style="15" customWidth="1"/>
    <col min="13319" max="13321" width="15.42578125" style="15" customWidth="1"/>
    <col min="13322" max="13569" width="15.42578125" style="15" hidden="1"/>
    <col min="13570" max="13570" width="15.42578125" style="15" customWidth="1"/>
    <col min="13571" max="13574" width="16.7109375" style="15" customWidth="1"/>
    <col min="13575" max="13577" width="15.42578125" style="15" customWidth="1"/>
    <col min="13578" max="13825" width="15.42578125" style="15" hidden="1"/>
    <col min="13826" max="13826" width="15.42578125" style="15" customWidth="1"/>
    <col min="13827" max="13830" width="16.7109375" style="15" customWidth="1"/>
    <col min="13831" max="13833" width="15.42578125" style="15" customWidth="1"/>
    <col min="13834" max="14081" width="15.42578125" style="15" hidden="1"/>
    <col min="14082" max="14082" width="15.42578125" style="15" customWidth="1"/>
    <col min="14083" max="14086" width="16.7109375" style="15" customWidth="1"/>
    <col min="14087" max="14089" width="15.42578125" style="15" customWidth="1"/>
    <col min="14090" max="14337" width="15.42578125" style="15" hidden="1"/>
    <col min="14338" max="14338" width="15.42578125" style="15" customWidth="1"/>
    <col min="14339" max="14342" width="16.7109375" style="15" customWidth="1"/>
    <col min="14343" max="14345" width="15.42578125" style="15" customWidth="1"/>
    <col min="14346" max="14593" width="15.42578125" style="15" hidden="1"/>
    <col min="14594" max="14594" width="15.42578125" style="15" customWidth="1"/>
    <col min="14595" max="14598" width="16.7109375" style="15" customWidth="1"/>
    <col min="14599" max="14601" width="15.42578125" style="15" customWidth="1"/>
    <col min="14602" max="14849" width="15.42578125" style="15" hidden="1"/>
    <col min="14850" max="14850" width="15.42578125" style="15" customWidth="1"/>
    <col min="14851" max="14854" width="16.7109375" style="15" customWidth="1"/>
    <col min="14855" max="14857" width="15.42578125" style="15" customWidth="1"/>
    <col min="14858" max="15105" width="15.42578125" style="15" hidden="1"/>
    <col min="15106" max="15106" width="15.42578125" style="15" customWidth="1"/>
    <col min="15107" max="15110" width="16.7109375" style="15" customWidth="1"/>
    <col min="15111" max="15113" width="15.42578125" style="15" customWidth="1"/>
    <col min="15114" max="15361" width="15.42578125" style="15" hidden="1"/>
    <col min="15362" max="15362" width="15.42578125" style="15" customWidth="1"/>
    <col min="15363" max="15366" width="16.7109375" style="15" customWidth="1"/>
    <col min="15367" max="15369" width="15.42578125" style="15" customWidth="1"/>
    <col min="15370" max="15617" width="15.42578125" style="15" hidden="1"/>
    <col min="15618" max="15618" width="15.42578125" style="15" customWidth="1"/>
    <col min="15619" max="15622" width="16.7109375" style="15" customWidth="1"/>
    <col min="15623" max="15625" width="15.42578125" style="15" customWidth="1"/>
    <col min="15626" max="15873" width="15.42578125" style="15" hidden="1"/>
    <col min="15874" max="15874" width="15.42578125" style="15" customWidth="1"/>
    <col min="15875" max="15878" width="16.7109375" style="15" customWidth="1"/>
    <col min="15879" max="15881" width="15.42578125" style="15" customWidth="1"/>
    <col min="15882" max="16129" width="15.42578125" style="15" hidden="1"/>
    <col min="16130" max="16130" width="15.42578125" style="15" customWidth="1"/>
    <col min="16131" max="16134" width="16.7109375" style="15" customWidth="1"/>
    <col min="16135" max="16137" width="15.42578125" style="15" customWidth="1"/>
    <col min="16138" max="16384" width="15.42578125" style="15" hidden="1"/>
  </cols>
  <sheetData>
    <row r="1" spans="1:10" s="21" customFormat="1" x14ac:dyDescent="0.2">
      <c r="A1" s="20"/>
      <c r="B1" s="31" t="s">
        <v>148</v>
      </c>
      <c r="C1" s="141" t="s">
        <v>148</v>
      </c>
      <c r="D1" s="141"/>
      <c r="E1" s="142" t="s">
        <v>149</v>
      </c>
      <c r="F1" s="142"/>
      <c r="G1" s="15"/>
      <c r="H1" s="143" t="s">
        <v>150</v>
      </c>
      <c r="I1" s="143"/>
    </row>
    <row r="2" spans="1:10" s="21" customFormat="1" ht="27.75" customHeight="1" x14ac:dyDescent="0.2">
      <c r="A2" s="22"/>
      <c r="B2" s="23" t="s">
        <v>152</v>
      </c>
      <c r="C2" s="23" t="s">
        <v>151</v>
      </c>
      <c r="D2" s="23" t="s">
        <v>152</v>
      </c>
      <c r="E2" s="23" t="s">
        <v>151</v>
      </c>
      <c r="F2" s="23" t="s">
        <v>153</v>
      </c>
      <c r="G2" s="24" t="s">
        <v>154</v>
      </c>
      <c r="H2" s="23" t="s">
        <v>155</v>
      </c>
      <c r="I2" s="23" t="s">
        <v>156</v>
      </c>
    </row>
    <row r="3" spans="1:10" s="21" customFormat="1" ht="14.25" customHeight="1" x14ac:dyDescent="0.2">
      <c r="A3" s="25" t="s">
        <v>46</v>
      </c>
      <c r="B3" s="26" t="s">
        <v>159</v>
      </c>
      <c r="C3" s="26" t="s">
        <v>70</v>
      </c>
      <c r="D3" s="26" t="s">
        <v>70</v>
      </c>
      <c r="E3" s="22" t="s">
        <v>48</v>
      </c>
      <c r="F3" s="22" t="s">
        <v>48</v>
      </c>
      <c r="G3" s="22" t="s">
        <v>48</v>
      </c>
      <c r="H3" s="22" t="s">
        <v>48</v>
      </c>
      <c r="I3" s="22" t="s">
        <v>48</v>
      </c>
      <c r="J3" s="22" t="s">
        <v>48</v>
      </c>
    </row>
    <row r="4" spans="1:10" s="21" customFormat="1" ht="14.25" customHeight="1" x14ac:dyDescent="0.2">
      <c r="A4" s="25" t="s">
        <v>81</v>
      </c>
      <c r="B4" s="26" t="s">
        <v>160</v>
      </c>
      <c r="C4" s="26" t="s">
        <v>157</v>
      </c>
      <c r="D4" s="26" t="s">
        <v>158</v>
      </c>
      <c r="E4" s="22" t="s">
        <v>48</v>
      </c>
      <c r="F4" s="22" t="s">
        <v>48</v>
      </c>
      <c r="G4" s="22" t="s">
        <v>48</v>
      </c>
      <c r="H4" s="22" t="s">
        <v>48</v>
      </c>
      <c r="I4" s="22" t="s">
        <v>48</v>
      </c>
      <c r="J4" s="22" t="s">
        <v>48</v>
      </c>
    </row>
    <row r="5" spans="1:10" ht="10.5" customHeight="1" x14ac:dyDescent="0.2">
      <c r="A5" s="32">
        <v>25658</v>
      </c>
      <c r="B5" s="27" t="e">
        <v>#N/A</v>
      </c>
      <c r="C5" s="27">
        <v>4</v>
      </c>
      <c r="D5" s="28" t="e">
        <v>#N/A</v>
      </c>
      <c r="E5" s="29"/>
      <c r="F5" s="29"/>
      <c r="G5" s="29"/>
      <c r="H5" s="30">
        <f t="shared" ref="H5:H68" si="0">H9/(G9/100+1)</f>
        <v>1.2638820638820638</v>
      </c>
      <c r="I5" s="29"/>
      <c r="J5" s="22" t="s">
        <v>48</v>
      </c>
    </row>
    <row r="6" spans="1:10" ht="10.5" customHeight="1" x14ac:dyDescent="0.2">
      <c r="A6" s="32">
        <v>25749</v>
      </c>
      <c r="B6" s="27" t="e">
        <v>#N/A</v>
      </c>
      <c r="C6" s="27">
        <v>4</v>
      </c>
      <c r="D6" s="28" t="e">
        <v>#N/A</v>
      </c>
      <c r="E6" s="29"/>
      <c r="F6" s="29"/>
      <c r="G6" s="29"/>
      <c r="H6" s="30">
        <f t="shared" si="0"/>
        <v>1.2800521937693665</v>
      </c>
      <c r="I6" s="29"/>
      <c r="J6" s="22" t="s">
        <v>48</v>
      </c>
    </row>
    <row r="7" spans="1:10" ht="10.5" customHeight="1" x14ac:dyDescent="0.2">
      <c r="A7" s="32">
        <v>25841</v>
      </c>
      <c r="B7" s="27" t="e">
        <v>#N/A</v>
      </c>
      <c r="C7" s="27">
        <v>4</v>
      </c>
      <c r="D7" s="28" t="e">
        <v>#N/A</v>
      </c>
      <c r="E7" s="29"/>
      <c r="F7" s="29"/>
      <c r="G7" s="29"/>
      <c r="H7" s="30">
        <f t="shared" si="0"/>
        <v>1.2825170288679872</v>
      </c>
      <c r="I7" s="29"/>
      <c r="J7" s="22" t="s">
        <v>48</v>
      </c>
    </row>
    <row r="8" spans="1:10" ht="10.5" customHeight="1" x14ac:dyDescent="0.2">
      <c r="A8" s="32">
        <v>25933</v>
      </c>
      <c r="B8" s="27" t="e">
        <v>#N/A</v>
      </c>
      <c r="C8" s="27">
        <v>4.06666666666667</v>
      </c>
      <c r="D8" s="28" t="e">
        <v>#N/A</v>
      </c>
      <c r="E8" s="29"/>
      <c r="F8" s="29"/>
      <c r="G8" s="29"/>
      <c r="H8" s="30">
        <f t="shared" si="0"/>
        <v>1.3101894849212694</v>
      </c>
      <c r="I8" s="29"/>
      <c r="J8" s="22" t="s">
        <v>48</v>
      </c>
    </row>
    <row r="9" spans="1:10" ht="10.5" customHeight="1" x14ac:dyDescent="0.2">
      <c r="A9" s="32">
        <v>26023</v>
      </c>
      <c r="B9" s="27" t="e">
        <v>#N/A</v>
      </c>
      <c r="C9" s="27">
        <v>4.1666666666666696</v>
      </c>
      <c r="D9" s="28" t="e">
        <v>#N/A</v>
      </c>
      <c r="E9" s="30">
        <f t="shared" ref="E9:F40" si="1">(C9/C5-1)*100</f>
        <v>4.1666666666667407</v>
      </c>
      <c r="F9" s="30" t="e">
        <f t="shared" si="1"/>
        <v>#N/A</v>
      </c>
      <c r="G9" s="30">
        <f t="shared" ref="G9:G73" si="2">E9</f>
        <v>4.1666666666667407</v>
      </c>
      <c r="H9" s="30">
        <f t="shared" si="0"/>
        <v>1.3165438165438175</v>
      </c>
      <c r="I9" s="30">
        <f>C9</f>
        <v>4.1666666666666696</v>
      </c>
      <c r="J9" s="22" t="s">
        <v>48</v>
      </c>
    </row>
    <row r="10" spans="1:10" ht="10.5" customHeight="1" x14ac:dyDescent="0.2">
      <c r="A10" s="32">
        <v>26114</v>
      </c>
      <c r="B10" s="27" t="e">
        <v>#N/A</v>
      </c>
      <c r="C10" s="27">
        <v>4.3</v>
      </c>
      <c r="D10" s="28" t="e">
        <v>#N/A</v>
      </c>
      <c r="E10" s="30">
        <f t="shared" si="1"/>
        <v>7.4999999999999956</v>
      </c>
      <c r="F10" s="30" t="e">
        <f t="shared" si="1"/>
        <v>#N/A</v>
      </c>
      <c r="G10" s="30">
        <f t="shared" si="2"/>
        <v>7.4999999999999956</v>
      </c>
      <c r="H10" s="30">
        <f t="shared" si="0"/>
        <v>1.376056108302069</v>
      </c>
      <c r="I10" s="30">
        <f t="shared" ref="I10:I73" si="3">C10</f>
        <v>4.3</v>
      </c>
      <c r="J10" s="22" t="s">
        <v>48</v>
      </c>
    </row>
    <row r="11" spans="1:10" ht="10.5" customHeight="1" x14ac:dyDescent="0.2">
      <c r="A11" s="32">
        <v>26206</v>
      </c>
      <c r="B11" s="27" t="e">
        <v>#N/A</v>
      </c>
      <c r="C11" s="27">
        <v>4.3</v>
      </c>
      <c r="D11" s="28" t="e">
        <v>#N/A</v>
      </c>
      <c r="E11" s="30">
        <f t="shared" si="1"/>
        <v>7.4999999999999956</v>
      </c>
      <c r="F11" s="30" t="e">
        <f t="shared" si="1"/>
        <v>#N/A</v>
      </c>
      <c r="G11" s="30">
        <f t="shared" si="2"/>
        <v>7.4999999999999956</v>
      </c>
      <c r="H11" s="30">
        <f t="shared" si="0"/>
        <v>1.3787058060330863</v>
      </c>
      <c r="I11" s="30">
        <f t="shared" si="3"/>
        <v>4.3</v>
      </c>
      <c r="J11" s="22" t="s">
        <v>48</v>
      </c>
    </row>
    <row r="12" spans="1:10" ht="10.5" customHeight="1" x14ac:dyDescent="0.2">
      <c r="A12" s="32">
        <v>26298</v>
      </c>
      <c r="B12" s="27" t="e">
        <v>#N/A</v>
      </c>
      <c r="C12" s="27">
        <v>4.3</v>
      </c>
      <c r="D12" s="28" t="e">
        <v>#N/A</v>
      </c>
      <c r="E12" s="30">
        <f t="shared" si="1"/>
        <v>5.7377049180326933</v>
      </c>
      <c r="F12" s="30" t="e">
        <f t="shared" si="1"/>
        <v>#N/A</v>
      </c>
      <c r="G12" s="30">
        <f t="shared" si="2"/>
        <v>5.7377049180326933</v>
      </c>
      <c r="H12" s="30">
        <f t="shared" si="0"/>
        <v>1.3853642914331443</v>
      </c>
      <c r="I12" s="30">
        <f t="shared" si="3"/>
        <v>4.3</v>
      </c>
      <c r="J12" s="22" t="s">
        <v>48</v>
      </c>
    </row>
    <row r="13" spans="1:10" ht="10.5" customHeight="1" x14ac:dyDescent="0.2">
      <c r="A13" s="32">
        <v>26389</v>
      </c>
      <c r="B13" s="27" t="e">
        <v>#N/A</v>
      </c>
      <c r="C13" s="27">
        <v>4.3666666666666698</v>
      </c>
      <c r="D13" s="28" t="e">
        <v>#N/A</v>
      </c>
      <c r="E13" s="30">
        <f t="shared" si="1"/>
        <v>4.8000000000000043</v>
      </c>
      <c r="F13" s="30" t="e">
        <f t="shared" si="1"/>
        <v>#N/A</v>
      </c>
      <c r="G13" s="30">
        <f t="shared" si="2"/>
        <v>4.8000000000000043</v>
      </c>
      <c r="H13" s="30">
        <f t="shared" si="0"/>
        <v>1.3797379197379207</v>
      </c>
      <c r="I13" s="30">
        <f t="shared" si="3"/>
        <v>4.3666666666666698</v>
      </c>
      <c r="J13" s="22" t="s">
        <v>48</v>
      </c>
    </row>
    <row r="14" spans="1:10" ht="10.5" customHeight="1" x14ac:dyDescent="0.2">
      <c r="A14" s="32">
        <v>26480</v>
      </c>
      <c r="B14" s="27" t="e">
        <v>#N/A</v>
      </c>
      <c r="C14" s="27">
        <v>4.43333333333333</v>
      </c>
      <c r="D14" s="28" t="e">
        <v>#N/A</v>
      </c>
      <c r="E14" s="30">
        <f t="shared" si="1"/>
        <v>3.1007751937983663</v>
      </c>
      <c r="F14" s="30" t="e">
        <f t="shared" si="1"/>
        <v>#N/A</v>
      </c>
      <c r="G14" s="30">
        <f t="shared" si="2"/>
        <v>3.1007751937983663</v>
      </c>
      <c r="H14" s="30">
        <f t="shared" si="0"/>
        <v>1.4187245147610468</v>
      </c>
      <c r="I14" s="30">
        <f t="shared" si="3"/>
        <v>4.43333333333333</v>
      </c>
      <c r="J14" s="22" t="s">
        <v>48</v>
      </c>
    </row>
    <row r="15" spans="1:10" ht="10.5" customHeight="1" x14ac:dyDescent="0.2">
      <c r="A15" s="32">
        <v>26572</v>
      </c>
      <c r="B15" s="27" t="e">
        <v>#N/A</v>
      </c>
      <c r="C15" s="27">
        <v>4.5999999999999996</v>
      </c>
      <c r="D15" s="28" t="e">
        <v>#N/A</v>
      </c>
      <c r="E15" s="30">
        <f t="shared" si="1"/>
        <v>6.9767441860465018</v>
      </c>
      <c r="F15" s="30" t="e">
        <f t="shared" si="1"/>
        <v>#N/A</v>
      </c>
      <c r="G15" s="30">
        <f t="shared" si="2"/>
        <v>6.9767441860465018</v>
      </c>
      <c r="H15" s="30">
        <f t="shared" si="0"/>
        <v>1.4748945831981852</v>
      </c>
      <c r="I15" s="30">
        <f t="shared" si="3"/>
        <v>4.5999999999999996</v>
      </c>
      <c r="J15" s="22" t="s">
        <v>48</v>
      </c>
    </row>
    <row r="16" spans="1:10" ht="10.5" customHeight="1" x14ac:dyDescent="0.2">
      <c r="A16" s="32">
        <v>26664</v>
      </c>
      <c r="B16" s="27" t="e">
        <v>#N/A</v>
      </c>
      <c r="C16" s="27">
        <v>4.6666666666666696</v>
      </c>
      <c r="D16" s="28" t="e">
        <v>#N/A</v>
      </c>
      <c r="E16" s="30">
        <f t="shared" si="1"/>
        <v>8.5271317829458191</v>
      </c>
      <c r="F16" s="30" t="e">
        <f t="shared" si="1"/>
        <v>#N/A</v>
      </c>
      <c r="G16" s="30">
        <f t="shared" si="2"/>
        <v>8.5271317829458191</v>
      </c>
      <c r="H16" s="30">
        <f t="shared" si="0"/>
        <v>1.503496130237522</v>
      </c>
      <c r="I16" s="30">
        <f t="shared" si="3"/>
        <v>4.6666666666666696</v>
      </c>
      <c r="J16" s="22" t="s">
        <v>48</v>
      </c>
    </row>
    <row r="17" spans="1:10" ht="10.5" customHeight="1" x14ac:dyDescent="0.2">
      <c r="A17" s="32">
        <v>26754</v>
      </c>
      <c r="B17" s="27" t="e">
        <v>#N/A</v>
      </c>
      <c r="C17" s="27">
        <v>4.8</v>
      </c>
      <c r="D17" s="28" t="e">
        <v>#N/A</v>
      </c>
      <c r="E17" s="30">
        <f t="shared" si="1"/>
        <v>9.9236641221373212</v>
      </c>
      <c r="F17" s="30" t="e">
        <f t="shared" si="1"/>
        <v>#N/A</v>
      </c>
      <c r="G17" s="30">
        <f t="shared" si="2"/>
        <v>9.9236641221373212</v>
      </c>
      <c r="H17" s="30">
        <f t="shared" si="0"/>
        <v>1.5166584766584765</v>
      </c>
      <c r="I17" s="30">
        <f t="shared" si="3"/>
        <v>4.8</v>
      </c>
      <c r="J17" s="22" t="s">
        <v>48</v>
      </c>
    </row>
    <row r="18" spans="1:10" ht="10.5" customHeight="1" x14ac:dyDescent="0.2">
      <c r="A18" s="32">
        <v>26845</v>
      </c>
      <c r="B18" s="27" t="e">
        <v>#N/A</v>
      </c>
      <c r="C18" s="27">
        <v>5</v>
      </c>
      <c r="D18" s="28" t="e">
        <v>#N/A</v>
      </c>
      <c r="E18" s="30">
        <f t="shared" si="1"/>
        <v>12.781954887218138</v>
      </c>
      <c r="F18" s="30" t="e">
        <f t="shared" si="1"/>
        <v>#N/A</v>
      </c>
      <c r="G18" s="30">
        <f t="shared" si="2"/>
        <v>12.781954887218138</v>
      </c>
      <c r="H18" s="30">
        <f t="shared" si="0"/>
        <v>1.6000652422117081</v>
      </c>
      <c r="I18" s="30">
        <f t="shared" si="3"/>
        <v>5</v>
      </c>
      <c r="J18" s="22" t="s">
        <v>48</v>
      </c>
    </row>
    <row r="19" spans="1:10" ht="10.5" customHeight="1" x14ac:dyDescent="0.2">
      <c r="A19" s="32">
        <v>26937</v>
      </c>
      <c r="B19" s="27" t="e">
        <v>#N/A</v>
      </c>
      <c r="C19" s="27">
        <v>5.1333333333333302</v>
      </c>
      <c r="D19" s="28" t="e">
        <v>#N/A</v>
      </c>
      <c r="E19" s="30">
        <f t="shared" si="1"/>
        <v>11.594202898550666</v>
      </c>
      <c r="F19" s="30" t="e">
        <f t="shared" si="1"/>
        <v>#N/A</v>
      </c>
      <c r="G19" s="30">
        <f t="shared" si="2"/>
        <v>11.594202898550666</v>
      </c>
      <c r="H19" s="30">
        <f t="shared" si="0"/>
        <v>1.645896853713916</v>
      </c>
      <c r="I19" s="30">
        <f t="shared" si="3"/>
        <v>5.1333333333333302</v>
      </c>
      <c r="J19" s="22" t="s">
        <v>48</v>
      </c>
    </row>
    <row r="20" spans="1:10" ht="10.5" customHeight="1" x14ac:dyDescent="0.2">
      <c r="A20" s="32">
        <v>27029</v>
      </c>
      <c r="B20" s="27" t="e">
        <v>#N/A</v>
      </c>
      <c r="C20" s="27">
        <v>5.3333333333333304</v>
      </c>
      <c r="D20" s="28" t="e">
        <v>#N/A</v>
      </c>
      <c r="E20" s="30">
        <f t="shared" si="1"/>
        <v>14.285714285714146</v>
      </c>
      <c r="F20" s="30" t="e">
        <f t="shared" si="1"/>
        <v>#N/A</v>
      </c>
      <c r="G20" s="30">
        <f t="shared" si="2"/>
        <v>14.285714285714146</v>
      </c>
      <c r="H20" s="30">
        <f t="shared" si="0"/>
        <v>1.7182812917000232</v>
      </c>
      <c r="I20" s="30">
        <f t="shared" si="3"/>
        <v>5.3333333333333304</v>
      </c>
      <c r="J20" s="22" t="s">
        <v>48</v>
      </c>
    </row>
    <row r="21" spans="1:10" ht="10.5" customHeight="1" x14ac:dyDescent="0.2">
      <c r="A21" s="32">
        <v>27119</v>
      </c>
      <c r="B21" s="27" t="e">
        <v>#N/A</v>
      </c>
      <c r="C21" s="27">
        <v>5.6</v>
      </c>
      <c r="D21" s="28" t="e">
        <v>#N/A</v>
      </c>
      <c r="E21" s="30">
        <f t="shared" si="1"/>
        <v>16.666666666666675</v>
      </c>
      <c r="F21" s="30" t="e">
        <f t="shared" si="1"/>
        <v>#N/A</v>
      </c>
      <c r="G21" s="30">
        <f t="shared" si="2"/>
        <v>16.666666666666675</v>
      </c>
      <c r="H21" s="30">
        <f t="shared" si="0"/>
        <v>1.7694348894348895</v>
      </c>
      <c r="I21" s="30">
        <f t="shared" si="3"/>
        <v>5.6</v>
      </c>
      <c r="J21" s="22" t="s">
        <v>48</v>
      </c>
    </row>
    <row r="22" spans="1:10" ht="10.5" customHeight="1" x14ac:dyDescent="0.2">
      <c r="A22" s="32">
        <v>27210</v>
      </c>
      <c r="B22" s="27" t="e">
        <v>#N/A</v>
      </c>
      <c r="C22" s="27">
        <v>5.8666666666666698</v>
      </c>
      <c r="D22" s="28" t="e">
        <v>#N/A</v>
      </c>
      <c r="E22" s="30">
        <f t="shared" si="1"/>
        <v>17.3333333333334</v>
      </c>
      <c r="F22" s="30" t="e">
        <f t="shared" si="1"/>
        <v>#N/A</v>
      </c>
      <c r="G22" s="30">
        <f t="shared" si="2"/>
        <v>17.3333333333334</v>
      </c>
      <c r="H22" s="30">
        <f t="shared" si="0"/>
        <v>1.8774098841950719</v>
      </c>
      <c r="I22" s="30">
        <f t="shared" si="3"/>
        <v>5.8666666666666698</v>
      </c>
      <c r="J22" s="22" t="s">
        <v>48</v>
      </c>
    </row>
    <row r="23" spans="1:10" ht="10.5" customHeight="1" x14ac:dyDescent="0.2">
      <c r="A23" s="32">
        <v>27302</v>
      </c>
      <c r="B23" s="27" t="e">
        <v>#N/A</v>
      </c>
      <c r="C23" s="27">
        <v>6.2333333333333298</v>
      </c>
      <c r="D23" s="28" t="e">
        <v>#N/A</v>
      </c>
      <c r="E23" s="30">
        <f t="shared" si="1"/>
        <v>21.428571428571441</v>
      </c>
      <c r="F23" s="30" t="e">
        <f t="shared" si="1"/>
        <v>#N/A</v>
      </c>
      <c r="G23" s="30">
        <f t="shared" si="2"/>
        <v>21.428571428571441</v>
      </c>
      <c r="H23" s="30">
        <f t="shared" si="0"/>
        <v>1.9985890366526124</v>
      </c>
      <c r="I23" s="30">
        <f t="shared" si="3"/>
        <v>6.2333333333333298</v>
      </c>
      <c r="J23" s="22" t="s">
        <v>48</v>
      </c>
    </row>
    <row r="24" spans="1:10" ht="10.5" customHeight="1" x14ac:dyDescent="0.2">
      <c r="A24" s="32">
        <v>27394</v>
      </c>
      <c r="B24" s="27" t="e">
        <v>#N/A</v>
      </c>
      <c r="C24" s="27">
        <v>6.4</v>
      </c>
      <c r="D24" s="28" t="e">
        <v>#N/A</v>
      </c>
      <c r="E24" s="30">
        <f t="shared" si="1"/>
        <v>20.000000000000064</v>
      </c>
      <c r="F24" s="30" t="e">
        <f t="shared" si="1"/>
        <v>#N/A</v>
      </c>
      <c r="G24" s="30">
        <f t="shared" si="2"/>
        <v>20.000000000000064</v>
      </c>
      <c r="H24" s="30">
        <f t="shared" si="0"/>
        <v>2.061937550040029</v>
      </c>
      <c r="I24" s="30">
        <f t="shared" si="3"/>
        <v>6.4</v>
      </c>
      <c r="J24" s="22" t="s">
        <v>48</v>
      </c>
    </row>
    <row r="25" spans="1:10" ht="10.5" customHeight="1" x14ac:dyDescent="0.2">
      <c r="A25" s="32">
        <v>27484</v>
      </c>
      <c r="B25" s="27" t="e">
        <v>#N/A</v>
      </c>
      <c r="C25" s="27">
        <v>6.7</v>
      </c>
      <c r="D25" s="28" t="e">
        <v>#N/A</v>
      </c>
      <c r="E25" s="30">
        <f t="shared" si="1"/>
        <v>19.64285714285716</v>
      </c>
      <c r="F25" s="30" t="e">
        <f t="shared" si="1"/>
        <v>#N/A</v>
      </c>
      <c r="G25" s="30">
        <f t="shared" si="2"/>
        <v>19.64285714285716</v>
      </c>
      <c r="H25" s="30">
        <f t="shared" si="0"/>
        <v>2.1170024570024575</v>
      </c>
      <c r="I25" s="30">
        <f t="shared" si="3"/>
        <v>6.7</v>
      </c>
      <c r="J25" s="22" t="s">
        <v>48</v>
      </c>
    </row>
    <row r="26" spans="1:10" ht="10.5" customHeight="1" x14ac:dyDescent="0.2">
      <c r="A26" s="32">
        <v>27575</v>
      </c>
      <c r="B26" s="27" t="e">
        <v>#N/A</v>
      </c>
      <c r="C26" s="27">
        <v>6.8333333333333304</v>
      </c>
      <c r="D26" s="28" t="e">
        <v>#N/A</v>
      </c>
      <c r="E26" s="30">
        <f t="shared" si="1"/>
        <v>16.47727272727262</v>
      </c>
      <c r="F26" s="30" t="e">
        <f t="shared" si="1"/>
        <v>#N/A</v>
      </c>
      <c r="G26" s="30">
        <f t="shared" si="2"/>
        <v>16.47727272727262</v>
      </c>
      <c r="H26" s="30">
        <f t="shared" si="0"/>
        <v>2.1867558310226669</v>
      </c>
      <c r="I26" s="30">
        <f t="shared" si="3"/>
        <v>6.8333333333333304</v>
      </c>
      <c r="J26" s="22" t="s">
        <v>48</v>
      </c>
    </row>
    <row r="27" spans="1:10" ht="10.5" customHeight="1" x14ac:dyDescent="0.2">
      <c r="A27" s="32">
        <v>27667</v>
      </c>
      <c r="B27" s="27" t="e">
        <v>#N/A</v>
      </c>
      <c r="C27" s="27">
        <v>7.1333333333333302</v>
      </c>
      <c r="D27" s="28" t="e">
        <v>#N/A</v>
      </c>
      <c r="E27" s="30">
        <f t="shared" si="1"/>
        <v>14.438502673796805</v>
      </c>
      <c r="F27" s="30" t="e">
        <f t="shared" si="1"/>
        <v>#N/A</v>
      </c>
      <c r="G27" s="30">
        <f t="shared" si="2"/>
        <v>14.438502673796805</v>
      </c>
      <c r="H27" s="30">
        <f t="shared" si="0"/>
        <v>2.2871553681479098</v>
      </c>
      <c r="I27" s="30">
        <f t="shared" si="3"/>
        <v>7.1333333333333302</v>
      </c>
      <c r="J27" s="22" t="s">
        <v>48</v>
      </c>
    </row>
    <row r="28" spans="1:10" ht="10.5" customHeight="1" x14ac:dyDescent="0.2">
      <c r="A28" s="32">
        <v>27759</v>
      </c>
      <c r="B28" s="27" t="e">
        <v>#N/A</v>
      </c>
      <c r="C28" s="27">
        <v>7.3666666666666698</v>
      </c>
      <c r="D28" s="28" t="e">
        <v>#N/A</v>
      </c>
      <c r="E28" s="30">
        <f t="shared" si="1"/>
        <v>15.104166666666718</v>
      </c>
      <c r="F28" s="30" t="e">
        <f t="shared" si="1"/>
        <v>#N/A</v>
      </c>
      <c r="G28" s="30">
        <f t="shared" si="2"/>
        <v>15.104166666666718</v>
      </c>
      <c r="H28" s="30">
        <f t="shared" si="0"/>
        <v>2.3733760341606596</v>
      </c>
      <c r="I28" s="30">
        <f t="shared" si="3"/>
        <v>7.3666666666666698</v>
      </c>
      <c r="J28" s="22" t="s">
        <v>48</v>
      </c>
    </row>
    <row r="29" spans="1:10" ht="10.5" customHeight="1" x14ac:dyDescent="0.2">
      <c r="A29" s="32">
        <v>27850</v>
      </c>
      <c r="B29" s="27" t="e">
        <v>#N/A</v>
      </c>
      <c r="C29" s="27">
        <v>7.5</v>
      </c>
      <c r="D29" s="28" t="e">
        <v>#N/A</v>
      </c>
      <c r="E29" s="30">
        <f t="shared" si="1"/>
        <v>11.940298507462677</v>
      </c>
      <c r="F29" s="30" t="e">
        <f t="shared" si="1"/>
        <v>#N/A</v>
      </c>
      <c r="G29" s="30">
        <f t="shared" si="2"/>
        <v>11.940298507462677</v>
      </c>
      <c r="H29" s="30">
        <f t="shared" si="0"/>
        <v>2.36977886977887</v>
      </c>
      <c r="I29" s="30">
        <f t="shared" si="3"/>
        <v>7.5</v>
      </c>
      <c r="J29" s="22" t="s">
        <v>48</v>
      </c>
    </row>
    <row r="30" spans="1:10" ht="10.5" customHeight="1" x14ac:dyDescent="0.2">
      <c r="A30" s="32">
        <v>27941</v>
      </c>
      <c r="B30" s="27" t="e">
        <v>#N/A</v>
      </c>
      <c r="C30" s="27">
        <v>7.8</v>
      </c>
      <c r="D30" s="28" t="e">
        <v>#N/A</v>
      </c>
      <c r="E30" s="30">
        <f t="shared" si="1"/>
        <v>14.146341463414691</v>
      </c>
      <c r="F30" s="30" t="e">
        <f t="shared" si="1"/>
        <v>#N/A</v>
      </c>
      <c r="G30" s="30">
        <f t="shared" si="2"/>
        <v>14.146341463414691</v>
      </c>
      <c r="H30" s="30">
        <f t="shared" si="0"/>
        <v>2.496101777850265</v>
      </c>
      <c r="I30" s="30">
        <f t="shared" si="3"/>
        <v>7.8</v>
      </c>
      <c r="J30" s="22" t="s">
        <v>48</v>
      </c>
    </row>
    <row r="31" spans="1:10" ht="10.5" customHeight="1" x14ac:dyDescent="0.2">
      <c r="A31" s="32">
        <v>28033</v>
      </c>
      <c r="B31" s="27" t="e">
        <v>#N/A</v>
      </c>
      <c r="C31" s="27">
        <v>8.1</v>
      </c>
      <c r="D31" s="28" t="e">
        <v>#N/A</v>
      </c>
      <c r="E31" s="30">
        <f t="shared" si="1"/>
        <v>13.55140186915893</v>
      </c>
      <c r="F31" s="30" t="e">
        <f t="shared" si="1"/>
        <v>#N/A</v>
      </c>
      <c r="G31" s="30">
        <f t="shared" si="2"/>
        <v>13.55140186915893</v>
      </c>
      <c r="H31" s="30">
        <f t="shared" si="0"/>
        <v>2.5970969834576745</v>
      </c>
      <c r="I31" s="30">
        <f t="shared" si="3"/>
        <v>8.1</v>
      </c>
      <c r="J31" s="22" t="s">
        <v>48</v>
      </c>
    </row>
    <row r="32" spans="1:10" ht="10.5" customHeight="1" x14ac:dyDescent="0.2">
      <c r="A32" s="32">
        <v>28125</v>
      </c>
      <c r="B32" s="27" t="e">
        <v>#N/A</v>
      </c>
      <c r="C32" s="27">
        <v>8.3666666666666707</v>
      </c>
      <c r="D32" s="28" t="e">
        <v>#N/A</v>
      </c>
      <c r="E32" s="30">
        <f t="shared" si="1"/>
        <v>13.574660633484159</v>
      </c>
      <c r="F32" s="30" t="e">
        <f t="shared" si="1"/>
        <v>#N/A</v>
      </c>
      <c r="G32" s="30">
        <f t="shared" si="2"/>
        <v>13.574660633484159</v>
      </c>
      <c r="H32" s="30">
        <f t="shared" si="0"/>
        <v>2.6955537763544144</v>
      </c>
      <c r="I32" s="30">
        <f t="shared" si="3"/>
        <v>8.3666666666666707</v>
      </c>
      <c r="J32" s="22" t="s">
        <v>48</v>
      </c>
    </row>
    <row r="33" spans="1:10" ht="10.5" customHeight="1" x14ac:dyDescent="0.2">
      <c r="A33" s="32">
        <v>28215</v>
      </c>
      <c r="B33" s="27" t="e">
        <v>#N/A</v>
      </c>
      <c r="C33" s="27">
        <v>8.6333333333333293</v>
      </c>
      <c r="D33" s="28" t="e">
        <v>#N/A</v>
      </c>
      <c r="E33" s="30">
        <f t="shared" si="1"/>
        <v>15.111111111111054</v>
      </c>
      <c r="F33" s="30" t="e">
        <f t="shared" si="1"/>
        <v>#N/A</v>
      </c>
      <c r="G33" s="30">
        <f t="shared" si="2"/>
        <v>15.111111111111054</v>
      </c>
      <c r="H33" s="30">
        <f t="shared" si="0"/>
        <v>2.7278787878787867</v>
      </c>
      <c r="I33" s="30">
        <f t="shared" si="3"/>
        <v>8.6333333333333293</v>
      </c>
      <c r="J33" s="22" t="s">
        <v>48</v>
      </c>
    </row>
    <row r="34" spans="1:10" ht="10.5" customHeight="1" x14ac:dyDescent="0.2">
      <c r="A34" s="32">
        <v>28306</v>
      </c>
      <c r="B34" s="27" t="e">
        <v>#N/A</v>
      </c>
      <c r="C34" s="27">
        <v>8.9</v>
      </c>
      <c r="D34" s="28" t="e">
        <v>#N/A</v>
      </c>
      <c r="E34" s="30">
        <f t="shared" si="1"/>
        <v>14.10256410256412</v>
      </c>
      <c r="F34" s="30" t="e">
        <f t="shared" si="1"/>
        <v>#N/A</v>
      </c>
      <c r="G34" s="30">
        <f t="shared" si="2"/>
        <v>14.10256410256412</v>
      </c>
      <c r="H34" s="30">
        <f t="shared" si="0"/>
        <v>2.8481161311368415</v>
      </c>
      <c r="I34" s="30">
        <f t="shared" si="3"/>
        <v>8.9</v>
      </c>
      <c r="J34" s="22" t="s">
        <v>48</v>
      </c>
    </row>
    <row r="35" spans="1:10" ht="10.5" customHeight="1" x14ac:dyDescent="0.2">
      <c r="A35" s="32">
        <v>28398</v>
      </c>
      <c r="B35" s="27" t="e">
        <v>#N/A</v>
      </c>
      <c r="C35" s="27">
        <v>9.1666666666666696</v>
      </c>
      <c r="D35" s="28" t="e">
        <v>#N/A</v>
      </c>
      <c r="E35" s="30">
        <f t="shared" si="1"/>
        <v>13.168724279835441</v>
      </c>
      <c r="F35" s="30" t="e">
        <f t="shared" si="1"/>
        <v>#N/A</v>
      </c>
      <c r="G35" s="30">
        <f t="shared" si="2"/>
        <v>13.168724279835441</v>
      </c>
      <c r="H35" s="30">
        <f t="shared" si="0"/>
        <v>2.9391015244891392</v>
      </c>
      <c r="I35" s="30">
        <f t="shared" si="3"/>
        <v>9.1666666666666696</v>
      </c>
      <c r="J35" s="22" t="s">
        <v>48</v>
      </c>
    </row>
    <row r="36" spans="1:10" ht="10.5" customHeight="1" x14ac:dyDescent="0.2">
      <c r="A36" s="32">
        <v>28490</v>
      </c>
      <c r="B36" s="27" t="e">
        <v>#N/A</v>
      </c>
      <c r="C36" s="27">
        <v>9.2666666666666693</v>
      </c>
      <c r="D36" s="28" t="e">
        <v>#N/A</v>
      </c>
      <c r="E36" s="30">
        <f t="shared" si="1"/>
        <v>10.756972111553754</v>
      </c>
      <c r="F36" s="30" t="e">
        <f t="shared" si="1"/>
        <v>#N/A</v>
      </c>
      <c r="G36" s="30">
        <f t="shared" si="2"/>
        <v>10.756972111553754</v>
      </c>
      <c r="H36" s="30">
        <f t="shared" si="0"/>
        <v>2.9855137443287929</v>
      </c>
      <c r="I36" s="30">
        <f t="shared" si="3"/>
        <v>9.2666666666666693</v>
      </c>
      <c r="J36" s="22" t="s">
        <v>48</v>
      </c>
    </row>
    <row r="37" spans="1:10" ht="10.5" customHeight="1" x14ac:dyDescent="0.2">
      <c r="A37" s="32">
        <v>28580</v>
      </c>
      <c r="B37" s="27" t="e">
        <v>#N/A</v>
      </c>
      <c r="C37" s="27">
        <v>9.56666666666667</v>
      </c>
      <c r="D37" s="28" t="e">
        <v>#N/A</v>
      </c>
      <c r="E37" s="30">
        <f t="shared" si="1"/>
        <v>10.810810810810899</v>
      </c>
      <c r="F37" s="30" t="e">
        <f t="shared" si="1"/>
        <v>#N/A</v>
      </c>
      <c r="G37" s="30">
        <f t="shared" si="2"/>
        <v>10.810810810810899</v>
      </c>
      <c r="H37" s="30">
        <f t="shared" si="0"/>
        <v>3.0227846027846037</v>
      </c>
      <c r="I37" s="30">
        <f t="shared" si="3"/>
        <v>9.56666666666667</v>
      </c>
      <c r="J37" s="22" t="s">
        <v>48</v>
      </c>
    </row>
    <row r="38" spans="1:10" ht="10.5" customHeight="1" x14ac:dyDescent="0.2">
      <c r="A38" s="32">
        <v>28671</v>
      </c>
      <c r="B38" s="27" t="e">
        <v>#N/A</v>
      </c>
      <c r="C38" s="27">
        <v>9.7666666666666693</v>
      </c>
      <c r="D38" s="28" t="e">
        <v>#N/A</v>
      </c>
      <c r="E38" s="30">
        <f t="shared" si="1"/>
        <v>9.737827715355829</v>
      </c>
      <c r="F38" s="30" t="e">
        <f t="shared" si="1"/>
        <v>#N/A</v>
      </c>
      <c r="G38" s="30">
        <f t="shared" si="2"/>
        <v>9.737827715355829</v>
      </c>
      <c r="H38" s="30">
        <f t="shared" si="0"/>
        <v>3.1254607731202051</v>
      </c>
      <c r="I38" s="30">
        <f t="shared" si="3"/>
        <v>9.7666666666666693</v>
      </c>
      <c r="J38" s="22" t="s">
        <v>48</v>
      </c>
    </row>
    <row r="39" spans="1:10" ht="10.5" customHeight="1" x14ac:dyDescent="0.2">
      <c r="A39" s="32">
        <v>28763</v>
      </c>
      <c r="B39" s="27" t="e">
        <v>#N/A</v>
      </c>
      <c r="C39" s="27">
        <v>10</v>
      </c>
      <c r="D39" s="28" t="e">
        <v>#N/A</v>
      </c>
      <c r="E39" s="30">
        <f t="shared" si="1"/>
        <v>9.0909090909090615</v>
      </c>
      <c r="F39" s="30" t="e">
        <f t="shared" si="1"/>
        <v>#N/A</v>
      </c>
      <c r="G39" s="30">
        <f t="shared" si="2"/>
        <v>9.0909090909090615</v>
      </c>
      <c r="H39" s="30">
        <f t="shared" si="0"/>
        <v>3.2062925721699691</v>
      </c>
      <c r="I39" s="30">
        <f t="shared" si="3"/>
        <v>10</v>
      </c>
      <c r="J39" s="22" t="s">
        <v>48</v>
      </c>
    </row>
    <row r="40" spans="1:10" ht="10.5" customHeight="1" x14ac:dyDescent="0.2">
      <c r="A40" s="32">
        <v>28855</v>
      </c>
      <c r="B40" s="27" t="e">
        <v>#N/A</v>
      </c>
      <c r="C40" s="27">
        <v>10.366666666666699</v>
      </c>
      <c r="D40" s="28" t="e">
        <v>#N/A</v>
      </c>
      <c r="E40" s="30">
        <f t="shared" si="1"/>
        <v>11.870503597122628</v>
      </c>
      <c r="F40" s="30" t="e">
        <f t="shared" si="1"/>
        <v>#N/A</v>
      </c>
      <c r="G40" s="30">
        <f t="shared" si="2"/>
        <v>11.870503597122628</v>
      </c>
      <c r="H40" s="30">
        <f t="shared" si="0"/>
        <v>3.339909260741933</v>
      </c>
      <c r="I40" s="30">
        <f t="shared" si="3"/>
        <v>10.366666666666699</v>
      </c>
      <c r="J40" s="22" t="s">
        <v>48</v>
      </c>
    </row>
    <row r="41" spans="1:10" ht="10.5" customHeight="1" x14ac:dyDescent="0.2">
      <c r="A41" s="32">
        <v>28945</v>
      </c>
      <c r="B41" s="27" t="e">
        <v>#N/A</v>
      </c>
      <c r="C41" s="27">
        <v>10.6</v>
      </c>
      <c r="D41" s="28" t="e">
        <v>#N/A</v>
      </c>
      <c r="E41" s="30">
        <f t="shared" ref="E41:F72" si="4">(C41/C37-1)*100</f>
        <v>10.801393728222951</v>
      </c>
      <c r="F41" s="30" t="e">
        <f t="shared" si="4"/>
        <v>#N/A</v>
      </c>
      <c r="G41" s="30">
        <f t="shared" si="2"/>
        <v>10.801393728222951</v>
      </c>
      <c r="H41" s="30">
        <f t="shared" si="0"/>
        <v>3.3492874692874688</v>
      </c>
      <c r="I41" s="30">
        <f t="shared" si="3"/>
        <v>10.6</v>
      </c>
      <c r="J41" s="22" t="s">
        <v>48</v>
      </c>
    </row>
    <row r="42" spans="1:10" ht="10.5" customHeight="1" x14ac:dyDescent="0.2">
      <c r="A42" s="32">
        <v>29036</v>
      </c>
      <c r="B42" s="27" t="e">
        <v>#N/A</v>
      </c>
      <c r="C42" s="27">
        <v>10.9333333333333</v>
      </c>
      <c r="D42" s="28" t="e">
        <v>#N/A</v>
      </c>
      <c r="E42" s="30">
        <f t="shared" si="4"/>
        <v>11.945392491467199</v>
      </c>
      <c r="F42" s="30" t="e">
        <f t="shared" si="4"/>
        <v>#N/A</v>
      </c>
      <c r="G42" s="30">
        <f t="shared" si="2"/>
        <v>11.945392491467199</v>
      </c>
      <c r="H42" s="30">
        <f t="shared" si="0"/>
        <v>3.4988093296362588</v>
      </c>
      <c r="I42" s="30">
        <f t="shared" si="3"/>
        <v>10.9333333333333</v>
      </c>
      <c r="J42" s="22" t="s">
        <v>48</v>
      </c>
    </row>
    <row r="43" spans="1:10" ht="10.5" customHeight="1" x14ac:dyDescent="0.2">
      <c r="A43" s="32">
        <v>29128</v>
      </c>
      <c r="B43" s="27" t="e">
        <v>#N/A</v>
      </c>
      <c r="C43" s="27">
        <v>11.633333333333301</v>
      </c>
      <c r="D43" s="28" t="e">
        <v>#N/A</v>
      </c>
      <c r="E43" s="30">
        <f t="shared" si="4"/>
        <v>16.333333333333002</v>
      </c>
      <c r="F43" s="30" t="e">
        <f t="shared" si="4"/>
        <v>#N/A</v>
      </c>
      <c r="G43" s="30">
        <f t="shared" si="2"/>
        <v>16.333333333333002</v>
      </c>
      <c r="H43" s="30">
        <f t="shared" si="0"/>
        <v>3.7299870256243866</v>
      </c>
      <c r="I43" s="30">
        <f t="shared" si="3"/>
        <v>11.633333333333301</v>
      </c>
      <c r="J43" s="22" t="s">
        <v>48</v>
      </c>
    </row>
    <row r="44" spans="1:10" ht="10.5" customHeight="1" x14ac:dyDescent="0.2">
      <c r="A44" s="32">
        <v>29220</v>
      </c>
      <c r="B44" s="27" t="e">
        <v>#N/A</v>
      </c>
      <c r="C44" s="27">
        <v>11.9333333333333</v>
      </c>
      <c r="D44" s="28" t="e">
        <v>#N/A</v>
      </c>
      <c r="E44" s="30">
        <f t="shared" si="4"/>
        <v>15.112540192925362</v>
      </c>
      <c r="F44" s="30" t="e">
        <f t="shared" si="4"/>
        <v>#N/A</v>
      </c>
      <c r="G44" s="30">
        <f t="shared" si="2"/>
        <v>15.112540192925362</v>
      </c>
      <c r="H44" s="30">
        <f t="shared" si="0"/>
        <v>3.844654390178794</v>
      </c>
      <c r="I44" s="30">
        <f t="shared" si="3"/>
        <v>11.9333333333333</v>
      </c>
      <c r="J44" s="22" t="s">
        <v>48</v>
      </c>
    </row>
    <row r="45" spans="1:10" ht="10.5" customHeight="1" x14ac:dyDescent="0.2">
      <c r="A45" s="32">
        <v>29311</v>
      </c>
      <c r="B45" s="27" t="e">
        <v>#N/A</v>
      </c>
      <c r="C45" s="27">
        <v>12.266666666666699</v>
      </c>
      <c r="D45" s="28" t="e">
        <v>#N/A</v>
      </c>
      <c r="E45" s="30">
        <f t="shared" si="4"/>
        <v>15.723270440251881</v>
      </c>
      <c r="F45" s="30" t="e">
        <f t="shared" si="4"/>
        <v>#N/A</v>
      </c>
      <c r="G45" s="30">
        <f t="shared" si="2"/>
        <v>15.723270440251881</v>
      </c>
      <c r="H45" s="30">
        <f t="shared" si="0"/>
        <v>3.8759049959050054</v>
      </c>
      <c r="I45" s="30">
        <f t="shared" si="3"/>
        <v>12.266666666666699</v>
      </c>
      <c r="J45" s="22" t="s">
        <v>48</v>
      </c>
    </row>
    <row r="46" spans="1:10" ht="10.5" customHeight="1" x14ac:dyDescent="0.2">
      <c r="A46" s="32">
        <v>29402</v>
      </c>
      <c r="B46" s="27" t="e">
        <v>#N/A</v>
      </c>
      <c r="C46" s="27">
        <v>12.633333333333301</v>
      </c>
      <c r="D46" s="28" t="e">
        <v>#N/A</v>
      </c>
      <c r="E46" s="30">
        <f t="shared" si="4"/>
        <v>15.548780487804926</v>
      </c>
      <c r="F46" s="30" t="e">
        <f t="shared" si="4"/>
        <v>#N/A</v>
      </c>
      <c r="G46" s="30">
        <f t="shared" si="2"/>
        <v>15.548780487804926</v>
      </c>
      <c r="H46" s="30">
        <f t="shared" si="0"/>
        <v>4.0428315119882399</v>
      </c>
      <c r="I46" s="30">
        <f t="shared" si="3"/>
        <v>12.633333333333301</v>
      </c>
      <c r="J46" s="22" t="s">
        <v>48</v>
      </c>
    </row>
    <row r="47" spans="1:10" ht="10.5" customHeight="1" x14ac:dyDescent="0.2">
      <c r="A47" s="32">
        <v>29494</v>
      </c>
      <c r="B47" s="27" t="e">
        <v>#N/A</v>
      </c>
      <c r="C47" s="27">
        <v>13.3</v>
      </c>
      <c r="D47" s="28" t="e">
        <v>#N/A</v>
      </c>
      <c r="E47" s="30">
        <f t="shared" si="4"/>
        <v>14.326647564470241</v>
      </c>
      <c r="F47" s="30" t="e">
        <f t="shared" si="4"/>
        <v>#N/A</v>
      </c>
      <c r="G47" s="30">
        <f t="shared" si="2"/>
        <v>14.326647564470241</v>
      </c>
      <c r="H47" s="30">
        <f t="shared" si="0"/>
        <v>4.2643691209860588</v>
      </c>
      <c r="I47" s="30">
        <f t="shared" si="3"/>
        <v>13.3</v>
      </c>
      <c r="J47" s="22" t="s">
        <v>48</v>
      </c>
    </row>
    <row r="48" spans="1:10" ht="10.5" customHeight="1" x14ac:dyDescent="0.2">
      <c r="A48" s="32">
        <v>29586</v>
      </c>
      <c r="B48" s="27" t="e">
        <v>#N/A</v>
      </c>
      <c r="C48" s="27">
        <v>13.733333333333301</v>
      </c>
      <c r="D48" s="28" t="e">
        <v>#N/A</v>
      </c>
      <c r="E48" s="30">
        <f t="shared" si="4"/>
        <v>15.083798882681609</v>
      </c>
      <c r="F48" s="30" t="e">
        <f t="shared" si="4"/>
        <v>#N/A</v>
      </c>
      <c r="G48" s="30">
        <f t="shared" si="2"/>
        <v>15.083798882681609</v>
      </c>
      <c r="H48" s="30">
        <f t="shared" si="0"/>
        <v>4.4245743261275523</v>
      </c>
      <c r="I48" s="30">
        <f t="shared" si="3"/>
        <v>13.733333333333301</v>
      </c>
      <c r="J48" s="22" t="s">
        <v>48</v>
      </c>
    </row>
    <row r="49" spans="1:10" ht="10.5" customHeight="1" x14ac:dyDescent="0.2">
      <c r="A49" s="32">
        <v>29676</v>
      </c>
      <c r="B49" s="27" t="e">
        <v>#N/A</v>
      </c>
      <c r="C49" s="27">
        <v>13.966666666666701</v>
      </c>
      <c r="D49" s="28" t="e">
        <v>#N/A</v>
      </c>
      <c r="E49" s="30">
        <f t="shared" si="4"/>
        <v>13.85869565217388</v>
      </c>
      <c r="F49" s="30" t="e">
        <f t="shared" si="4"/>
        <v>#N/A</v>
      </c>
      <c r="G49" s="30">
        <f t="shared" si="2"/>
        <v>13.85869565217388</v>
      </c>
      <c r="H49" s="30">
        <f t="shared" si="0"/>
        <v>4.4130548730548824</v>
      </c>
      <c r="I49" s="30">
        <f t="shared" si="3"/>
        <v>13.966666666666701</v>
      </c>
      <c r="J49" s="22" t="s">
        <v>48</v>
      </c>
    </row>
    <row r="50" spans="1:10" ht="10.5" customHeight="1" x14ac:dyDescent="0.2">
      <c r="A50" s="32">
        <v>29767</v>
      </c>
      <c r="B50" s="27" t="e">
        <v>#N/A</v>
      </c>
      <c r="C50" s="27">
        <v>14.366666666666699</v>
      </c>
      <c r="D50" s="28" t="e">
        <v>#N/A</v>
      </c>
      <c r="E50" s="30">
        <f t="shared" si="4"/>
        <v>13.720316622691842</v>
      </c>
      <c r="F50" s="30" t="e">
        <f t="shared" si="4"/>
        <v>#N/A</v>
      </c>
      <c r="G50" s="30">
        <f t="shared" si="2"/>
        <v>13.720316622691842</v>
      </c>
      <c r="H50" s="30">
        <f t="shared" si="0"/>
        <v>4.5975207959549866</v>
      </c>
      <c r="I50" s="30">
        <f t="shared" si="3"/>
        <v>14.366666666666699</v>
      </c>
      <c r="J50" s="22" t="s">
        <v>48</v>
      </c>
    </row>
    <row r="51" spans="1:10" ht="10.5" customHeight="1" x14ac:dyDescent="0.2">
      <c r="A51" s="32">
        <v>29859</v>
      </c>
      <c r="B51" s="27" t="e">
        <v>#N/A</v>
      </c>
      <c r="C51" s="27">
        <v>15.133333333333301</v>
      </c>
      <c r="D51" s="28" t="e">
        <v>#N/A</v>
      </c>
      <c r="E51" s="30">
        <f t="shared" si="4"/>
        <v>13.784461152881967</v>
      </c>
      <c r="F51" s="30" t="e">
        <f t="shared" si="4"/>
        <v>#N/A</v>
      </c>
      <c r="G51" s="30">
        <f t="shared" si="2"/>
        <v>13.784461152881967</v>
      </c>
      <c r="H51" s="30">
        <f t="shared" si="0"/>
        <v>4.8521894258838758</v>
      </c>
      <c r="I51" s="30">
        <f t="shared" si="3"/>
        <v>15.133333333333301</v>
      </c>
      <c r="J51" s="22" t="s">
        <v>48</v>
      </c>
    </row>
    <row r="52" spans="1:10" ht="10.5" customHeight="1" x14ac:dyDescent="0.2">
      <c r="A52" s="32">
        <v>29951</v>
      </c>
      <c r="B52" s="27" t="e">
        <v>#N/A</v>
      </c>
      <c r="C52" s="27">
        <v>15.533333333333299</v>
      </c>
      <c r="D52" s="28" t="e">
        <v>#N/A</v>
      </c>
      <c r="E52" s="30">
        <f t="shared" si="4"/>
        <v>13.106796116504871</v>
      </c>
      <c r="F52" s="30" t="e">
        <f t="shared" si="4"/>
        <v>#N/A</v>
      </c>
      <c r="G52" s="30">
        <f t="shared" si="2"/>
        <v>13.106796116504871</v>
      </c>
      <c r="H52" s="30">
        <f t="shared" si="0"/>
        <v>5.0044942620763102</v>
      </c>
      <c r="I52" s="30">
        <f t="shared" si="3"/>
        <v>15.533333333333299</v>
      </c>
      <c r="J52" s="22" t="s">
        <v>48</v>
      </c>
    </row>
    <row r="53" spans="1:10" ht="10.5" customHeight="1" x14ac:dyDescent="0.2">
      <c r="A53" s="32">
        <v>30041</v>
      </c>
      <c r="B53" s="27" t="e">
        <v>#N/A</v>
      </c>
      <c r="C53" s="27">
        <v>16.033333333333299</v>
      </c>
      <c r="D53" s="28" t="e">
        <v>#N/A</v>
      </c>
      <c r="E53" s="30">
        <f t="shared" si="4"/>
        <v>14.797136038185643</v>
      </c>
      <c r="F53" s="30" t="e">
        <f t="shared" si="4"/>
        <v>#N/A</v>
      </c>
      <c r="G53" s="30">
        <f t="shared" si="2"/>
        <v>14.797136038185643</v>
      </c>
      <c r="H53" s="30">
        <f t="shared" si="0"/>
        <v>5.0660606060605939</v>
      </c>
      <c r="I53" s="30">
        <f t="shared" si="3"/>
        <v>16.033333333333299</v>
      </c>
      <c r="J53" s="22" t="s">
        <v>48</v>
      </c>
    </row>
    <row r="54" spans="1:10" ht="10.5" customHeight="1" x14ac:dyDescent="0.2">
      <c r="A54" s="32">
        <v>30132</v>
      </c>
      <c r="B54" s="27" t="e">
        <v>#N/A</v>
      </c>
      <c r="C54" s="27">
        <v>16.566666666666698</v>
      </c>
      <c r="D54" s="28" t="e">
        <v>#N/A</v>
      </c>
      <c r="E54" s="30">
        <f t="shared" si="4"/>
        <v>15.313225058004608</v>
      </c>
      <c r="F54" s="30" t="e">
        <f t="shared" si="4"/>
        <v>#N/A</v>
      </c>
      <c r="G54" s="30">
        <f t="shared" si="2"/>
        <v>15.313225058004608</v>
      </c>
      <c r="H54" s="30">
        <f t="shared" si="0"/>
        <v>5.3015495025281387</v>
      </c>
      <c r="I54" s="30">
        <f t="shared" si="3"/>
        <v>16.566666666666698</v>
      </c>
      <c r="J54" s="22" t="s">
        <v>48</v>
      </c>
    </row>
    <row r="55" spans="1:10" ht="10.5" customHeight="1" x14ac:dyDescent="0.2">
      <c r="A55" s="32">
        <v>30224</v>
      </c>
      <c r="B55" s="27" t="e">
        <v>#N/A</v>
      </c>
      <c r="C55" s="27">
        <v>17.033333333333299</v>
      </c>
      <c r="D55" s="28" t="e">
        <v>#N/A</v>
      </c>
      <c r="E55" s="30">
        <f t="shared" si="4"/>
        <v>12.555066079295173</v>
      </c>
      <c r="F55" s="30" t="e">
        <f t="shared" si="4"/>
        <v>#N/A</v>
      </c>
      <c r="G55" s="30">
        <f t="shared" si="2"/>
        <v>12.555066079295173</v>
      </c>
      <c r="H55" s="30">
        <f t="shared" si="0"/>
        <v>5.4613850145961695</v>
      </c>
      <c r="I55" s="30">
        <f t="shared" si="3"/>
        <v>17.033333333333299</v>
      </c>
      <c r="J55" s="22" t="s">
        <v>48</v>
      </c>
    </row>
    <row r="56" spans="1:10" ht="10.5" customHeight="1" x14ac:dyDescent="0.2">
      <c r="A56" s="32">
        <v>30316</v>
      </c>
      <c r="B56" s="27" t="e">
        <v>#N/A</v>
      </c>
      <c r="C56" s="27">
        <v>17.6666666666667</v>
      </c>
      <c r="D56" s="28" t="e">
        <v>#N/A</v>
      </c>
      <c r="E56" s="30">
        <f t="shared" si="4"/>
        <v>13.733905579399597</v>
      </c>
      <c r="F56" s="30" t="e">
        <f t="shared" si="4"/>
        <v>#N/A</v>
      </c>
      <c r="G56" s="30">
        <f t="shared" si="2"/>
        <v>13.733905579399597</v>
      </c>
      <c r="H56" s="30">
        <f t="shared" si="0"/>
        <v>5.6918067787563409</v>
      </c>
      <c r="I56" s="30">
        <f t="shared" si="3"/>
        <v>17.6666666666667</v>
      </c>
      <c r="J56" s="22" t="s">
        <v>48</v>
      </c>
    </row>
    <row r="57" spans="1:10" ht="10.5" customHeight="1" x14ac:dyDescent="0.2">
      <c r="A57" s="32">
        <v>30406</v>
      </c>
      <c r="B57" s="27" t="e">
        <v>#N/A</v>
      </c>
      <c r="C57" s="27">
        <v>18</v>
      </c>
      <c r="D57" s="28" t="e">
        <v>#N/A</v>
      </c>
      <c r="E57" s="30">
        <f t="shared" si="4"/>
        <v>12.266112266112494</v>
      </c>
      <c r="F57" s="30" t="e">
        <f t="shared" si="4"/>
        <v>#N/A</v>
      </c>
      <c r="G57" s="30">
        <f t="shared" si="2"/>
        <v>12.266112266112494</v>
      </c>
      <c r="H57" s="30">
        <f t="shared" si="0"/>
        <v>5.6874692874692858</v>
      </c>
      <c r="I57" s="30">
        <f t="shared" si="3"/>
        <v>18</v>
      </c>
      <c r="J57" s="22" t="s">
        <v>48</v>
      </c>
    </row>
    <row r="58" spans="1:10" ht="10.5" customHeight="1" x14ac:dyDescent="0.2">
      <c r="A58" s="32">
        <v>30497</v>
      </c>
      <c r="B58" s="27" t="e">
        <v>#N/A</v>
      </c>
      <c r="C58" s="27">
        <v>18.399999999999999</v>
      </c>
      <c r="D58" s="28" t="e">
        <v>#N/A</v>
      </c>
      <c r="E58" s="30">
        <f t="shared" si="4"/>
        <v>11.066398390341824</v>
      </c>
      <c r="F58" s="30" t="e">
        <f t="shared" si="4"/>
        <v>#N/A</v>
      </c>
      <c r="G58" s="30">
        <f t="shared" si="2"/>
        <v>11.066398390341824</v>
      </c>
      <c r="H58" s="30">
        <f t="shared" si="0"/>
        <v>5.888240091339088</v>
      </c>
      <c r="I58" s="30">
        <f t="shared" si="3"/>
        <v>18.399999999999999</v>
      </c>
      <c r="J58" s="22" t="s">
        <v>48</v>
      </c>
    </row>
    <row r="59" spans="1:10" ht="10.5" customHeight="1" x14ac:dyDescent="0.2">
      <c r="A59" s="32">
        <v>30589</v>
      </c>
      <c r="B59" s="27" t="e">
        <v>#N/A</v>
      </c>
      <c r="C59" s="27">
        <v>18.766666666666701</v>
      </c>
      <c r="D59" s="28" t="e">
        <v>#N/A</v>
      </c>
      <c r="E59" s="30">
        <f t="shared" si="4"/>
        <v>10.176125244618817</v>
      </c>
      <c r="F59" s="30" t="e">
        <f t="shared" si="4"/>
        <v>#N/A</v>
      </c>
      <c r="G59" s="30">
        <f t="shared" si="2"/>
        <v>10.176125244618817</v>
      </c>
      <c r="H59" s="30">
        <f t="shared" si="0"/>
        <v>6.0171423937723194</v>
      </c>
      <c r="I59" s="30">
        <f t="shared" si="3"/>
        <v>18.766666666666701</v>
      </c>
      <c r="J59" s="22" t="s">
        <v>48</v>
      </c>
    </row>
    <row r="60" spans="1:10" ht="10.5" customHeight="1" x14ac:dyDescent="0.2">
      <c r="A60" s="32">
        <v>30681</v>
      </c>
      <c r="B60" s="27" t="e">
        <v>#N/A</v>
      </c>
      <c r="C60" s="27">
        <v>19.066666666666698</v>
      </c>
      <c r="D60" s="28" t="e">
        <v>#N/A</v>
      </c>
      <c r="E60" s="30">
        <f t="shared" si="4"/>
        <v>7.9245283018867685</v>
      </c>
      <c r="F60" s="30" t="e">
        <f t="shared" si="4"/>
        <v>#N/A</v>
      </c>
      <c r="G60" s="30">
        <f t="shared" si="2"/>
        <v>7.9245283018867685</v>
      </c>
      <c r="H60" s="30">
        <f t="shared" si="0"/>
        <v>6.142855617827597</v>
      </c>
      <c r="I60" s="30">
        <f t="shared" si="3"/>
        <v>19.066666666666698</v>
      </c>
      <c r="J60" s="22" t="s">
        <v>48</v>
      </c>
    </row>
    <row r="61" spans="1:10" ht="10.5" customHeight="1" x14ac:dyDescent="0.2">
      <c r="A61" s="32">
        <v>30772</v>
      </c>
      <c r="B61" s="27" t="e">
        <v>#N/A</v>
      </c>
      <c r="C61" s="27">
        <v>19.3</v>
      </c>
      <c r="D61" s="28" t="e">
        <v>#N/A</v>
      </c>
      <c r="E61" s="30">
        <f t="shared" si="4"/>
        <v>7.2222222222222188</v>
      </c>
      <c r="F61" s="30" t="e">
        <f t="shared" si="4"/>
        <v>#N/A</v>
      </c>
      <c r="G61" s="30">
        <f t="shared" si="2"/>
        <v>7.2222222222222188</v>
      </c>
      <c r="H61" s="30">
        <f t="shared" si="0"/>
        <v>6.098230958230956</v>
      </c>
      <c r="I61" s="30">
        <f t="shared" si="3"/>
        <v>19.3</v>
      </c>
      <c r="J61" s="22" t="s">
        <v>48</v>
      </c>
    </row>
    <row r="62" spans="1:10" ht="10.5" customHeight="1" x14ac:dyDescent="0.2">
      <c r="A62" s="32">
        <v>30863</v>
      </c>
      <c r="B62" s="27" t="e">
        <v>#N/A</v>
      </c>
      <c r="C62" s="27">
        <v>19.766666666666701</v>
      </c>
      <c r="D62" s="28" t="e">
        <v>#N/A</v>
      </c>
      <c r="E62" s="30">
        <f t="shared" si="4"/>
        <v>7.4275362318842575</v>
      </c>
      <c r="F62" s="30" t="e">
        <f t="shared" si="4"/>
        <v>#N/A</v>
      </c>
      <c r="G62" s="30">
        <f t="shared" si="2"/>
        <v>7.4275362318842575</v>
      </c>
      <c r="H62" s="30">
        <f t="shared" si="0"/>
        <v>6.3255912575436337</v>
      </c>
      <c r="I62" s="30">
        <f t="shared" si="3"/>
        <v>19.766666666666701</v>
      </c>
      <c r="J62" s="22" t="s">
        <v>48</v>
      </c>
    </row>
    <row r="63" spans="1:10" ht="10.5" customHeight="1" x14ac:dyDescent="0.2">
      <c r="A63" s="32">
        <v>30955</v>
      </c>
      <c r="B63" s="27" t="e">
        <v>#N/A</v>
      </c>
      <c r="C63" s="27">
        <v>20.3333333333333</v>
      </c>
      <c r="D63" s="28" t="e">
        <v>#N/A</v>
      </c>
      <c r="E63" s="30">
        <f t="shared" si="4"/>
        <v>8.3481349911186378</v>
      </c>
      <c r="F63" s="30" t="e">
        <f t="shared" si="4"/>
        <v>#N/A</v>
      </c>
      <c r="G63" s="30">
        <f t="shared" si="2"/>
        <v>8.3481349911186378</v>
      </c>
      <c r="H63" s="30">
        <f t="shared" si="0"/>
        <v>6.5194615634122597</v>
      </c>
      <c r="I63" s="30">
        <f t="shared" si="3"/>
        <v>20.3333333333333</v>
      </c>
      <c r="J63" s="22" t="s">
        <v>48</v>
      </c>
    </row>
    <row r="64" spans="1:10" ht="10.5" customHeight="1" x14ac:dyDescent="0.2">
      <c r="A64" s="32">
        <v>31047</v>
      </c>
      <c r="B64" s="27" t="e">
        <v>#N/A</v>
      </c>
      <c r="C64" s="27">
        <v>21.033333333333299</v>
      </c>
      <c r="D64" s="28" t="e">
        <v>#N/A</v>
      </c>
      <c r="E64" s="30">
        <f t="shared" si="4"/>
        <v>10.314685314684958</v>
      </c>
      <c r="F64" s="30" t="e">
        <f t="shared" si="4"/>
        <v>#N/A</v>
      </c>
      <c r="G64" s="30">
        <f t="shared" si="2"/>
        <v>10.314685314684958</v>
      </c>
      <c r="H64" s="30">
        <f t="shared" si="0"/>
        <v>6.7764718441419598</v>
      </c>
      <c r="I64" s="30">
        <f t="shared" si="3"/>
        <v>21.033333333333299</v>
      </c>
      <c r="J64" s="22" t="s">
        <v>48</v>
      </c>
    </row>
    <row r="65" spans="1:10" ht="10.5" customHeight="1" x14ac:dyDescent="0.2">
      <c r="A65" s="32">
        <v>31137</v>
      </c>
      <c r="B65" s="27" t="e">
        <v>#N/A</v>
      </c>
      <c r="C65" s="27">
        <v>21.933333333333302</v>
      </c>
      <c r="D65" s="28" t="e">
        <v>#N/A</v>
      </c>
      <c r="E65" s="30">
        <f t="shared" si="4"/>
        <v>13.64421416234871</v>
      </c>
      <c r="F65" s="30" t="e">
        <f t="shared" si="4"/>
        <v>#N/A</v>
      </c>
      <c r="G65" s="30">
        <f t="shared" si="2"/>
        <v>13.64421416234871</v>
      </c>
      <c r="H65" s="30">
        <f t="shared" si="0"/>
        <v>6.9302866502866376</v>
      </c>
      <c r="I65" s="30">
        <f t="shared" si="3"/>
        <v>21.933333333333302</v>
      </c>
      <c r="J65" s="22" t="s">
        <v>48</v>
      </c>
    </row>
    <row r="66" spans="1:10" ht="10.5" customHeight="1" x14ac:dyDescent="0.2">
      <c r="A66" s="32">
        <v>31228</v>
      </c>
      <c r="B66" s="27" t="e">
        <v>#N/A</v>
      </c>
      <c r="C66" s="27">
        <v>22.766666666666701</v>
      </c>
      <c r="D66" s="28" t="e">
        <v>#N/A</v>
      </c>
      <c r="E66" s="30">
        <f t="shared" si="4"/>
        <v>15.177065767284969</v>
      </c>
      <c r="F66" s="30" t="e">
        <f t="shared" si="4"/>
        <v>#N/A</v>
      </c>
      <c r="G66" s="30">
        <f t="shared" si="2"/>
        <v>15.177065767284969</v>
      </c>
      <c r="H66" s="30">
        <f t="shared" si="0"/>
        <v>7.2856304028706598</v>
      </c>
      <c r="I66" s="30">
        <f t="shared" si="3"/>
        <v>22.766666666666701</v>
      </c>
      <c r="J66" s="22" t="s">
        <v>48</v>
      </c>
    </row>
    <row r="67" spans="1:10" ht="10.5" customHeight="1" x14ac:dyDescent="0.2">
      <c r="A67" s="32">
        <v>31320</v>
      </c>
      <c r="B67" s="27" t="e">
        <v>#N/A</v>
      </c>
      <c r="C67" s="27">
        <v>23.566666666666698</v>
      </c>
      <c r="D67" s="28" t="e">
        <v>#N/A</v>
      </c>
      <c r="E67" s="30">
        <f t="shared" si="4"/>
        <v>15.90163934426263</v>
      </c>
      <c r="F67" s="30" t="e">
        <f t="shared" si="4"/>
        <v>#N/A</v>
      </c>
      <c r="G67" s="30">
        <f t="shared" si="2"/>
        <v>15.90163934426263</v>
      </c>
      <c r="H67" s="30">
        <f t="shared" si="0"/>
        <v>7.5561628284139033</v>
      </c>
      <c r="I67" s="30">
        <f t="shared" si="3"/>
        <v>23.566666666666698</v>
      </c>
      <c r="J67" s="22" t="s">
        <v>48</v>
      </c>
    </row>
    <row r="68" spans="1:10" ht="10.5" customHeight="1" x14ac:dyDescent="0.2">
      <c r="A68" s="32">
        <v>31412</v>
      </c>
      <c r="B68" s="27" t="e">
        <v>#N/A</v>
      </c>
      <c r="C68" s="27">
        <v>24.533333333333299</v>
      </c>
      <c r="D68" s="28" t="e">
        <v>#N/A</v>
      </c>
      <c r="E68" s="30">
        <f t="shared" si="4"/>
        <v>16.64025356576866</v>
      </c>
      <c r="F68" s="30" t="e">
        <f t="shared" si="4"/>
        <v>#N/A</v>
      </c>
      <c r="G68" s="30">
        <f t="shared" si="2"/>
        <v>16.64025356576866</v>
      </c>
      <c r="H68" s="30">
        <f t="shared" si="0"/>
        <v>7.9040939418201015</v>
      </c>
      <c r="I68" s="30">
        <f t="shared" si="3"/>
        <v>24.533333333333299</v>
      </c>
      <c r="J68" s="22" t="s">
        <v>48</v>
      </c>
    </row>
    <row r="69" spans="1:10" ht="10.5" customHeight="1" x14ac:dyDescent="0.2">
      <c r="A69" s="32">
        <v>31502</v>
      </c>
      <c r="B69" s="27" t="e">
        <v>#N/A</v>
      </c>
      <c r="C69" s="27">
        <v>25.8333333333333</v>
      </c>
      <c r="D69" s="28" t="e">
        <v>#N/A</v>
      </c>
      <c r="E69" s="30">
        <f t="shared" si="4"/>
        <v>17.781155015197591</v>
      </c>
      <c r="F69" s="30" t="e">
        <f t="shared" si="4"/>
        <v>#N/A</v>
      </c>
      <c r="G69" s="30">
        <f t="shared" si="2"/>
        <v>17.781155015197591</v>
      </c>
      <c r="H69" s="30">
        <f t="shared" ref="H69:H132" si="5">H73/(G73/100+1)</f>
        <v>8.1625716625716489</v>
      </c>
      <c r="I69" s="30">
        <f t="shared" si="3"/>
        <v>25.8333333333333</v>
      </c>
      <c r="J69" s="22" t="s">
        <v>48</v>
      </c>
    </row>
    <row r="70" spans="1:10" ht="10.5" customHeight="1" x14ac:dyDescent="0.2">
      <c r="A70" s="32">
        <v>31593</v>
      </c>
      <c r="B70" s="27" t="e">
        <v>#N/A</v>
      </c>
      <c r="C70" s="27">
        <v>27</v>
      </c>
      <c r="D70" s="28" t="e">
        <v>#N/A</v>
      </c>
      <c r="E70" s="30">
        <f t="shared" si="4"/>
        <v>18.594436310395125</v>
      </c>
      <c r="F70" s="30" t="e">
        <f t="shared" si="4"/>
        <v>#N/A</v>
      </c>
      <c r="G70" s="30">
        <f t="shared" si="2"/>
        <v>18.594436310395125</v>
      </c>
      <c r="H70" s="30">
        <f t="shared" si="5"/>
        <v>8.6403523079432283</v>
      </c>
      <c r="I70" s="30">
        <f t="shared" si="3"/>
        <v>27</v>
      </c>
      <c r="J70" s="22" t="s">
        <v>48</v>
      </c>
    </row>
    <row r="71" spans="1:10" ht="10.5" customHeight="1" x14ac:dyDescent="0.2">
      <c r="A71" s="32">
        <v>31685</v>
      </c>
      <c r="B71" s="27" t="e">
        <v>#N/A</v>
      </c>
      <c r="C71" s="27">
        <v>28.1</v>
      </c>
      <c r="D71" s="28" t="e">
        <v>#N/A</v>
      </c>
      <c r="E71" s="30">
        <f t="shared" si="4"/>
        <v>19.23620933521908</v>
      </c>
      <c r="F71" s="30" t="e">
        <f t="shared" si="4"/>
        <v>#N/A</v>
      </c>
      <c r="G71" s="30">
        <f t="shared" si="2"/>
        <v>19.23620933521908</v>
      </c>
      <c r="H71" s="30">
        <f t="shared" si="5"/>
        <v>9.0096821277976122</v>
      </c>
      <c r="I71" s="30">
        <f t="shared" si="3"/>
        <v>28.1</v>
      </c>
      <c r="J71" s="22" t="s">
        <v>48</v>
      </c>
    </row>
    <row r="72" spans="1:10" ht="10.5" customHeight="1" x14ac:dyDescent="0.2">
      <c r="A72" s="32">
        <v>31777</v>
      </c>
      <c r="B72" s="27" t="e">
        <v>#N/A</v>
      </c>
      <c r="C72" s="27">
        <v>29.3</v>
      </c>
      <c r="D72" s="28" t="e">
        <v>#N/A</v>
      </c>
      <c r="E72" s="30">
        <f t="shared" si="4"/>
        <v>19.429347826087117</v>
      </c>
      <c r="F72" s="30" t="e">
        <f t="shared" si="4"/>
        <v>#N/A</v>
      </c>
      <c r="G72" s="30">
        <f t="shared" si="2"/>
        <v>19.429347826087117</v>
      </c>
      <c r="H72" s="30">
        <f t="shared" si="5"/>
        <v>9.4398078462770094</v>
      </c>
      <c r="I72" s="30">
        <f t="shared" si="3"/>
        <v>29.3</v>
      </c>
      <c r="J72" s="22" t="s">
        <v>48</v>
      </c>
    </row>
    <row r="73" spans="1:10" ht="10.5" customHeight="1" x14ac:dyDescent="0.2">
      <c r="A73" s="32">
        <v>31867</v>
      </c>
      <c r="B73" s="27" t="e">
        <v>#N/A</v>
      </c>
      <c r="C73" s="27">
        <v>30.3</v>
      </c>
      <c r="D73" s="28" t="e">
        <v>#N/A</v>
      </c>
      <c r="E73" s="30">
        <f t="shared" ref="E73:F104" si="6">(C73/C69-1)*100</f>
        <v>17.290322580645313</v>
      </c>
      <c r="F73" s="30" t="e">
        <f t="shared" si="6"/>
        <v>#N/A</v>
      </c>
      <c r="G73" s="30">
        <f t="shared" si="2"/>
        <v>17.290322580645313</v>
      </c>
      <c r="H73" s="30">
        <f t="shared" si="5"/>
        <v>9.5739066339066294</v>
      </c>
      <c r="I73" s="30">
        <f t="shared" si="3"/>
        <v>30.3</v>
      </c>
      <c r="J73" s="22" t="s">
        <v>48</v>
      </c>
    </row>
    <row r="74" spans="1:10" ht="10.5" customHeight="1" x14ac:dyDescent="0.2">
      <c r="A74" s="32">
        <v>31958</v>
      </c>
      <c r="B74" s="27" t="e">
        <v>#N/A</v>
      </c>
      <c r="C74" s="27">
        <v>31.233333333333299</v>
      </c>
      <c r="D74" s="28" t="e">
        <v>#N/A</v>
      </c>
      <c r="E74" s="30">
        <f t="shared" si="6"/>
        <v>15.679012345678878</v>
      </c>
      <c r="F74" s="30" t="e">
        <f t="shared" si="6"/>
        <v>#N/A</v>
      </c>
      <c r="G74" s="30">
        <f t="shared" ref="G74:G137" si="7">E74</f>
        <v>15.679012345678878</v>
      </c>
      <c r="H74" s="30">
        <f t="shared" si="5"/>
        <v>9.9950742130157977</v>
      </c>
      <c r="I74" s="30">
        <f t="shared" ref="I74:I137" si="8">C74</f>
        <v>31.233333333333299</v>
      </c>
      <c r="J74" s="22" t="s">
        <v>48</v>
      </c>
    </row>
    <row r="75" spans="1:10" ht="10.5" customHeight="1" x14ac:dyDescent="0.2">
      <c r="A75" s="32">
        <v>32050</v>
      </c>
      <c r="B75" s="27" t="e">
        <v>#N/A</v>
      </c>
      <c r="C75" s="27">
        <v>32.1</v>
      </c>
      <c r="D75" s="28" t="e">
        <v>#N/A</v>
      </c>
      <c r="E75" s="30">
        <f t="shared" si="6"/>
        <v>14.234875444839856</v>
      </c>
      <c r="F75" s="30" t="e">
        <f t="shared" si="6"/>
        <v>#N/A</v>
      </c>
      <c r="G75" s="30">
        <f t="shared" si="7"/>
        <v>14.234875444839856</v>
      </c>
      <c r="H75" s="30">
        <f t="shared" si="5"/>
        <v>10.2921991566656</v>
      </c>
      <c r="I75" s="30">
        <f t="shared" si="8"/>
        <v>32.1</v>
      </c>
      <c r="J75" s="22" t="s">
        <v>48</v>
      </c>
    </row>
    <row r="76" spans="1:10" ht="10.5" customHeight="1" x14ac:dyDescent="0.2">
      <c r="A76" s="32">
        <v>32142</v>
      </c>
      <c r="B76" s="27" t="e">
        <v>#N/A</v>
      </c>
      <c r="C76" s="27">
        <v>33.033333333333303</v>
      </c>
      <c r="D76" s="28" t="e">
        <v>#N/A</v>
      </c>
      <c r="E76" s="30">
        <f t="shared" si="6"/>
        <v>12.741751990898642</v>
      </c>
      <c r="F76" s="30" t="e">
        <f t="shared" si="6"/>
        <v>#N/A</v>
      </c>
      <c r="G76" s="30">
        <f t="shared" si="7"/>
        <v>12.741751990898642</v>
      </c>
      <c r="H76" s="30">
        <f t="shared" si="5"/>
        <v>10.642604750467017</v>
      </c>
      <c r="I76" s="30">
        <f t="shared" si="8"/>
        <v>33.033333333333303</v>
      </c>
      <c r="J76" s="22" t="s">
        <v>48</v>
      </c>
    </row>
    <row r="77" spans="1:10" ht="10.5" customHeight="1" x14ac:dyDescent="0.2">
      <c r="A77" s="32">
        <v>32233</v>
      </c>
      <c r="B77" s="27" t="e">
        <v>#N/A</v>
      </c>
      <c r="C77" s="27">
        <v>34.200000000000003</v>
      </c>
      <c r="D77" s="28" t="e">
        <v>#N/A</v>
      </c>
      <c r="E77" s="30">
        <f t="shared" si="6"/>
        <v>12.871287128712883</v>
      </c>
      <c r="F77" s="30" t="e">
        <f t="shared" si="6"/>
        <v>#N/A</v>
      </c>
      <c r="G77" s="30">
        <f t="shared" si="7"/>
        <v>12.871287128712883</v>
      </c>
      <c r="H77" s="30">
        <f t="shared" si="5"/>
        <v>10.806191646191643</v>
      </c>
      <c r="I77" s="30">
        <f t="shared" si="8"/>
        <v>34.200000000000003</v>
      </c>
      <c r="J77" s="22" t="s">
        <v>48</v>
      </c>
    </row>
    <row r="78" spans="1:10" ht="10.5" customHeight="1" x14ac:dyDescent="0.2">
      <c r="A78" s="32">
        <v>32324</v>
      </c>
      <c r="B78" s="27" t="e">
        <v>#N/A</v>
      </c>
      <c r="C78" s="27">
        <v>35.533333333333303</v>
      </c>
      <c r="D78" s="28" t="e">
        <v>#N/A</v>
      </c>
      <c r="E78" s="30">
        <f t="shared" si="6"/>
        <v>13.767342582710818</v>
      </c>
      <c r="F78" s="30" t="e">
        <f t="shared" si="6"/>
        <v>#N/A</v>
      </c>
      <c r="G78" s="30">
        <f t="shared" si="7"/>
        <v>13.767342582710818</v>
      </c>
      <c r="H78" s="30">
        <f t="shared" si="5"/>
        <v>11.371130321317869</v>
      </c>
      <c r="I78" s="30">
        <f t="shared" si="8"/>
        <v>35.533333333333303</v>
      </c>
      <c r="J78" s="22" t="s">
        <v>48</v>
      </c>
    </row>
    <row r="79" spans="1:10" ht="10.5" customHeight="1" x14ac:dyDescent="0.2">
      <c r="A79" s="32">
        <v>32416</v>
      </c>
      <c r="B79" s="27" t="e">
        <v>#N/A</v>
      </c>
      <c r="C79" s="27">
        <v>36.700000000000003</v>
      </c>
      <c r="D79" s="28" t="e">
        <v>#N/A</v>
      </c>
      <c r="E79" s="30">
        <f t="shared" si="6"/>
        <v>14.330218068535828</v>
      </c>
      <c r="F79" s="30" t="e">
        <f t="shared" si="6"/>
        <v>#N/A</v>
      </c>
      <c r="G79" s="30">
        <f t="shared" si="7"/>
        <v>14.330218068535828</v>
      </c>
      <c r="H79" s="30">
        <f t="shared" si="5"/>
        <v>11.767093739863785</v>
      </c>
      <c r="I79" s="30">
        <f t="shared" si="8"/>
        <v>36.700000000000003</v>
      </c>
      <c r="J79" s="22" t="s">
        <v>48</v>
      </c>
    </row>
    <row r="80" spans="1:10" ht="10.5" customHeight="1" x14ac:dyDescent="0.2">
      <c r="A80" s="32">
        <v>32508</v>
      </c>
      <c r="B80" s="27" t="e">
        <v>#N/A</v>
      </c>
      <c r="C80" s="27">
        <v>38.033333333333303</v>
      </c>
      <c r="D80" s="28" t="e">
        <v>#N/A</v>
      </c>
      <c r="E80" s="30">
        <f t="shared" si="6"/>
        <v>15.136226034308798</v>
      </c>
      <c r="F80" s="30" t="e">
        <f t="shared" si="6"/>
        <v>#N/A</v>
      </c>
      <c r="G80" s="30">
        <f t="shared" si="7"/>
        <v>15.136226034308798</v>
      </c>
      <c r="H80" s="30">
        <f t="shared" si="5"/>
        <v>12.25349346143579</v>
      </c>
      <c r="I80" s="30">
        <f t="shared" si="8"/>
        <v>38.033333333333303</v>
      </c>
      <c r="J80" s="22" t="s">
        <v>48</v>
      </c>
    </row>
    <row r="81" spans="1:10" ht="10.5" customHeight="1" x14ac:dyDescent="0.2">
      <c r="A81" s="32">
        <v>32598</v>
      </c>
      <c r="B81" s="27" t="e">
        <v>#N/A</v>
      </c>
      <c r="C81" s="27">
        <v>39.766666666666701</v>
      </c>
      <c r="D81" s="28" t="e">
        <v>#N/A</v>
      </c>
      <c r="E81" s="30">
        <f t="shared" si="6"/>
        <v>16.276803118908468</v>
      </c>
      <c r="F81" s="30" t="e">
        <f t="shared" si="6"/>
        <v>#N/A</v>
      </c>
      <c r="G81" s="30">
        <f t="shared" si="7"/>
        <v>16.276803118908468</v>
      </c>
      <c r="H81" s="30">
        <f t="shared" si="5"/>
        <v>12.565094185094191</v>
      </c>
      <c r="I81" s="30">
        <f t="shared" si="8"/>
        <v>39.766666666666701</v>
      </c>
      <c r="J81" s="22" t="s">
        <v>48</v>
      </c>
    </row>
    <row r="82" spans="1:10" ht="10.5" customHeight="1" x14ac:dyDescent="0.2">
      <c r="A82" s="32">
        <v>32689</v>
      </c>
      <c r="B82" s="27" t="e">
        <v>#N/A</v>
      </c>
      <c r="C82" s="27">
        <v>41.733333333333299</v>
      </c>
      <c r="D82" s="28" t="e">
        <v>#N/A</v>
      </c>
      <c r="E82" s="30">
        <f t="shared" si="6"/>
        <v>17.448405253283305</v>
      </c>
      <c r="F82" s="30" t="e">
        <f t="shared" si="6"/>
        <v>#N/A</v>
      </c>
      <c r="G82" s="30">
        <f t="shared" si="7"/>
        <v>17.448405253283305</v>
      </c>
      <c r="H82" s="30">
        <f t="shared" si="5"/>
        <v>13.355211221660387</v>
      </c>
      <c r="I82" s="30">
        <f t="shared" si="8"/>
        <v>41.733333333333299</v>
      </c>
      <c r="J82" s="22" t="s">
        <v>48</v>
      </c>
    </row>
    <row r="83" spans="1:10" ht="10.5" customHeight="1" x14ac:dyDescent="0.2">
      <c r="A83" s="32">
        <v>32781</v>
      </c>
      <c r="B83" s="27" t="e">
        <v>#N/A</v>
      </c>
      <c r="C83" s="27">
        <v>43.1666666666667</v>
      </c>
      <c r="D83" s="28" t="e">
        <v>#N/A</v>
      </c>
      <c r="E83" s="30">
        <f t="shared" si="6"/>
        <v>17.62034514078119</v>
      </c>
      <c r="F83" s="30" t="e">
        <f t="shared" si="6"/>
        <v>#N/A</v>
      </c>
      <c r="G83" s="30">
        <f t="shared" si="7"/>
        <v>17.62034514078119</v>
      </c>
      <c r="H83" s="30">
        <f t="shared" si="5"/>
        <v>13.840496269867042</v>
      </c>
      <c r="I83" s="30">
        <f t="shared" si="8"/>
        <v>43.1666666666667</v>
      </c>
      <c r="J83" s="22" t="s">
        <v>48</v>
      </c>
    </row>
    <row r="84" spans="1:10" ht="10.5" customHeight="1" x14ac:dyDescent="0.2">
      <c r="A84" s="32">
        <v>32873</v>
      </c>
      <c r="B84" s="27" t="e">
        <v>#N/A</v>
      </c>
      <c r="C84" s="27">
        <v>44.4</v>
      </c>
      <c r="D84" s="28" t="e">
        <v>#N/A</v>
      </c>
      <c r="E84" s="30">
        <f t="shared" si="6"/>
        <v>16.739702015775727</v>
      </c>
      <c r="F84" s="30" t="e">
        <f t="shared" si="6"/>
        <v>#N/A</v>
      </c>
      <c r="G84" s="30">
        <f t="shared" si="7"/>
        <v>16.739702015775727</v>
      </c>
      <c r="H84" s="30">
        <f t="shared" si="5"/>
        <v>14.304691753402704</v>
      </c>
      <c r="I84" s="30">
        <f t="shared" si="8"/>
        <v>44.4</v>
      </c>
      <c r="J84" s="22" t="s">
        <v>48</v>
      </c>
    </row>
    <row r="85" spans="1:10" ht="10.5" customHeight="1" x14ac:dyDescent="0.2">
      <c r="A85" s="32">
        <v>32963</v>
      </c>
      <c r="B85" s="27" t="e">
        <v>#N/A</v>
      </c>
      <c r="C85" s="27">
        <v>45.233333333333299</v>
      </c>
      <c r="D85" s="28" t="e">
        <v>#N/A</v>
      </c>
      <c r="E85" s="30">
        <f t="shared" si="6"/>
        <v>13.746856663872409</v>
      </c>
      <c r="F85" s="30" t="e">
        <f t="shared" si="6"/>
        <v>#N/A</v>
      </c>
      <c r="G85" s="30">
        <f t="shared" si="7"/>
        <v>13.746856663872409</v>
      </c>
      <c r="H85" s="30">
        <f t="shared" si="5"/>
        <v>14.292399672399656</v>
      </c>
      <c r="I85" s="30">
        <f t="shared" si="8"/>
        <v>45.233333333333299</v>
      </c>
      <c r="J85" s="22" t="s">
        <v>48</v>
      </c>
    </row>
    <row r="86" spans="1:10" ht="10.5" customHeight="1" x14ac:dyDescent="0.2">
      <c r="A86" s="32">
        <v>33054</v>
      </c>
      <c r="B86" s="27" t="e">
        <v>#N/A</v>
      </c>
      <c r="C86" s="27">
        <v>46.7</v>
      </c>
      <c r="D86" s="28" t="e">
        <v>#N/A</v>
      </c>
      <c r="E86" s="30">
        <f t="shared" si="6"/>
        <v>11.900958466453782</v>
      </c>
      <c r="F86" s="30" t="e">
        <f t="shared" si="6"/>
        <v>#N/A</v>
      </c>
      <c r="G86" s="30">
        <f t="shared" si="7"/>
        <v>11.900958466453782</v>
      </c>
      <c r="H86" s="30">
        <f t="shared" si="5"/>
        <v>14.944609362257363</v>
      </c>
      <c r="I86" s="30">
        <f t="shared" si="8"/>
        <v>46.7</v>
      </c>
      <c r="J86" s="22" t="s">
        <v>48</v>
      </c>
    </row>
    <row r="87" spans="1:10" ht="10.5" customHeight="1" x14ac:dyDescent="0.2">
      <c r="A87" s="32">
        <v>33146</v>
      </c>
      <c r="B87" s="27" t="e">
        <v>#N/A</v>
      </c>
      <c r="C87" s="27">
        <v>47.8</v>
      </c>
      <c r="D87" s="28" t="e">
        <v>#N/A</v>
      </c>
      <c r="E87" s="30">
        <f t="shared" si="6"/>
        <v>10.733590733590637</v>
      </c>
      <c r="F87" s="30" t="e">
        <f t="shared" si="6"/>
        <v>#N/A</v>
      </c>
      <c r="G87" s="30">
        <f t="shared" si="7"/>
        <v>10.733590733590637</v>
      </c>
      <c r="H87" s="30">
        <f t="shared" si="5"/>
        <v>15.32607849497245</v>
      </c>
      <c r="I87" s="30">
        <f t="shared" si="8"/>
        <v>47.8</v>
      </c>
      <c r="J87" s="22" t="s">
        <v>48</v>
      </c>
    </row>
    <row r="88" spans="1:10" ht="10.5" customHeight="1" x14ac:dyDescent="0.2">
      <c r="A88" s="32">
        <v>33238</v>
      </c>
      <c r="B88" s="27" t="e">
        <v>#N/A</v>
      </c>
      <c r="C88" s="27">
        <v>49.6</v>
      </c>
      <c r="D88" s="28" t="e">
        <v>#N/A</v>
      </c>
      <c r="E88" s="30">
        <f t="shared" si="6"/>
        <v>11.711711711711725</v>
      </c>
      <c r="F88" s="30" t="e">
        <f t="shared" si="6"/>
        <v>#N/A</v>
      </c>
      <c r="G88" s="30">
        <f t="shared" si="7"/>
        <v>11.711711711711725</v>
      </c>
      <c r="H88" s="30">
        <f t="shared" si="5"/>
        <v>15.98001601281023</v>
      </c>
      <c r="I88" s="30">
        <f t="shared" si="8"/>
        <v>49.6</v>
      </c>
      <c r="J88" s="22" t="s">
        <v>48</v>
      </c>
    </row>
    <row r="89" spans="1:10" ht="10.5" customHeight="1" x14ac:dyDescent="0.2">
      <c r="A89" s="32">
        <v>33328</v>
      </c>
      <c r="B89" s="27" t="e">
        <v>#N/A</v>
      </c>
      <c r="C89" s="27">
        <v>51.233333333333299</v>
      </c>
      <c r="D89" s="28" t="e">
        <v>#N/A</v>
      </c>
      <c r="E89" s="30">
        <f t="shared" si="6"/>
        <v>13.264554163596177</v>
      </c>
      <c r="F89" s="30" t="e">
        <f t="shared" si="6"/>
        <v>#N/A</v>
      </c>
      <c r="G89" s="30">
        <f t="shared" si="7"/>
        <v>13.264554163596177</v>
      </c>
      <c r="H89" s="30">
        <f t="shared" si="5"/>
        <v>16.188222768222751</v>
      </c>
      <c r="I89" s="30">
        <f t="shared" si="8"/>
        <v>51.233333333333299</v>
      </c>
      <c r="J89" s="22" t="s">
        <v>48</v>
      </c>
    </row>
    <row r="90" spans="1:10" ht="10.5" customHeight="1" x14ac:dyDescent="0.2">
      <c r="A90" s="32">
        <v>33419</v>
      </c>
      <c r="B90" s="27" t="e">
        <v>#N/A</v>
      </c>
      <c r="C90" s="27">
        <v>52.066666666666698</v>
      </c>
      <c r="D90" s="28" t="e">
        <v>#N/A</v>
      </c>
      <c r="E90" s="30">
        <f t="shared" si="6"/>
        <v>11.491791577444754</v>
      </c>
      <c r="F90" s="30" t="e">
        <f t="shared" si="6"/>
        <v>#N/A</v>
      </c>
      <c r="G90" s="30">
        <f t="shared" si="7"/>
        <v>11.491791577444754</v>
      </c>
      <c r="H90" s="30">
        <f t="shared" si="5"/>
        <v>16.662012722231275</v>
      </c>
      <c r="I90" s="30">
        <f t="shared" si="8"/>
        <v>52.066666666666698</v>
      </c>
      <c r="J90" s="22" t="s">
        <v>48</v>
      </c>
    </row>
    <row r="91" spans="1:10" ht="10.5" customHeight="1" x14ac:dyDescent="0.2">
      <c r="A91" s="32">
        <v>33511</v>
      </c>
      <c r="B91" s="27" t="e">
        <v>#N/A</v>
      </c>
      <c r="C91" s="27">
        <v>53.233333333333299</v>
      </c>
      <c r="D91" s="28" t="e">
        <v>#N/A</v>
      </c>
      <c r="E91" s="30">
        <f t="shared" si="6"/>
        <v>11.366806136680552</v>
      </c>
      <c r="F91" s="30" t="e">
        <f t="shared" si="6"/>
        <v>#N/A</v>
      </c>
      <c r="G91" s="30">
        <f t="shared" si="7"/>
        <v>11.366806136680552</v>
      </c>
      <c r="H91" s="30">
        <f t="shared" si="5"/>
        <v>17.068164125851457</v>
      </c>
      <c r="I91" s="30">
        <f t="shared" si="8"/>
        <v>53.233333333333299</v>
      </c>
      <c r="J91" s="22" t="s">
        <v>48</v>
      </c>
    </row>
    <row r="92" spans="1:10" ht="10.5" customHeight="1" x14ac:dyDescent="0.2">
      <c r="A92" s="32">
        <v>33603</v>
      </c>
      <c r="B92" s="27" t="e">
        <v>#N/A</v>
      </c>
      <c r="C92" s="27">
        <v>54.5</v>
      </c>
      <c r="D92" s="28" t="e">
        <v>#N/A</v>
      </c>
      <c r="E92" s="30">
        <f t="shared" si="6"/>
        <v>9.8790322580645231</v>
      </c>
      <c r="F92" s="30" t="e">
        <f t="shared" si="6"/>
        <v>#N/A</v>
      </c>
      <c r="G92" s="30">
        <f t="shared" si="7"/>
        <v>9.8790322580645231</v>
      </c>
      <c r="H92" s="30">
        <f t="shared" si="5"/>
        <v>17.558686949559629</v>
      </c>
      <c r="I92" s="30">
        <f t="shared" si="8"/>
        <v>54.5</v>
      </c>
      <c r="J92" s="22" t="s">
        <v>48</v>
      </c>
    </row>
    <row r="93" spans="1:10" ht="10.5" customHeight="1" x14ac:dyDescent="0.2">
      <c r="A93" s="32">
        <v>33694</v>
      </c>
      <c r="B93" s="27" t="e">
        <v>#N/A</v>
      </c>
      <c r="C93" s="27">
        <v>54.966666666666697</v>
      </c>
      <c r="D93" s="28" t="e">
        <v>#N/A</v>
      </c>
      <c r="E93" s="30">
        <f t="shared" si="6"/>
        <v>7.286922576447763</v>
      </c>
      <c r="F93" s="30" t="e">
        <f t="shared" si="6"/>
        <v>#N/A</v>
      </c>
      <c r="G93" s="30">
        <f t="shared" si="7"/>
        <v>7.286922576447763</v>
      </c>
      <c r="H93" s="30">
        <f t="shared" si="5"/>
        <v>17.367846027846031</v>
      </c>
      <c r="I93" s="30">
        <f t="shared" si="8"/>
        <v>54.966666666666697</v>
      </c>
      <c r="J93" s="22" t="s">
        <v>48</v>
      </c>
    </row>
    <row r="94" spans="1:10" ht="10.5" customHeight="1" x14ac:dyDescent="0.2">
      <c r="A94" s="32">
        <v>33785</v>
      </c>
      <c r="B94" s="27" t="e">
        <v>#N/A</v>
      </c>
      <c r="C94" s="27">
        <v>56.1</v>
      </c>
      <c r="D94" s="28" t="e">
        <v>#N/A</v>
      </c>
      <c r="E94" s="30">
        <f t="shared" si="6"/>
        <v>7.7464788732393819</v>
      </c>
      <c r="F94" s="30" t="e">
        <f t="shared" si="6"/>
        <v>#N/A</v>
      </c>
      <c r="G94" s="30">
        <f t="shared" si="7"/>
        <v>7.7464788732393819</v>
      </c>
      <c r="H94" s="30">
        <f t="shared" si="5"/>
        <v>17.952732017615379</v>
      </c>
      <c r="I94" s="30">
        <f t="shared" si="8"/>
        <v>56.1</v>
      </c>
      <c r="J94" s="22" t="s">
        <v>48</v>
      </c>
    </row>
    <row r="95" spans="1:10" ht="10.5" customHeight="1" x14ac:dyDescent="0.2">
      <c r="A95" s="32">
        <v>33877</v>
      </c>
      <c r="B95" s="27" t="e">
        <v>#N/A</v>
      </c>
      <c r="C95" s="27">
        <v>57.1</v>
      </c>
      <c r="D95" s="28" t="e">
        <v>#N/A</v>
      </c>
      <c r="E95" s="30">
        <f t="shared" si="6"/>
        <v>7.2636192861616156</v>
      </c>
      <c r="F95" s="30" t="e">
        <f t="shared" si="6"/>
        <v>#N/A</v>
      </c>
      <c r="G95" s="30">
        <f t="shared" si="7"/>
        <v>7.2636192861616156</v>
      </c>
      <c r="H95" s="30">
        <f t="shared" si="5"/>
        <v>18.307930587090521</v>
      </c>
      <c r="I95" s="30">
        <f t="shared" si="8"/>
        <v>57.1</v>
      </c>
      <c r="J95" s="22" t="s">
        <v>48</v>
      </c>
    </row>
    <row r="96" spans="1:10" ht="10.5" customHeight="1" x14ac:dyDescent="0.2">
      <c r="A96" s="32">
        <v>33969</v>
      </c>
      <c r="B96" s="27" t="e">
        <v>#N/A</v>
      </c>
      <c r="C96" s="27">
        <v>58</v>
      </c>
      <c r="D96" s="28" t="e">
        <v>#N/A</v>
      </c>
      <c r="E96" s="30">
        <f t="shared" si="6"/>
        <v>6.4220183486238591</v>
      </c>
      <c r="F96" s="30" t="e">
        <f t="shared" si="6"/>
        <v>#N/A</v>
      </c>
      <c r="G96" s="30">
        <f t="shared" si="7"/>
        <v>6.4220183486238591</v>
      </c>
      <c r="H96" s="30">
        <f t="shared" si="5"/>
        <v>18.686309047237771</v>
      </c>
      <c r="I96" s="30">
        <f t="shared" si="8"/>
        <v>58</v>
      </c>
      <c r="J96" s="22" t="s">
        <v>48</v>
      </c>
    </row>
    <row r="97" spans="1:10" ht="10.5" customHeight="1" x14ac:dyDescent="0.2">
      <c r="A97" s="32">
        <v>34059</v>
      </c>
      <c r="B97" s="27" t="e">
        <v>#N/A</v>
      </c>
      <c r="C97" s="27">
        <v>59.3333333333333</v>
      </c>
      <c r="D97" s="28" t="e">
        <v>#N/A</v>
      </c>
      <c r="E97" s="30">
        <f t="shared" si="6"/>
        <v>7.9442086112794463</v>
      </c>
      <c r="F97" s="30" t="e">
        <f t="shared" si="6"/>
        <v>#N/A</v>
      </c>
      <c r="G97" s="30">
        <f t="shared" si="7"/>
        <v>7.9442086112794463</v>
      </c>
      <c r="H97" s="30">
        <f t="shared" si="5"/>
        <v>18.74758394758393</v>
      </c>
      <c r="I97" s="30">
        <f t="shared" si="8"/>
        <v>59.3333333333333</v>
      </c>
      <c r="J97" s="22" t="s">
        <v>48</v>
      </c>
    </row>
    <row r="98" spans="1:10" ht="10.5" customHeight="1" x14ac:dyDescent="0.2">
      <c r="A98" s="32">
        <v>34150</v>
      </c>
      <c r="B98" s="27" t="e">
        <v>#N/A</v>
      </c>
      <c r="C98" s="27">
        <v>60.933333333333302</v>
      </c>
      <c r="D98" s="28" t="e">
        <v>#N/A</v>
      </c>
      <c r="E98" s="30">
        <f t="shared" si="6"/>
        <v>8.6155674390967931</v>
      </c>
      <c r="F98" s="30" t="e">
        <f t="shared" si="6"/>
        <v>#N/A</v>
      </c>
      <c r="G98" s="30">
        <f t="shared" si="7"/>
        <v>8.6155674390967931</v>
      </c>
      <c r="H98" s="30">
        <f t="shared" si="5"/>
        <v>19.499461751753355</v>
      </c>
      <c r="I98" s="30">
        <f t="shared" si="8"/>
        <v>60.933333333333302</v>
      </c>
      <c r="J98" s="22" t="s">
        <v>48</v>
      </c>
    </row>
    <row r="99" spans="1:10" ht="10.5" customHeight="1" x14ac:dyDescent="0.2">
      <c r="A99" s="32">
        <v>34242</v>
      </c>
      <c r="B99" s="27" t="e">
        <v>#N/A</v>
      </c>
      <c r="C99" s="27">
        <v>61.866666666666703</v>
      </c>
      <c r="D99" s="28" t="e">
        <v>#N/A</v>
      </c>
      <c r="E99" s="30">
        <f t="shared" si="6"/>
        <v>8.3479276123760151</v>
      </c>
      <c r="F99" s="30" t="e">
        <f t="shared" si="6"/>
        <v>#N/A</v>
      </c>
      <c r="G99" s="30">
        <f t="shared" si="7"/>
        <v>8.3479276123760151</v>
      </c>
      <c r="H99" s="30">
        <f t="shared" si="5"/>
        <v>19.836263379824885</v>
      </c>
      <c r="I99" s="30">
        <f t="shared" si="8"/>
        <v>61.866666666666703</v>
      </c>
      <c r="J99" s="22" t="s">
        <v>48</v>
      </c>
    </row>
    <row r="100" spans="1:10" ht="10.5" customHeight="1" x14ac:dyDescent="0.2">
      <c r="A100" s="32">
        <v>34334</v>
      </c>
      <c r="B100" s="27" t="e">
        <v>#N/A</v>
      </c>
      <c r="C100" s="27">
        <v>62.733333333333299</v>
      </c>
      <c r="D100" s="28" t="e">
        <v>#N/A</v>
      </c>
      <c r="E100" s="30">
        <f t="shared" si="6"/>
        <v>8.1609195402298162</v>
      </c>
      <c r="F100" s="30" t="e">
        <f t="shared" si="6"/>
        <v>#N/A</v>
      </c>
      <c r="G100" s="30">
        <f t="shared" si="7"/>
        <v>8.1609195402298162</v>
      </c>
      <c r="H100" s="30">
        <f t="shared" si="5"/>
        <v>20.211283693621528</v>
      </c>
      <c r="I100" s="30">
        <f t="shared" si="8"/>
        <v>62.733333333333299</v>
      </c>
      <c r="J100" s="22" t="s">
        <v>48</v>
      </c>
    </row>
    <row r="101" spans="1:10" ht="10.5" customHeight="1" x14ac:dyDescent="0.2">
      <c r="A101" s="32">
        <v>34424</v>
      </c>
      <c r="B101" s="27" t="e">
        <v>#N/A</v>
      </c>
      <c r="C101" s="27">
        <v>64.3333333333333</v>
      </c>
      <c r="D101" s="28" t="e">
        <v>#N/A</v>
      </c>
      <c r="E101" s="30">
        <f t="shared" si="6"/>
        <v>8.4269662921348409</v>
      </c>
      <c r="F101" s="30" t="e">
        <f t="shared" si="6"/>
        <v>#N/A</v>
      </c>
      <c r="G101" s="30">
        <f t="shared" si="7"/>
        <v>8.4269662921348409</v>
      </c>
      <c r="H101" s="30">
        <f t="shared" si="5"/>
        <v>20.327436527436511</v>
      </c>
      <c r="I101" s="30">
        <f t="shared" si="8"/>
        <v>64.3333333333333</v>
      </c>
      <c r="J101" s="22" t="s">
        <v>48</v>
      </c>
    </row>
    <row r="102" spans="1:10" ht="10.5" customHeight="1" x14ac:dyDescent="0.2">
      <c r="A102" s="32">
        <v>34515</v>
      </c>
      <c r="B102" s="27" t="e">
        <v>#N/A</v>
      </c>
      <c r="C102" s="27">
        <v>65.8333333333333</v>
      </c>
      <c r="D102" s="28" t="e">
        <v>#N/A</v>
      </c>
      <c r="E102" s="30">
        <f t="shared" si="6"/>
        <v>8.0415754923413694</v>
      </c>
      <c r="F102" s="30" t="e">
        <f t="shared" si="6"/>
        <v>#N/A</v>
      </c>
      <c r="G102" s="30">
        <f t="shared" si="7"/>
        <v>8.0415754923413694</v>
      </c>
      <c r="H102" s="30">
        <f t="shared" si="5"/>
        <v>21.067525689120831</v>
      </c>
      <c r="I102" s="30">
        <f t="shared" si="8"/>
        <v>65.8333333333333</v>
      </c>
      <c r="J102" s="22" t="s">
        <v>48</v>
      </c>
    </row>
    <row r="103" spans="1:10" ht="10.5" customHeight="1" x14ac:dyDescent="0.2">
      <c r="A103" s="32">
        <v>34607</v>
      </c>
      <c r="B103" s="27" t="e">
        <v>#N/A</v>
      </c>
      <c r="C103" s="27">
        <v>67.933333333333294</v>
      </c>
      <c r="D103" s="28" t="e">
        <v>#N/A</v>
      </c>
      <c r="E103" s="30">
        <f t="shared" si="6"/>
        <v>9.8060344827584967</v>
      </c>
      <c r="F103" s="30" t="e">
        <f t="shared" si="6"/>
        <v>#N/A</v>
      </c>
      <c r="G103" s="30">
        <f t="shared" si="7"/>
        <v>9.8060344827584967</v>
      </c>
      <c r="H103" s="30">
        <f t="shared" si="5"/>
        <v>21.78141420694131</v>
      </c>
      <c r="I103" s="30">
        <f t="shared" si="8"/>
        <v>67.933333333333294</v>
      </c>
      <c r="J103" s="22" t="s">
        <v>48</v>
      </c>
    </row>
    <row r="104" spans="1:10" ht="10.5" customHeight="1" x14ac:dyDescent="0.2">
      <c r="A104" s="32">
        <v>34699</v>
      </c>
      <c r="B104" s="27" t="e">
        <v>#N/A</v>
      </c>
      <c r="C104" s="27">
        <v>68.866666666666703</v>
      </c>
      <c r="D104" s="28" t="e">
        <v>#N/A</v>
      </c>
      <c r="E104" s="30">
        <f t="shared" si="6"/>
        <v>9.7768331562169131</v>
      </c>
      <c r="F104" s="30" t="e">
        <f t="shared" si="6"/>
        <v>#N/A</v>
      </c>
      <c r="G104" s="30">
        <f t="shared" si="7"/>
        <v>9.7768331562169131</v>
      </c>
      <c r="H104" s="30">
        <f t="shared" si="5"/>
        <v>22.18730717907658</v>
      </c>
      <c r="I104" s="30">
        <f t="shared" si="8"/>
        <v>68.866666666666703</v>
      </c>
      <c r="J104" s="22" t="s">
        <v>48</v>
      </c>
    </row>
    <row r="105" spans="1:10" ht="10.5" customHeight="1" x14ac:dyDescent="0.2">
      <c r="A105" s="32">
        <v>34789</v>
      </c>
      <c r="B105" s="27" t="e">
        <v>#N/A</v>
      </c>
      <c r="C105" s="27">
        <v>71.133333333333297</v>
      </c>
      <c r="D105" s="28" t="e">
        <v>#N/A</v>
      </c>
      <c r="E105" s="30">
        <f t="shared" ref="E105:F136" si="9">(C105/C101-1)*100</f>
        <v>10.569948186528499</v>
      </c>
      <c r="F105" s="30" t="e">
        <f t="shared" si="9"/>
        <v>#N/A</v>
      </c>
      <c r="G105" s="30">
        <f t="shared" si="7"/>
        <v>10.569948186528499</v>
      </c>
      <c r="H105" s="30">
        <f t="shared" si="5"/>
        <v>22.476036036036017</v>
      </c>
      <c r="I105" s="30">
        <f t="shared" si="8"/>
        <v>71.133333333333297</v>
      </c>
      <c r="J105" s="22" t="s">
        <v>48</v>
      </c>
    </row>
    <row r="106" spans="1:10" ht="10.5" customHeight="1" x14ac:dyDescent="0.2">
      <c r="A106" s="32">
        <v>34880</v>
      </c>
      <c r="B106" s="27" t="e">
        <v>#N/A</v>
      </c>
      <c r="C106" s="27">
        <v>73.099999999999994</v>
      </c>
      <c r="D106" s="28" t="e">
        <v>#N/A</v>
      </c>
      <c r="E106" s="30">
        <f t="shared" si="9"/>
        <v>11.037974683544348</v>
      </c>
      <c r="F106" s="30" t="e">
        <f t="shared" si="9"/>
        <v>#N/A</v>
      </c>
      <c r="G106" s="30">
        <f t="shared" si="7"/>
        <v>11.037974683544348</v>
      </c>
      <c r="H106" s="30">
        <f t="shared" si="5"/>
        <v>23.392953841135192</v>
      </c>
      <c r="I106" s="30">
        <f t="shared" si="8"/>
        <v>73.099999999999994</v>
      </c>
      <c r="J106" s="22" t="s">
        <v>48</v>
      </c>
    </row>
    <row r="107" spans="1:10" ht="10.5" customHeight="1" x14ac:dyDescent="0.2">
      <c r="A107" s="32">
        <v>34972</v>
      </c>
      <c r="B107" s="27" t="e">
        <v>#N/A</v>
      </c>
      <c r="C107" s="27">
        <v>74.066666666666706</v>
      </c>
      <c r="D107" s="28" t="e">
        <v>#N/A</v>
      </c>
      <c r="E107" s="30">
        <f t="shared" si="9"/>
        <v>9.0284592737979619</v>
      </c>
      <c r="F107" s="30" t="e">
        <f t="shared" si="9"/>
        <v>#N/A</v>
      </c>
      <c r="G107" s="30">
        <f t="shared" si="7"/>
        <v>9.0284592737979619</v>
      </c>
      <c r="H107" s="30">
        <f t="shared" si="5"/>
        <v>23.747940317872249</v>
      </c>
      <c r="I107" s="30">
        <f t="shared" si="8"/>
        <v>74.066666666666706</v>
      </c>
      <c r="J107" s="22" t="s">
        <v>48</v>
      </c>
    </row>
    <row r="108" spans="1:10" ht="10.5" customHeight="1" x14ac:dyDescent="0.2">
      <c r="A108" s="32">
        <v>35064</v>
      </c>
      <c r="B108" s="27" t="e">
        <v>#N/A</v>
      </c>
      <c r="C108" s="27">
        <v>75.3333333333333</v>
      </c>
      <c r="D108" s="28" t="e">
        <v>#N/A</v>
      </c>
      <c r="E108" s="30">
        <f t="shared" si="9"/>
        <v>9.3901258470473259</v>
      </c>
      <c r="F108" s="30" t="e">
        <f t="shared" si="9"/>
        <v>#N/A</v>
      </c>
      <c r="G108" s="30">
        <f t="shared" si="7"/>
        <v>9.3901258470473259</v>
      </c>
      <c r="H108" s="30">
        <f t="shared" si="5"/>
        <v>24.270723245262836</v>
      </c>
      <c r="I108" s="30">
        <f t="shared" si="8"/>
        <v>75.3333333333333</v>
      </c>
      <c r="J108" s="22" t="s">
        <v>48</v>
      </c>
    </row>
    <row r="109" spans="1:10" ht="10.5" customHeight="1" x14ac:dyDescent="0.2">
      <c r="A109" s="32">
        <v>35155</v>
      </c>
      <c r="B109" s="27" t="e">
        <v>#N/A</v>
      </c>
      <c r="C109" s="27">
        <v>76.566666666666706</v>
      </c>
      <c r="D109" s="28" t="e">
        <v>#N/A</v>
      </c>
      <c r="E109" s="30">
        <f t="shared" si="9"/>
        <v>7.6382380506093028</v>
      </c>
      <c r="F109" s="30" t="e">
        <f t="shared" si="9"/>
        <v>#N/A</v>
      </c>
      <c r="G109" s="30">
        <f t="shared" si="7"/>
        <v>7.6382380506093028</v>
      </c>
      <c r="H109" s="30">
        <f t="shared" si="5"/>
        <v>24.192809172809181</v>
      </c>
      <c r="I109" s="30">
        <f t="shared" si="8"/>
        <v>76.566666666666706</v>
      </c>
      <c r="J109" s="22" t="s">
        <v>48</v>
      </c>
    </row>
    <row r="110" spans="1:10" ht="10.5" customHeight="1" x14ac:dyDescent="0.2">
      <c r="A110" s="32">
        <v>35246</v>
      </c>
      <c r="B110" s="27" t="e">
        <v>#N/A</v>
      </c>
      <c r="C110" s="27">
        <v>78.2</v>
      </c>
      <c r="D110" s="28" t="e">
        <v>#N/A</v>
      </c>
      <c r="E110" s="30">
        <f t="shared" si="9"/>
        <v>6.976744186046524</v>
      </c>
      <c r="F110" s="30" t="e">
        <f t="shared" si="9"/>
        <v>#N/A</v>
      </c>
      <c r="G110" s="30">
        <f t="shared" si="7"/>
        <v>6.976744186046524</v>
      </c>
      <c r="H110" s="30">
        <f t="shared" si="5"/>
        <v>25.025020388191137</v>
      </c>
      <c r="I110" s="30">
        <f t="shared" si="8"/>
        <v>78.2</v>
      </c>
      <c r="J110" s="22" t="s">
        <v>48</v>
      </c>
    </row>
    <row r="111" spans="1:10" ht="10.5" customHeight="1" x14ac:dyDescent="0.2">
      <c r="A111" s="32">
        <v>35338</v>
      </c>
      <c r="B111" s="27" t="e">
        <v>#N/A</v>
      </c>
      <c r="C111" s="27">
        <v>80.233333333333306</v>
      </c>
      <c r="D111" s="28" t="e">
        <v>#N/A</v>
      </c>
      <c r="E111" s="30">
        <f t="shared" si="9"/>
        <v>8.3258325832582294</v>
      </c>
      <c r="F111" s="30" t="e">
        <f t="shared" si="9"/>
        <v>#N/A</v>
      </c>
      <c r="G111" s="30">
        <f t="shared" si="7"/>
        <v>8.3258325832582294</v>
      </c>
      <c r="H111" s="30">
        <f t="shared" si="5"/>
        <v>25.725154070710374</v>
      </c>
      <c r="I111" s="30">
        <f t="shared" si="8"/>
        <v>80.233333333333306</v>
      </c>
      <c r="J111" s="22" t="s">
        <v>48</v>
      </c>
    </row>
    <row r="112" spans="1:10" ht="10.5" customHeight="1" x14ac:dyDescent="0.2">
      <c r="A112" s="32">
        <v>35430</v>
      </c>
      <c r="B112" s="27" t="e">
        <v>#N/A</v>
      </c>
      <c r="C112" s="27">
        <v>82.033333333333303</v>
      </c>
      <c r="D112" s="28" t="e">
        <v>#N/A</v>
      </c>
      <c r="E112" s="30">
        <f t="shared" si="9"/>
        <v>8.893805309734514</v>
      </c>
      <c r="F112" s="30" t="e">
        <f t="shared" si="9"/>
        <v>#N/A</v>
      </c>
      <c r="G112" s="30">
        <f t="shared" si="7"/>
        <v>8.893805309734514</v>
      </c>
      <c r="H112" s="30">
        <f t="shared" si="5"/>
        <v>26.429314117960992</v>
      </c>
      <c r="I112" s="30">
        <f t="shared" si="8"/>
        <v>82.033333333333303</v>
      </c>
      <c r="J112" s="22" t="s">
        <v>48</v>
      </c>
    </row>
    <row r="113" spans="1:10" ht="10.5" customHeight="1" x14ac:dyDescent="0.2">
      <c r="A113" s="32">
        <v>35520</v>
      </c>
      <c r="B113" s="27" t="e">
        <v>#N/A</v>
      </c>
      <c r="C113" s="27">
        <v>83.466666666666697</v>
      </c>
      <c r="D113" s="28" t="e">
        <v>#N/A</v>
      </c>
      <c r="E113" s="30">
        <f t="shared" si="9"/>
        <v>9.0117544623421697</v>
      </c>
      <c r="F113" s="30" t="e">
        <f t="shared" si="9"/>
        <v>#N/A</v>
      </c>
      <c r="G113" s="30">
        <f t="shared" si="7"/>
        <v>9.0117544623421697</v>
      </c>
      <c r="H113" s="30">
        <f t="shared" si="5"/>
        <v>26.373005733005737</v>
      </c>
      <c r="I113" s="30">
        <f t="shared" si="8"/>
        <v>83.466666666666697</v>
      </c>
      <c r="J113" s="22" t="s">
        <v>48</v>
      </c>
    </row>
    <row r="114" spans="1:10" ht="10.5" customHeight="1" x14ac:dyDescent="0.2">
      <c r="A114" s="32">
        <v>35611</v>
      </c>
      <c r="B114" s="27" t="e">
        <v>#N/A</v>
      </c>
      <c r="C114" s="27">
        <v>84.766666666666694</v>
      </c>
      <c r="D114" s="28" t="e">
        <v>#N/A</v>
      </c>
      <c r="E114" s="30">
        <f t="shared" si="9"/>
        <v>8.3972719522591888</v>
      </c>
      <c r="F114" s="30" t="e">
        <f t="shared" si="9"/>
        <v>#N/A</v>
      </c>
      <c r="G114" s="30">
        <f t="shared" si="7"/>
        <v>8.3972719522591888</v>
      </c>
      <c r="H114" s="30">
        <f t="shared" si="5"/>
        <v>27.126439406295855</v>
      </c>
      <c r="I114" s="30">
        <f t="shared" si="8"/>
        <v>84.766666666666694</v>
      </c>
      <c r="J114" s="22" t="s">
        <v>48</v>
      </c>
    </row>
    <row r="115" spans="1:10" ht="10.5" customHeight="1" x14ac:dyDescent="0.2">
      <c r="A115" s="32">
        <v>35703</v>
      </c>
      <c r="B115" s="27" t="e">
        <v>#N/A</v>
      </c>
      <c r="C115" s="27">
        <v>85.433333333333294</v>
      </c>
      <c r="D115" s="28" t="e">
        <v>#N/A</v>
      </c>
      <c r="E115" s="30">
        <f t="shared" si="9"/>
        <v>6.4810968009970882</v>
      </c>
      <c r="F115" s="30" t="e">
        <f t="shared" si="9"/>
        <v>#N/A</v>
      </c>
      <c r="G115" s="30">
        <f t="shared" si="7"/>
        <v>6.4810968009970882</v>
      </c>
      <c r="H115" s="30">
        <f t="shared" si="5"/>
        <v>27.392426208238756</v>
      </c>
      <c r="I115" s="30">
        <f t="shared" si="8"/>
        <v>85.433333333333294</v>
      </c>
      <c r="J115" s="22" t="s">
        <v>48</v>
      </c>
    </row>
    <row r="116" spans="1:10" ht="10.5" customHeight="1" x14ac:dyDescent="0.2">
      <c r="A116" s="32">
        <v>35795</v>
      </c>
      <c r="B116" s="27" t="e">
        <v>#N/A</v>
      </c>
      <c r="C116" s="27">
        <v>86.233333333333306</v>
      </c>
      <c r="D116" s="28" t="e">
        <v>#N/A</v>
      </c>
      <c r="E116" s="30">
        <f t="shared" si="9"/>
        <v>5.1198699715562901</v>
      </c>
      <c r="F116" s="30" t="e">
        <f t="shared" si="9"/>
        <v>#N/A</v>
      </c>
      <c r="G116" s="30">
        <f t="shared" si="7"/>
        <v>5.1198699715562901</v>
      </c>
      <c r="H116" s="30">
        <f t="shared" si="5"/>
        <v>27.782460635174765</v>
      </c>
      <c r="I116" s="30">
        <f t="shared" si="8"/>
        <v>86.233333333333306</v>
      </c>
      <c r="J116" s="22" t="s">
        <v>48</v>
      </c>
    </row>
    <row r="117" spans="1:10" ht="10.5" customHeight="1" x14ac:dyDescent="0.2">
      <c r="A117" s="32">
        <v>35885</v>
      </c>
      <c r="B117" s="27" t="e">
        <v>#N/A</v>
      </c>
      <c r="C117" s="27">
        <v>86.5</v>
      </c>
      <c r="D117" s="28" t="e">
        <v>#N/A</v>
      </c>
      <c r="E117" s="30">
        <f t="shared" si="9"/>
        <v>3.6341853035143368</v>
      </c>
      <c r="F117" s="30" t="e">
        <f t="shared" si="9"/>
        <v>#N/A</v>
      </c>
      <c r="G117" s="30">
        <f t="shared" si="7"/>
        <v>3.6341853035143368</v>
      </c>
      <c r="H117" s="30">
        <f t="shared" si="5"/>
        <v>27.331449631449626</v>
      </c>
      <c r="I117" s="30">
        <f t="shared" si="8"/>
        <v>86.5</v>
      </c>
      <c r="J117" s="22" t="s">
        <v>48</v>
      </c>
    </row>
    <row r="118" spans="1:10" ht="10.5" customHeight="1" x14ac:dyDescent="0.2">
      <c r="A118" s="32">
        <v>35976</v>
      </c>
      <c r="B118" s="27" t="e">
        <v>#N/A</v>
      </c>
      <c r="C118" s="27">
        <v>87.4</v>
      </c>
      <c r="D118" s="28" t="e">
        <v>#N/A</v>
      </c>
      <c r="E118" s="30">
        <f t="shared" si="9"/>
        <v>3.1065670467951056</v>
      </c>
      <c r="F118" s="30" t="e">
        <f t="shared" si="9"/>
        <v>#N/A</v>
      </c>
      <c r="G118" s="30">
        <f t="shared" si="7"/>
        <v>3.1065670467951056</v>
      </c>
      <c r="H118" s="30">
        <f t="shared" si="5"/>
        <v>27.969140433860684</v>
      </c>
      <c r="I118" s="30">
        <f t="shared" si="8"/>
        <v>87.4</v>
      </c>
      <c r="J118" s="22" t="s">
        <v>48</v>
      </c>
    </row>
    <row r="119" spans="1:10" ht="10.5" customHeight="1" x14ac:dyDescent="0.2">
      <c r="A119" s="32">
        <v>36068</v>
      </c>
      <c r="B119" s="27" t="e">
        <v>#N/A</v>
      </c>
      <c r="C119" s="27">
        <v>88.9</v>
      </c>
      <c r="D119" s="28" t="e">
        <v>#N/A</v>
      </c>
      <c r="E119" s="30">
        <f t="shared" si="9"/>
        <v>4.0577448302770769</v>
      </c>
      <c r="F119" s="30" t="e">
        <f t="shared" si="9"/>
        <v>#N/A</v>
      </c>
      <c r="G119" s="30">
        <f t="shared" si="7"/>
        <v>4.0577448302770769</v>
      </c>
      <c r="H119" s="30">
        <f t="shared" si="5"/>
        <v>28.503940966591028</v>
      </c>
      <c r="I119" s="30">
        <f t="shared" si="8"/>
        <v>88.9</v>
      </c>
      <c r="J119" s="22" t="s">
        <v>48</v>
      </c>
    </row>
    <row r="120" spans="1:10" ht="10.5" customHeight="1" x14ac:dyDescent="0.2">
      <c r="A120" s="32">
        <v>36160</v>
      </c>
      <c r="B120" s="27" t="e">
        <v>#N/A</v>
      </c>
      <c r="C120" s="27">
        <v>90.1666666666667</v>
      </c>
      <c r="D120" s="28" t="e">
        <v>#N/A</v>
      </c>
      <c r="E120" s="30">
        <f t="shared" si="9"/>
        <v>4.561267877850872</v>
      </c>
      <c r="F120" s="30" t="e">
        <f t="shared" si="9"/>
        <v>#N/A</v>
      </c>
      <c r="G120" s="30">
        <f t="shared" si="7"/>
        <v>4.561267877850872</v>
      </c>
      <c r="H120" s="30">
        <f t="shared" si="5"/>
        <v>29.049693087803554</v>
      </c>
      <c r="I120" s="30">
        <f t="shared" si="8"/>
        <v>90.1666666666667</v>
      </c>
      <c r="J120" s="22" t="s">
        <v>48</v>
      </c>
    </row>
    <row r="121" spans="1:10" ht="10.5" customHeight="1" x14ac:dyDescent="0.2">
      <c r="A121" s="32">
        <v>36250</v>
      </c>
      <c r="B121" s="27" t="e">
        <v>#N/A</v>
      </c>
      <c r="C121" s="27">
        <v>90.733333333333306</v>
      </c>
      <c r="D121" s="28" t="e">
        <v>#N/A</v>
      </c>
      <c r="E121" s="30">
        <f t="shared" si="9"/>
        <v>4.8940269749518039</v>
      </c>
      <c r="F121" s="30" t="e">
        <f t="shared" si="9"/>
        <v>#N/A</v>
      </c>
      <c r="G121" s="30">
        <f t="shared" si="7"/>
        <v>4.8940269749518039</v>
      </c>
      <c r="H121" s="30">
        <f t="shared" si="5"/>
        <v>28.669058149058138</v>
      </c>
      <c r="I121" s="30">
        <f t="shared" si="8"/>
        <v>90.733333333333306</v>
      </c>
      <c r="J121" s="22" t="s">
        <v>48</v>
      </c>
    </row>
    <row r="122" spans="1:10" ht="10.5" customHeight="1" x14ac:dyDescent="0.2">
      <c r="A122" s="32">
        <v>36341</v>
      </c>
      <c r="B122" s="27" t="e">
        <v>#N/A</v>
      </c>
      <c r="C122" s="27">
        <v>92.266666666666694</v>
      </c>
      <c r="D122" s="28" t="e">
        <v>#N/A</v>
      </c>
      <c r="E122" s="30">
        <f t="shared" si="9"/>
        <v>5.5682684973302976</v>
      </c>
      <c r="F122" s="30" t="e">
        <f t="shared" si="9"/>
        <v>#N/A</v>
      </c>
      <c r="G122" s="30">
        <f t="shared" si="7"/>
        <v>5.5682684973302976</v>
      </c>
      <c r="H122" s="30">
        <f t="shared" si="5"/>
        <v>29.526537269613417</v>
      </c>
      <c r="I122" s="30">
        <f t="shared" si="8"/>
        <v>92.266666666666694</v>
      </c>
      <c r="J122" s="22" t="s">
        <v>48</v>
      </c>
    </row>
    <row r="123" spans="1:10" ht="10.5" customHeight="1" x14ac:dyDescent="0.2">
      <c r="A123" s="32">
        <v>36433</v>
      </c>
      <c r="B123" s="27" t="e">
        <v>#N/A</v>
      </c>
      <c r="C123" s="27">
        <v>93.566666666666706</v>
      </c>
      <c r="D123" s="28" t="e">
        <v>#N/A</v>
      </c>
      <c r="E123" s="30">
        <f t="shared" si="9"/>
        <v>5.2493438320210251</v>
      </c>
      <c r="F123" s="30" t="e">
        <f t="shared" si="9"/>
        <v>#N/A</v>
      </c>
      <c r="G123" s="30">
        <f t="shared" si="7"/>
        <v>5.2493438320210251</v>
      </c>
      <c r="H123" s="30">
        <f t="shared" si="5"/>
        <v>30.000210833603688</v>
      </c>
      <c r="I123" s="30">
        <f t="shared" si="8"/>
        <v>93.566666666666706</v>
      </c>
      <c r="J123" s="22" t="s">
        <v>48</v>
      </c>
    </row>
    <row r="124" spans="1:10" ht="10.5" customHeight="1" x14ac:dyDescent="0.2">
      <c r="A124" s="32">
        <v>36525</v>
      </c>
      <c r="B124" s="27" t="e">
        <v>#N/A</v>
      </c>
      <c r="C124" s="27">
        <v>94.966666666666697</v>
      </c>
      <c r="D124" s="28" t="e">
        <v>#N/A</v>
      </c>
      <c r="E124" s="30">
        <f t="shared" si="9"/>
        <v>5.3234750462107128</v>
      </c>
      <c r="F124" s="30" t="e">
        <f t="shared" si="9"/>
        <v>#N/A</v>
      </c>
      <c r="G124" s="30">
        <f t="shared" si="7"/>
        <v>5.3234750462107128</v>
      </c>
      <c r="H124" s="30">
        <f t="shared" si="5"/>
        <v>30.596146250333575</v>
      </c>
      <c r="I124" s="30">
        <f t="shared" si="8"/>
        <v>94.966666666666697</v>
      </c>
      <c r="J124" s="22" t="s">
        <v>48</v>
      </c>
    </row>
    <row r="125" spans="1:10" ht="10.5" customHeight="1" x14ac:dyDescent="0.2">
      <c r="A125" s="32">
        <v>36616</v>
      </c>
      <c r="B125" s="27" t="e">
        <v>#N/A</v>
      </c>
      <c r="C125" s="27">
        <v>96.466666666666697</v>
      </c>
      <c r="D125" s="28" t="e">
        <v>#N/A</v>
      </c>
      <c r="E125" s="30">
        <f t="shared" si="9"/>
        <v>6.3188831741367357</v>
      </c>
      <c r="F125" s="30" t="e">
        <f t="shared" si="9"/>
        <v>#N/A</v>
      </c>
      <c r="G125" s="30">
        <f t="shared" si="7"/>
        <v>6.3188831741367357</v>
      </c>
      <c r="H125" s="30">
        <f t="shared" si="5"/>
        <v>30.480622440622451</v>
      </c>
      <c r="I125" s="30">
        <f t="shared" si="8"/>
        <v>96.466666666666697</v>
      </c>
      <c r="J125" s="22" t="s">
        <v>48</v>
      </c>
    </row>
    <row r="126" spans="1:10" ht="10.5" customHeight="1" x14ac:dyDescent="0.2">
      <c r="A126" s="32">
        <v>36707</v>
      </c>
      <c r="B126" s="27" t="e">
        <v>#N/A</v>
      </c>
      <c r="C126" s="27">
        <v>98.933333333333294</v>
      </c>
      <c r="D126" s="28" t="e">
        <v>#N/A</v>
      </c>
      <c r="E126" s="30">
        <f t="shared" si="9"/>
        <v>7.2254335260114821</v>
      </c>
      <c r="F126" s="30" t="e">
        <f t="shared" si="9"/>
        <v>#N/A</v>
      </c>
      <c r="G126" s="30">
        <f t="shared" si="7"/>
        <v>7.2254335260114821</v>
      </c>
      <c r="H126" s="30">
        <f t="shared" si="5"/>
        <v>31.659957592562339</v>
      </c>
      <c r="I126" s="30">
        <f t="shared" si="8"/>
        <v>98.933333333333294</v>
      </c>
      <c r="J126" s="22" t="s">
        <v>48</v>
      </c>
    </row>
    <row r="127" spans="1:10" ht="10.5" customHeight="1" x14ac:dyDescent="0.2">
      <c r="A127" s="32">
        <v>36799</v>
      </c>
      <c r="B127" s="27" t="e">
        <v>#N/A</v>
      </c>
      <c r="C127" s="27">
        <v>101.133333333333</v>
      </c>
      <c r="D127" s="28" t="e">
        <v>#N/A</v>
      </c>
      <c r="E127" s="30">
        <f t="shared" si="9"/>
        <v>8.0869255432842522</v>
      </c>
      <c r="F127" s="30" t="e">
        <f t="shared" si="9"/>
        <v>#N/A</v>
      </c>
      <c r="G127" s="30">
        <f t="shared" si="7"/>
        <v>8.0869255432842522</v>
      </c>
      <c r="H127" s="30">
        <f t="shared" si="5"/>
        <v>32.426305546545514</v>
      </c>
      <c r="I127" s="30">
        <f t="shared" si="8"/>
        <v>101.133333333333</v>
      </c>
      <c r="J127" s="22" t="s">
        <v>48</v>
      </c>
    </row>
    <row r="128" spans="1:10" ht="10.5" customHeight="1" x14ac:dyDescent="0.2">
      <c r="A128" s="32">
        <v>36891</v>
      </c>
      <c r="B128" s="27" t="e">
        <v>#N/A</v>
      </c>
      <c r="C128" s="27">
        <v>103.333333333333</v>
      </c>
      <c r="D128" s="28" t="e">
        <v>#N/A</v>
      </c>
      <c r="E128" s="30">
        <f t="shared" si="9"/>
        <v>8.8101088101084191</v>
      </c>
      <c r="F128" s="30" t="e">
        <f t="shared" si="9"/>
        <v>#N/A</v>
      </c>
      <c r="G128" s="30">
        <f t="shared" si="7"/>
        <v>8.8101088101084191</v>
      </c>
      <c r="H128" s="30">
        <f t="shared" si="5"/>
        <v>33.29170002668787</v>
      </c>
      <c r="I128" s="30">
        <f t="shared" si="8"/>
        <v>103.333333333333</v>
      </c>
      <c r="J128" s="22" t="s">
        <v>48</v>
      </c>
    </row>
    <row r="129" spans="1:10" ht="10.5" customHeight="1" x14ac:dyDescent="0.2">
      <c r="A129" s="32">
        <v>36981</v>
      </c>
      <c r="B129" s="27" t="e">
        <v>#N/A</v>
      </c>
      <c r="C129" s="27">
        <v>104.26666666666701</v>
      </c>
      <c r="D129" s="28" t="e">
        <v>#N/A</v>
      </c>
      <c r="E129" s="30">
        <f t="shared" si="9"/>
        <v>8.0856945404288005</v>
      </c>
      <c r="F129" s="30" t="e">
        <f t="shared" si="9"/>
        <v>#N/A</v>
      </c>
      <c r="G129" s="30">
        <f t="shared" si="7"/>
        <v>8.0856945404288005</v>
      </c>
      <c r="H129" s="30">
        <f t="shared" si="5"/>
        <v>32.945192465192576</v>
      </c>
      <c r="I129" s="30">
        <f t="shared" si="8"/>
        <v>104.26666666666701</v>
      </c>
      <c r="J129" s="22" t="s">
        <v>48</v>
      </c>
    </row>
    <row r="130" spans="1:10" ht="10.5" customHeight="1" x14ac:dyDescent="0.2">
      <c r="A130" s="32">
        <v>37072</v>
      </c>
      <c r="B130" s="27" t="e">
        <v>#N/A</v>
      </c>
      <c r="C130" s="27">
        <v>106.333333333333</v>
      </c>
      <c r="D130" s="28" t="e">
        <v>#N/A</v>
      </c>
      <c r="E130" s="30">
        <f t="shared" si="9"/>
        <v>7.4797843665765251</v>
      </c>
      <c r="F130" s="30" t="e">
        <f t="shared" si="9"/>
        <v>#N/A</v>
      </c>
      <c r="G130" s="30">
        <f t="shared" si="7"/>
        <v>7.4797843665765251</v>
      </c>
      <c r="H130" s="30">
        <f t="shared" si="5"/>
        <v>34.028054151035576</v>
      </c>
      <c r="I130" s="30">
        <f t="shared" si="8"/>
        <v>106.333333333333</v>
      </c>
      <c r="J130" s="22" t="s">
        <v>48</v>
      </c>
    </row>
    <row r="131" spans="1:10" ht="10.5" customHeight="1" x14ac:dyDescent="0.2">
      <c r="A131" s="32">
        <v>37164</v>
      </c>
      <c r="B131" s="27" t="e">
        <v>#N/A</v>
      </c>
      <c r="C131" s="27">
        <v>107.76666666666701</v>
      </c>
      <c r="D131" s="28" t="e">
        <v>#N/A</v>
      </c>
      <c r="E131" s="30">
        <f t="shared" si="9"/>
        <v>6.5589980224133537</v>
      </c>
      <c r="F131" s="30" t="e">
        <f t="shared" si="9"/>
        <v>#N/A</v>
      </c>
      <c r="G131" s="30">
        <f t="shared" si="7"/>
        <v>6.5589980224133537</v>
      </c>
      <c r="H131" s="30">
        <f t="shared" si="5"/>
        <v>34.553146286085145</v>
      </c>
      <c r="I131" s="30">
        <f t="shared" si="8"/>
        <v>107.76666666666701</v>
      </c>
      <c r="J131" s="22" t="s">
        <v>48</v>
      </c>
    </row>
    <row r="132" spans="1:10" ht="10.5" customHeight="1" x14ac:dyDescent="0.2">
      <c r="A132" s="32">
        <v>37256</v>
      </c>
      <c r="B132" s="27" t="e">
        <v>#N/A</v>
      </c>
      <c r="C132" s="27">
        <v>110.033333333333</v>
      </c>
      <c r="D132" s="28" t="e">
        <v>#N/A</v>
      </c>
      <c r="E132" s="30">
        <f t="shared" si="9"/>
        <v>6.483870967741967</v>
      </c>
      <c r="F132" s="30" t="e">
        <f t="shared" si="9"/>
        <v>#N/A</v>
      </c>
      <c r="G132" s="30">
        <f t="shared" si="7"/>
        <v>6.483870967741967</v>
      </c>
      <c r="H132" s="30">
        <f t="shared" si="5"/>
        <v>35.450290899386026</v>
      </c>
      <c r="I132" s="30">
        <f t="shared" si="8"/>
        <v>110.033333333333</v>
      </c>
      <c r="J132" s="22" t="s">
        <v>48</v>
      </c>
    </row>
    <row r="133" spans="1:10" ht="10.5" customHeight="1" x14ac:dyDescent="0.2">
      <c r="A133" s="32">
        <v>37346</v>
      </c>
      <c r="B133" s="27" t="e">
        <v>#N/A</v>
      </c>
      <c r="C133" s="27">
        <v>115.133333333333</v>
      </c>
      <c r="D133" s="28" t="e">
        <v>#N/A</v>
      </c>
      <c r="E133" s="30">
        <f t="shared" si="9"/>
        <v>10.421994884909802</v>
      </c>
      <c r="F133" s="30" t="e">
        <f t="shared" si="9"/>
        <v>#N/A</v>
      </c>
      <c r="G133" s="30">
        <f t="shared" si="7"/>
        <v>10.421994884909802</v>
      </c>
      <c r="H133" s="30">
        <f t="shared" ref="H133:H172" si="10">H137/(G137/100+1)</f>
        <v>36.378738738738633</v>
      </c>
      <c r="I133" s="30">
        <f t="shared" si="8"/>
        <v>115.133333333333</v>
      </c>
      <c r="J133" s="22" t="s">
        <v>48</v>
      </c>
    </row>
    <row r="134" spans="1:10" ht="10.5" customHeight="1" x14ac:dyDescent="0.2">
      <c r="A134" s="32">
        <v>37437</v>
      </c>
      <c r="B134" s="27" t="e">
        <v>#N/A</v>
      </c>
      <c r="C134" s="27">
        <v>120.666666666667</v>
      </c>
      <c r="D134" s="28" t="e">
        <v>#N/A</v>
      </c>
      <c r="E134" s="30">
        <f t="shared" si="9"/>
        <v>13.479623824452069</v>
      </c>
      <c r="F134" s="30" t="e">
        <f t="shared" si="9"/>
        <v>#N/A</v>
      </c>
      <c r="G134" s="30">
        <f t="shared" si="7"/>
        <v>13.479623824452069</v>
      </c>
      <c r="H134" s="30">
        <f t="shared" si="10"/>
        <v>38.614907845376017</v>
      </c>
      <c r="I134" s="30">
        <f t="shared" si="8"/>
        <v>120.666666666667</v>
      </c>
      <c r="J134" s="22" t="s">
        <v>48</v>
      </c>
    </row>
    <row r="135" spans="1:10" ht="10.5" customHeight="1" x14ac:dyDescent="0.2">
      <c r="A135" s="32">
        <v>37529</v>
      </c>
      <c r="B135" s="27" t="e">
        <v>#N/A</v>
      </c>
      <c r="C135" s="27">
        <v>123.6</v>
      </c>
      <c r="D135" s="28" t="e">
        <v>#N/A</v>
      </c>
      <c r="E135" s="30">
        <f t="shared" si="9"/>
        <v>14.692236313021589</v>
      </c>
      <c r="F135" s="30" t="e">
        <f t="shared" si="9"/>
        <v>#N/A</v>
      </c>
      <c r="G135" s="30">
        <f t="shared" si="7"/>
        <v>14.692236313021589</v>
      </c>
      <c r="H135" s="30">
        <f t="shared" si="10"/>
        <v>39.62977619202082</v>
      </c>
      <c r="I135" s="30">
        <f t="shared" si="8"/>
        <v>123.6</v>
      </c>
      <c r="J135" s="22" t="s">
        <v>48</v>
      </c>
    </row>
    <row r="136" spans="1:10" ht="10.5" customHeight="1" x14ac:dyDescent="0.2">
      <c r="A136" s="32">
        <v>37621</v>
      </c>
      <c r="B136" s="27" t="e">
        <v>#N/A</v>
      </c>
      <c r="C136" s="27">
        <v>126.133333333333</v>
      </c>
      <c r="D136" s="28" t="e">
        <v>#N/A</v>
      </c>
      <c r="E136" s="30">
        <f t="shared" si="9"/>
        <v>14.631929718267234</v>
      </c>
      <c r="F136" s="30" t="e">
        <f t="shared" si="9"/>
        <v>#N/A</v>
      </c>
      <c r="G136" s="30">
        <f t="shared" si="7"/>
        <v>14.631929718267234</v>
      </c>
      <c r="H136" s="30">
        <f t="shared" si="10"/>
        <v>40.637352548705472</v>
      </c>
      <c r="I136" s="30">
        <f t="shared" si="8"/>
        <v>126.133333333333</v>
      </c>
      <c r="J136" s="22" t="s">
        <v>48</v>
      </c>
    </row>
    <row r="137" spans="1:10" ht="10.5" customHeight="1" x14ac:dyDescent="0.2">
      <c r="A137" s="32">
        <v>37711</v>
      </c>
      <c r="B137" s="27" t="e">
        <v>#N/A</v>
      </c>
      <c r="C137" s="27">
        <v>127.033333333333</v>
      </c>
      <c r="D137" s="28" t="e">
        <v>#N/A</v>
      </c>
      <c r="E137" s="30">
        <f t="shared" ref="E137:F161" si="11">(C137/C133-1)*100</f>
        <v>10.335842501447633</v>
      </c>
      <c r="F137" s="30" t="e">
        <f t="shared" si="11"/>
        <v>#N/A</v>
      </c>
      <c r="G137" s="30">
        <f t="shared" si="7"/>
        <v>10.335842501447633</v>
      </c>
      <c r="H137" s="30">
        <f t="shared" si="10"/>
        <v>40.138787878787774</v>
      </c>
      <c r="I137" s="30">
        <f t="shared" si="8"/>
        <v>127.033333333333</v>
      </c>
      <c r="J137" s="22" t="s">
        <v>48</v>
      </c>
    </row>
    <row r="138" spans="1:10" ht="10.5" customHeight="1" x14ac:dyDescent="0.2">
      <c r="A138" s="32">
        <v>37802</v>
      </c>
      <c r="B138" s="27" t="e">
        <v>#N/A</v>
      </c>
      <c r="C138" s="27">
        <v>127</v>
      </c>
      <c r="D138" s="28" t="e">
        <v>#N/A</v>
      </c>
      <c r="E138" s="30">
        <f t="shared" si="11"/>
        <v>5.2486187845300902</v>
      </c>
      <c r="F138" s="30" t="e">
        <f t="shared" si="11"/>
        <v>#N/A</v>
      </c>
      <c r="G138" s="30">
        <f t="shared" ref="G138:G175" si="12">E138</f>
        <v>5.2486187845300902</v>
      </c>
      <c r="H138" s="30">
        <f t="shared" si="10"/>
        <v>40.641657152177409</v>
      </c>
      <c r="I138" s="30">
        <f t="shared" ref="I138:I176" si="13">C138</f>
        <v>127</v>
      </c>
      <c r="J138" s="22" t="s">
        <v>48</v>
      </c>
    </row>
    <row r="139" spans="1:10" ht="10.5" customHeight="1" x14ac:dyDescent="0.2">
      <c r="A139" s="32">
        <v>37894</v>
      </c>
      <c r="B139" s="27" t="e">
        <v>#N/A</v>
      </c>
      <c r="C139" s="27">
        <v>127.033333333333</v>
      </c>
      <c r="D139" s="28" t="e">
        <v>#N/A</v>
      </c>
      <c r="E139" s="30">
        <f t="shared" si="11"/>
        <v>2.7777777777775237</v>
      </c>
      <c r="F139" s="30" t="e">
        <f t="shared" si="11"/>
        <v>#N/A</v>
      </c>
      <c r="G139" s="30">
        <f t="shared" si="12"/>
        <v>2.7777777777775237</v>
      </c>
      <c r="H139" s="30">
        <f t="shared" si="10"/>
        <v>40.730603308465746</v>
      </c>
      <c r="I139" s="30">
        <f t="shared" si="13"/>
        <v>127.033333333333</v>
      </c>
      <c r="J139" s="22" t="s">
        <v>48</v>
      </c>
    </row>
    <row r="140" spans="1:10" ht="10.5" customHeight="1" x14ac:dyDescent="0.2">
      <c r="A140" s="32">
        <v>37986</v>
      </c>
      <c r="B140" s="27" t="e">
        <v>#N/A</v>
      </c>
      <c r="C140" s="27">
        <v>126.566666666667</v>
      </c>
      <c r="D140" s="28" t="e">
        <v>#N/A</v>
      </c>
      <c r="E140" s="30">
        <f t="shared" si="11"/>
        <v>0.34355179704070871</v>
      </c>
      <c r="F140" s="30" t="e">
        <f t="shared" si="11"/>
        <v>#N/A</v>
      </c>
      <c r="G140" s="30">
        <f t="shared" si="12"/>
        <v>0.34355179704070871</v>
      </c>
      <c r="H140" s="30">
        <f t="shared" si="10"/>
        <v>40.776962903656319</v>
      </c>
      <c r="I140" s="30">
        <f t="shared" si="13"/>
        <v>126.566666666667</v>
      </c>
      <c r="J140" s="22" t="s">
        <v>48</v>
      </c>
    </row>
    <row r="141" spans="1:10" ht="10.5" customHeight="1" x14ac:dyDescent="0.2">
      <c r="A141" s="32">
        <v>38077</v>
      </c>
      <c r="B141" s="27" t="e">
        <v>#N/A</v>
      </c>
      <c r="C141" s="27">
        <v>127.066666666667</v>
      </c>
      <c r="D141" s="28" t="e">
        <v>#N/A</v>
      </c>
      <c r="E141" s="30">
        <f t="shared" si="11"/>
        <v>2.6239832065599877E-2</v>
      </c>
      <c r="F141" s="30" t="e">
        <f t="shared" si="11"/>
        <v>#N/A</v>
      </c>
      <c r="G141" s="30">
        <f t="shared" si="12"/>
        <v>2.6239832065599877E-2</v>
      </c>
      <c r="H141" s="30">
        <f t="shared" si="10"/>
        <v>40.149320229320338</v>
      </c>
      <c r="I141" s="30">
        <f t="shared" si="13"/>
        <v>127.066666666667</v>
      </c>
      <c r="J141" s="22" t="s">
        <v>48</v>
      </c>
    </row>
    <row r="142" spans="1:10" ht="10.5" customHeight="1" x14ac:dyDescent="0.2">
      <c r="A142" s="32">
        <v>38168</v>
      </c>
      <c r="B142" s="27" t="e">
        <v>#N/A</v>
      </c>
      <c r="C142" s="27">
        <v>129.23333333333301</v>
      </c>
      <c r="D142" s="28" t="e">
        <v>#N/A</v>
      </c>
      <c r="E142" s="30">
        <f t="shared" si="11"/>
        <v>1.7585301837267808</v>
      </c>
      <c r="F142" s="30" t="e">
        <f t="shared" si="11"/>
        <v>#N/A</v>
      </c>
      <c r="G142" s="30">
        <f t="shared" si="12"/>
        <v>1.7585301837267808</v>
      </c>
      <c r="H142" s="30">
        <f t="shared" si="10"/>
        <v>41.3563529603652</v>
      </c>
      <c r="I142" s="30">
        <f t="shared" si="13"/>
        <v>129.23333333333301</v>
      </c>
      <c r="J142" s="22" t="s">
        <v>48</v>
      </c>
    </row>
    <row r="143" spans="1:10" ht="10.5" customHeight="1" x14ac:dyDescent="0.2">
      <c r="A143" s="32">
        <v>38260</v>
      </c>
      <c r="B143" s="27" t="e">
        <v>#N/A</v>
      </c>
      <c r="C143" s="27">
        <v>129.933333333333</v>
      </c>
      <c r="D143" s="28" t="e">
        <v>#N/A</v>
      </c>
      <c r="E143" s="30">
        <f t="shared" si="11"/>
        <v>2.2828653896615148</v>
      </c>
      <c r="F143" s="30" t="e">
        <f t="shared" si="11"/>
        <v>#N/A</v>
      </c>
      <c r="G143" s="30">
        <f t="shared" si="12"/>
        <v>2.2828653896615148</v>
      </c>
      <c r="H143" s="30">
        <f t="shared" si="10"/>
        <v>41.660428154395035</v>
      </c>
      <c r="I143" s="30">
        <f t="shared" si="13"/>
        <v>129.933333333333</v>
      </c>
      <c r="J143" s="22" t="s">
        <v>48</v>
      </c>
    </row>
    <row r="144" spans="1:10" ht="10.5" customHeight="1" x14ac:dyDescent="0.2">
      <c r="A144" s="32">
        <v>38352</v>
      </c>
      <c r="B144" s="27" t="e">
        <v>#N/A</v>
      </c>
      <c r="C144" s="27">
        <v>131.73333333333301</v>
      </c>
      <c r="D144" s="28" t="e">
        <v>#N/A</v>
      </c>
      <c r="E144" s="30">
        <f t="shared" si="11"/>
        <v>4.082170134316021</v>
      </c>
      <c r="F144" s="30" t="e">
        <f t="shared" si="11"/>
        <v>#N/A</v>
      </c>
      <c r="G144" s="30">
        <f t="shared" si="12"/>
        <v>4.082170134316021</v>
      </c>
      <c r="H144" s="30">
        <f t="shared" si="10"/>
        <v>42.4415479049905</v>
      </c>
      <c r="I144" s="30">
        <f t="shared" si="13"/>
        <v>131.73333333333301</v>
      </c>
      <c r="J144" s="22" t="s">
        <v>48</v>
      </c>
    </row>
    <row r="145" spans="1:10" ht="10.5" customHeight="1" x14ac:dyDescent="0.2">
      <c r="A145" s="32">
        <v>38442</v>
      </c>
      <c r="B145" s="27" t="e">
        <v>#N/A</v>
      </c>
      <c r="C145" s="27">
        <v>131.333333333333</v>
      </c>
      <c r="D145" s="28" t="e">
        <v>#N/A</v>
      </c>
      <c r="E145" s="30">
        <f t="shared" si="11"/>
        <v>3.3578174186773335</v>
      </c>
      <c r="F145" s="30" t="e">
        <f t="shared" si="11"/>
        <v>#N/A</v>
      </c>
      <c r="G145" s="30">
        <f t="shared" si="12"/>
        <v>3.3578174186773335</v>
      </c>
      <c r="H145" s="30">
        <f t="shared" si="10"/>
        <v>41.497461097460999</v>
      </c>
      <c r="I145" s="30">
        <f t="shared" si="13"/>
        <v>131.333333333333</v>
      </c>
      <c r="J145" s="22" t="s">
        <v>48</v>
      </c>
    </row>
    <row r="146" spans="1:10" ht="10.5" customHeight="1" x14ac:dyDescent="0.2">
      <c r="A146" s="32">
        <v>38533</v>
      </c>
      <c r="B146" s="27" t="e">
        <v>#N/A</v>
      </c>
      <c r="C146" s="27">
        <v>133.69999999999999</v>
      </c>
      <c r="D146" s="28" t="e">
        <v>#N/A</v>
      </c>
      <c r="E146" s="30">
        <f t="shared" si="11"/>
        <v>3.456280629352837</v>
      </c>
      <c r="F146" s="30" t="e">
        <f t="shared" si="11"/>
        <v>#N/A</v>
      </c>
      <c r="G146" s="30">
        <f t="shared" si="12"/>
        <v>3.456280629352837</v>
      </c>
      <c r="H146" s="30">
        <f t="shared" si="10"/>
        <v>42.785744576741088</v>
      </c>
      <c r="I146" s="30">
        <f t="shared" si="13"/>
        <v>133.69999999999999</v>
      </c>
      <c r="J146" s="22" t="s">
        <v>48</v>
      </c>
    </row>
    <row r="147" spans="1:10" ht="10.5" customHeight="1" x14ac:dyDescent="0.2">
      <c r="A147" s="32">
        <v>38625</v>
      </c>
      <c r="B147" s="27" t="e">
        <v>#N/A</v>
      </c>
      <c r="C147" s="27">
        <v>135.63333333333301</v>
      </c>
      <c r="D147" s="28" t="e">
        <v>#N/A</v>
      </c>
      <c r="E147" s="30">
        <f t="shared" si="11"/>
        <v>4.3868650590046521</v>
      </c>
      <c r="F147" s="30" t="e">
        <f t="shared" si="11"/>
        <v>#N/A</v>
      </c>
      <c r="G147" s="30">
        <f t="shared" si="12"/>
        <v>4.3868650590046521</v>
      </c>
      <c r="H147" s="30">
        <f t="shared" si="10"/>
        <v>43.488014920531924</v>
      </c>
      <c r="I147" s="30">
        <f t="shared" si="13"/>
        <v>135.63333333333301</v>
      </c>
      <c r="J147" s="22" t="s">
        <v>48</v>
      </c>
    </row>
    <row r="148" spans="1:10" ht="10.5" customHeight="1" x14ac:dyDescent="0.2">
      <c r="A148" s="32">
        <v>38717</v>
      </c>
      <c r="B148" s="27" t="e">
        <v>#N/A</v>
      </c>
      <c r="C148" s="27">
        <v>136.333333333333</v>
      </c>
      <c r="D148" s="28" t="e">
        <v>#N/A</v>
      </c>
      <c r="E148" s="30">
        <f t="shared" si="11"/>
        <v>3.4919028340081093</v>
      </c>
      <c r="F148" s="30" t="e">
        <f t="shared" si="11"/>
        <v>#N/A</v>
      </c>
      <c r="G148" s="30">
        <f t="shared" si="12"/>
        <v>3.4919028340081093</v>
      </c>
      <c r="H148" s="30">
        <f t="shared" si="10"/>
        <v>43.92356551908177</v>
      </c>
      <c r="I148" s="30">
        <f t="shared" si="13"/>
        <v>136.333333333333</v>
      </c>
      <c r="J148" s="22" t="s">
        <v>48</v>
      </c>
    </row>
    <row r="149" spans="1:10" ht="10.5" customHeight="1" x14ac:dyDescent="0.2">
      <c r="A149" s="32">
        <v>38807</v>
      </c>
      <c r="B149" s="27" t="e">
        <v>#N/A</v>
      </c>
      <c r="C149" s="27">
        <v>136.666666666667</v>
      </c>
      <c r="D149" s="28" t="e">
        <v>#N/A</v>
      </c>
      <c r="E149" s="30">
        <f t="shared" si="11"/>
        <v>4.0609137055842792</v>
      </c>
      <c r="F149" s="30" t="e">
        <f t="shared" si="11"/>
        <v>#N/A</v>
      </c>
      <c r="G149" s="30">
        <f t="shared" si="12"/>
        <v>4.0609137055842792</v>
      </c>
      <c r="H149" s="30">
        <f t="shared" si="10"/>
        <v>43.182637182637293</v>
      </c>
      <c r="I149" s="30">
        <f t="shared" si="13"/>
        <v>136.666666666667</v>
      </c>
      <c r="J149" s="22" t="s">
        <v>48</v>
      </c>
    </row>
    <row r="150" spans="1:10" ht="10.5" customHeight="1" x14ac:dyDescent="0.2">
      <c r="A150" s="32">
        <v>38898</v>
      </c>
      <c r="B150" s="27" t="e">
        <v>#N/A</v>
      </c>
      <c r="C150" s="27">
        <v>139.80000000000001</v>
      </c>
      <c r="D150" s="28" t="e">
        <v>#N/A</v>
      </c>
      <c r="E150" s="30">
        <f t="shared" si="11"/>
        <v>4.5624532535527562</v>
      </c>
      <c r="F150" s="30" t="e">
        <f t="shared" si="11"/>
        <v>#N/A</v>
      </c>
      <c r="G150" s="30">
        <f t="shared" si="12"/>
        <v>4.5624532535527562</v>
      </c>
      <c r="H150" s="30">
        <f t="shared" si="10"/>
        <v>44.737824172239385</v>
      </c>
      <c r="I150" s="30">
        <f t="shared" si="13"/>
        <v>139.80000000000001</v>
      </c>
      <c r="J150" s="22" t="s">
        <v>48</v>
      </c>
    </row>
    <row r="151" spans="1:10" ht="10.5" customHeight="1" x14ac:dyDescent="0.2">
      <c r="A151" s="32">
        <v>38990</v>
      </c>
      <c r="B151" s="27" t="e">
        <v>#N/A</v>
      </c>
      <c r="C151" s="27">
        <v>145.63333333333301</v>
      </c>
      <c r="D151" s="28" t="e">
        <v>#N/A</v>
      </c>
      <c r="E151" s="30">
        <f t="shared" si="11"/>
        <v>7.3728188744163425</v>
      </c>
      <c r="F151" s="30" t="e">
        <f t="shared" si="11"/>
        <v>#N/A</v>
      </c>
      <c r="G151" s="30">
        <f t="shared" si="12"/>
        <v>7.3728188744163425</v>
      </c>
      <c r="H151" s="30">
        <f t="shared" si="10"/>
        <v>46.694307492701896</v>
      </c>
      <c r="I151" s="30">
        <f t="shared" si="13"/>
        <v>145.63333333333301</v>
      </c>
      <c r="J151" s="22" t="s">
        <v>48</v>
      </c>
    </row>
    <row r="152" spans="1:10" ht="10.5" customHeight="1" x14ac:dyDescent="0.2">
      <c r="A152" s="32">
        <v>39082</v>
      </c>
      <c r="B152" s="27" t="e">
        <v>#N/A</v>
      </c>
      <c r="C152" s="27">
        <v>149.166666666667</v>
      </c>
      <c r="D152" s="28" t="e">
        <v>#N/A</v>
      </c>
      <c r="E152" s="30">
        <f t="shared" si="11"/>
        <v>9.4132029339858434</v>
      </c>
      <c r="F152" s="30" t="e">
        <f t="shared" si="11"/>
        <v>#N/A</v>
      </c>
      <c r="G152" s="30">
        <f t="shared" si="12"/>
        <v>9.4132029339858434</v>
      </c>
      <c r="H152" s="30">
        <f t="shared" si="10"/>
        <v>48.058179877235169</v>
      </c>
      <c r="I152" s="30">
        <f t="shared" si="13"/>
        <v>149.166666666667</v>
      </c>
      <c r="J152" s="22" t="s">
        <v>48</v>
      </c>
    </row>
    <row r="153" spans="1:10" ht="10.5" customHeight="1" x14ac:dyDescent="0.2">
      <c r="A153" s="32">
        <v>39172</v>
      </c>
      <c r="B153" s="27" t="e">
        <v>#N/A</v>
      </c>
      <c r="C153" s="27">
        <v>150.73333333333301</v>
      </c>
      <c r="D153" s="28" t="e">
        <v>#N/A</v>
      </c>
      <c r="E153" s="30">
        <f t="shared" si="11"/>
        <v>10.292682926828768</v>
      </c>
      <c r="F153" s="30" t="e">
        <f t="shared" si="11"/>
        <v>#N/A</v>
      </c>
      <c r="G153" s="30">
        <f t="shared" si="12"/>
        <v>10.292682926828768</v>
      </c>
      <c r="H153" s="30">
        <f t="shared" si="10"/>
        <v>47.627289107289016</v>
      </c>
      <c r="I153" s="30">
        <f t="shared" si="13"/>
        <v>150.73333333333301</v>
      </c>
      <c r="J153" s="22" t="s">
        <v>48</v>
      </c>
    </row>
    <row r="154" spans="1:10" ht="10.5" customHeight="1" x14ac:dyDescent="0.2">
      <c r="A154" s="32">
        <v>39263</v>
      </c>
      <c r="B154" s="27" t="e">
        <v>#N/A</v>
      </c>
      <c r="C154" s="27">
        <v>156.53333333333299</v>
      </c>
      <c r="D154" s="28" t="e">
        <v>#N/A</v>
      </c>
      <c r="E154" s="30">
        <f t="shared" si="11"/>
        <v>11.969480209823313</v>
      </c>
      <c r="F154" s="30" t="e">
        <f t="shared" si="11"/>
        <v>#N/A</v>
      </c>
      <c r="G154" s="30">
        <f t="shared" si="12"/>
        <v>11.969480209823313</v>
      </c>
      <c r="H154" s="30">
        <f t="shared" si="10"/>
        <v>50.092709182841126</v>
      </c>
      <c r="I154" s="30">
        <f t="shared" si="13"/>
        <v>156.53333333333299</v>
      </c>
      <c r="J154" s="22" t="s">
        <v>48</v>
      </c>
    </row>
    <row r="155" spans="1:10" ht="10.5" customHeight="1" x14ac:dyDescent="0.2">
      <c r="A155" s="32">
        <v>39355</v>
      </c>
      <c r="B155" s="27" t="e">
        <v>#N/A</v>
      </c>
      <c r="C155" s="27">
        <v>158.63333333333301</v>
      </c>
      <c r="D155" s="28" t="e">
        <v>#N/A</v>
      </c>
      <c r="E155" s="30">
        <f t="shared" si="11"/>
        <v>8.9265278095674194</v>
      </c>
      <c r="F155" s="30" t="e">
        <f t="shared" si="11"/>
        <v>#N/A</v>
      </c>
      <c r="G155" s="30">
        <f t="shared" si="12"/>
        <v>8.9265278095674194</v>
      </c>
      <c r="H155" s="30">
        <f t="shared" si="10"/>
        <v>50.862487836522853</v>
      </c>
      <c r="I155" s="30">
        <f t="shared" si="13"/>
        <v>158.63333333333301</v>
      </c>
      <c r="J155" s="22" t="s">
        <v>48</v>
      </c>
    </row>
    <row r="156" spans="1:10" ht="10.5" customHeight="1" x14ac:dyDescent="0.2">
      <c r="A156" s="32">
        <v>39447</v>
      </c>
      <c r="B156" s="27" t="e">
        <v>#N/A</v>
      </c>
      <c r="C156" s="27">
        <v>161.166666666667</v>
      </c>
      <c r="D156" s="28" t="e">
        <v>#N/A</v>
      </c>
      <c r="E156" s="30">
        <f t="shared" si="11"/>
        <v>8.0446927374301591</v>
      </c>
      <c r="F156" s="30" t="e">
        <f t="shared" si="11"/>
        <v>#N/A</v>
      </c>
      <c r="G156" s="30">
        <f t="shared" si="12"/>
        <v>8.0446927374301591</v>
      </c>
      <c r="H156" s="30">
        <f t="shared" si="10"/>
        <v>51.924312783560232</v>
      </c>
      <c r="I156" s="30">
        <f t="shared" si="13"/>
        <v>161.166666666667</v>
      </c>
      <c r="J156" s="22" t="s">
        <v>48</v>
      </c>
    </row>
    <row r="157" spans="1:10" ht="10.5" customHeight="1" x14ac:dyDescent="0.2">
      <c r="A157" s="32">
        <v>39538</v>
      </c>
      <c r="B157" s="27" t="e">
        <v>#N/A</v>
      </c>
      <c r="C157" s="27">
        <v>164.76666666666699</v>
      </c>
      <c r="D157" s="28" t="e">
        <v>#N/A</v>
      </c>
      <c r="E157" s="30">
        <f t="shared" si="11"/>
        <v>9.3100398053962863</v>
      </c>
      <c r="F157" s="30" t="e">
        <f t="shared" si="11"/>
        <v>#N/A</v>
      </c>
      <c r="G157" s="30">
        <f t="shared" si="12"/>
        <v>9.3100398053962863</v>
      </c>
      <c r="H157" s="30">
        <f t="shared" si="10"/>
        <v>52.061408681408793</v>
      </c>
      <c r="I157" s="30">
        <f t="shared" si="13"/>
        <v>164.76666666666699</v>
      </c>
      <c r="J157" s="22" t="s">
        <v>48</v>
      </c>
    </row>
    <row r="158" spans="1:10" ht="10.5" customHeight="1" x14ac:dyDescent="0.2">
      <c r="A158" s="32">
        <v>39629</v>
      </c>
      <c r="B158" s="27" t="e">
        <v>#N/A</v>
      </c>
      <c r="C158" s="27">
        <v>179.566666666667</v>
      </c>
      <c r="D158" s="28" t="e">
        <v>#N/A</v>
      </c>
      <c r="E158" s="30">
        <f t="shared" si="11"/>
        <v>14.714650766610337</v>
      </c>
      <c r="F158" s="30" t="e">
        <f t="shared" si="11"/>
        <v>#N/A</v>
      </c>
      <c r="G158" s="30">
        <f t="shared" si="12"/>
        <v>14.714650766610337</v>
      </c>
      <c r="H158" s="30">
        <f t="shared" si="10"/>
        <v>57.463676398629943</v>
      </c>
      <c r="I158" s="30">
        <f t="shared" si="13"/>
        <v>179.566666666667</v>
      </c>
      <c r="J158" s="22" t="s">
        <v>48</v>
      </c>
    </row>
    <row r="159" spans="1:10" ht="10.5" customHeight="1" x14ac:dyDescent="0.2">
      <c r="A159" s="32">
        <v>39721</v>
      </c>
      <c r="B159" s="27" t="e">
        <v>#N/A</v>
      </c>
      <c r="C159" s="27">
        <v>190.13333333333301</v>
      </c>
      <c r="D159" s="28" t="e">
        <v>#N/A</v>
      </c>
      <c r="E159" s="30">
        <f t="shared" si="11"/>
        <v>19.857112838831736</v>
      </c>
      <c r="F159" s="30" t="e">
        <f t="shared" si="11"/>
        <v>#N/A</v>
      </c>
      <c r="G159" s="30">
        <f t="shared" si="12"/>
        <v>19.857112838831736</v>
      </c>
      <c r="H159" s="30">
        <f t="shared" si="10"/>
        <v>60.962309438858263</v>
      </c>
      <c r="I159" s="30">
        <f t="shared" si="13"/>
        <v>190.13333333333301</v>
      </c>
      <c r="J159" s="22" t="s">
        <v>48</v>
      </c>
    </row>
    <row r="160" spans="1:10" ht="10.5" customHeight="1" x14ac:dyDescent="0.2">
      <c r="A160" s="32">
        <v>39813</v>
      </c>
      <c r="B160" s="27" t="e">
        <v>#N/A</v>
      </c>
      <c r="C160" s="27">
        <v>187.96666666666701</v>
      </c>
      <c r="D160" s="28" t="e">
        <v>#N/A</v>
      </c>
      <c r="E160" s="30">
        <f t="shared" si="11"/>
        <v>16.628748707342279</v>
      </c>
      <c r="F160" s="30" t="e">
        <f t="shared" si="11"/>
        <v>#N/A</v>
      </c>
      <c r="G160" s="30">
        <f t="shared" si="12"/>
        <v>16.628748707342279</v>
      </c>
      <c r="H160" s="30">
        <f t="shared" si="10"/>
        <v>60.558676274352869</v>
      </c>
      <c r="I160" s="30">
        <f t="shared" si="13"/>
        <v>187.96666666666701</v>
      </c>
      <c r="J160" s="22" t="s">
        <v>48</v>
      </c>
    </row>
    <row r="161" spans="1:10" ht="10.5" customHeight="1" x14ac:dyDescent="0.2">
      <c r="A161" s="32">
        <v>39903</v>
      </c>
      <c r="B161" s="27" t="e">
        <v>#N/A</v>
      </c>
      <c r="C161" s="27">
        <v>183.13333333333301</v>
      </c>
      <c r="D161" s="28" t="e">
        <v>#N/A</v>
      </c>
      <c r="E161" s="30">
        <f t="shared" si="11"/>
        <v>11.147076674084143</v>
      </c>
      <c r="F161" s="30" t="e">
        <f t="shared" si="11"/>
        <v>#N/A</v>
      </c>
      <c r="G161" s="30">
        <f t="shared" si="12"/>
        <v>11.147076674084143</v>
      </c>
      <c r="H161" s="30">
        <f t="shared" si="10"/>
        <v>57.864733824733726</v>
      </c>
      <c r="I161" s="30">
        <f t="shared" si="13"/>
        <v>183.13333333333301</v>
      </c>
      <c r="J161" s="22" t="s">
        <v>48</v>
      </c>
    </row>
    <row r="162" spans="1:10" ht="10.5" customHeight="1" x14ac:dyDescent="0.2">
      <c r="A162" s="32">
        <v>39994</v>
      </c>
      <c r="B162" s="27" t="e">
        <v>#N/A</v>
      </c>
      <c r="C162" s="27">
        <v>181.333333333333</v>
      </c>
      <c r="D162" s="28" t="e">
        <v>#N/A</v>
      </c>
      <c r="E162" s="30">
        <f t="shared" ref="E162:F177" si="14">(C162/C158-1)*100</f>
        <v>0.98385000928122857</v>
      </c>
      <c r="F162" s="30" t="e">
        <f t="shared" si="14"/>
        <v>#N/A</v>
      </c>
      <c r="G162" s="30">
        <f t="shared" si="12"/>
        <v>0.98385000928122857</v>
      </c>
      <c r="H162" s="30">
        <f t="shared" si="10"/>
        <v>58.029032784211196</v>
      </c>
      <c r="I162" s="30">
        <f t="shared" si="13"/>
        <v>181.333333333333</v>
      </c>
      <c r="J162" s="22" t="s">
        <v>48</v>
      </c>
    </row>
    <row r="163" spans="1:10" ht="10.5" customHeight="1" x14ac:dyDescent="0.2">
      <c r="A163" s="32">
        <v>40086</v>
      </c>
      <c r="B163" s="27" t="e">
        <v>#N/A</v>
      </c>
      <c r="C163" s="27">
        <v>181.666666666667</v>
      </c>
      <c r="D163" s="28" t="e">
        <v>#N/A</v>
      </c>
      <c r="E163" s="30">
        <f t="shared" si="14"/>
        <v>-4.4530154277696461</v>
      </c>
      <c r="F163" s="30" t="e">
        <f t="shared" si="14"/>
        <v>#N/A</v>
      </c>
      <c r="G163" s="30">
        <f t="shared" si="12"/>
        <v>-4.4530154277696461</v>
      </c>
      <c r="H163" s="30">
        <f t="shared" si="10"/>
        <v>58.247648394421233</v>
      </c>
      <c r="I163" s="30">
        <f t="shared" si="13"/>
        <v>181.666666666667</v>
      </c>
      <c r="J163" s="22" t="s">
        <v>48</v>
      </c>
    </row>
    <row r="164" spans="1:10" ht="10.5" customHeight="1" x14ac:dyDescent="0.2">
      <c r="A164" s="32">
        <v>40178</v>
      </c>
      <c r="B164" s="27" t="e">
        <v>#N/A</v>
      </c>
      <c r="C164" s="27">
        <v>181.566666666667</v>
      </c>
      <c r="D164" s="28" t="e">
        <v>#N/A</v>
      </c>
      <c r="E164" s="30">
        <f t="shared" si="14"/>
        <v>-3.4048590175563054</v>
      </c>
      <c r="F164" s="30" t="e">
        <f t="shared" si="14"/>
        <v>#N/A</v>
      </c>
      <c r="G164" s="30">
        <f t="shared" si="12"/>
        <v>-3.4048590175563054</v>
      </c>
      <c r="H164" s="30">
        <f t="shared" si="10"/>
        <v>58.496738724312834</v>
      </c>
      <c r="I164" s="30">
        <f t="shared" si="13"/>
        <v>181.566666666667</v>
      </c>
      <c r="J164" s="22" t="s">
        <v>48</v>
      </c>
    </row>
    <row r="165" spans="1:10" ht="10.5" customHeight="1" x14ac:dyDescent="0.2">
      <c r="A165" s="32">
        <v>40268</v>
      </c>
      <c r="B165" s="27" t="e">
        <v>#N/A</v>
      </c>
      <c r="C165" s="27">
        <v>182.03333333333299</v>
      </c>
      <c r="D165" s="28" t="e">
        <v>#N/A</v>
      </c>
      <c r="E165" s="30">
        <f t="shared" si="14"/>
        <v>-0.60065526028395544</v>
      </c>
      <c r="F165" s="30" t="e">
        <f t="shared" si="14"/>
        <v>#N/A</v>
      </c>
      <c r="G165" s="30">
        <f t="shared" si="12"/>
        <v>-0.60065526028395544</v>
      </c>
      <c r="H165" s="30">
        <f t="shared" si="10"/>
        <v>57.517166257166153</v>
      </c>
      <c r="I165" s="30">
        <f t="shared" si="13"/>
        <v>182.03333333333299</v>
      </c>
      <c r="J165" s="22" t="s">
        <v>48</v>
      </c>
    </row>
    <row r="166" spans="1:10" ht="10.5" customHeight="1" x14ac:dyDescent="0.2">
      <c r="A166" s="32">
        <v>40359</v>
      </c>
      <c r="B166" s="27" t="e">
        <v>#N/A</v>
      </c>
      <c r="C166" s="27">
        <v>185.63333333333301</v>
      </c>
      <c r="D166" s="28" t="e">
        <v>#N/A</v>
      </c>
      <c r="E166" s="30">
        <f t="shared" si="14"/>
        <v>2.371323529411784</v>
      </c>
      <c r="F166" s="30" t="e">
        <f t="shared" si="14"/>
        <v>#N/A</v>
      </c>
      <c r="G166" s="30">
        <f t="shared" si="12"/>
        <v>2.371323529411784</v>
      </c>
      <c r="H166" s="30">
        <f t="shared" si="10"/>
        <v>59.405088892513277</v>
      </c>
      <c r="I166" s="30">
        <f t="shared" si="13"/>
        <v>185.63333333333301</v>
      </c>
      <c r="J166" s="22" t="s">
        <v>48</v>
      </c>
    </row>
    <row r="167" spans="1:10" ht="10.5" customHeight="1" x14ac:dyDescent="0.2">
      <c r="A167" s="32">
        <v>40451</v>
      </c>
      <c r="B167" s="27" t="e">
        <v>#N/A</v>
      </c>
      <c r="C167" s="27">
        <v>186.86666666666699</v>
      </c>
      <c r="D167" s="28" t="e">
        <v>#N/A</v>
      </c>
      <c r="E167" s="30">
        <f t="shared" si="14"/>
        <v>2.862385321100902</v>
      </c>
      <c r="F167" s="30" t="e">
        <f t="shared" si="14"/>
        <v>#N/A</v>
      </c>
      <c r="G167" s="30">
        <f t="shared" si="12"/>
        <v>2.862385321100902</v>
      </c>
      <c r="H167" s="30">
        <f t="shared" si="10"/>
        <v>59.914920531949612</v>
      </c>
      <c r="I167" s="30">
        <f t="shared" si="13"/>
        <v>186.86666666666699</v>
      </c>
      <c r="J167" s="22" t="s">
        <v>48</v>
      </c>
    </row>
    <row r="168" spans="1:10" ht="10.5" customHeight="1" x14ac:dyDescent="0.2">
      <c r="A168" s="32">
        <v>40543</v>
      </c>
      <c r="B168" s="27" t="e">
        <v>#N/A</v>
      </c>
      <c r="C168" s="27">
        <v>186.8</v>
      </c>
      <c r="D168" s="28" t="e">
        <v>#N/A</v>
      </c>
      <c r="E168" s="30">
        <f t="shared" si="14"/>
        <v>2.8823205434182153</v>
      </c>
      <c r="F168" s="30" t="e">
        <f t="shared" si="14"/>
        <v>#N/A</v>
      </c>
      <c r="G168" s="30">
        <f t="shared" si="12"/>
        <v>2.8823205434182153</v>
      </c>
      <c r="H168" s="30">
        <f t="shared" si="10"/>
        <v>60.182802241793382</v>
      </c>
      <c r="I168" s="30">
        <f t="shared" si="13"/>
        <v>186.8</v>
      </c>
      <c r="J168" s="22" t="s">
        <v>48</v>
      </c>
    </row>
    <row r="169" spans="1:10" ht="10.5" customHeight="1" x14ac:dyDescent="0.2">
      <c r="A169" s="32">
        <v>40633</v>
      </c>
      <c r="B169" s="27" t="e">
        <v>#N/A</v>
      </c>
      <c r="C169" s="27">
        <v>191</v>
      </c>
      <c r="D169" s="28" t="e">
        <v>#N/A</v>
      </c>
      <c r="E169" s="30">
        <f t="shared" si="14"/>
        <v>4.9258377586524515</v>
      </c>
      <c r="F169" s="30" t="e">
        <f t="shared" si="14"/>
        <v>#N/A</v>
      </c>
      <c r="G169" s="30">
        <f t="shared" si="12"/>
        <v>4.9258377586524515</v>
      </c>
      <c r="H169" s="30">
        <f t="shared" si="10"/>
        <v>60.35036855036855</v>
      </c>
      <c r="I169" s="30">
        <f t="shared" si="13"/>
        <v>191</v>
      </c>
      <c r="J169" s="22" t="s">
        <v>48</v>
      </c>
    </row>
    <row r="170" spans="1:10" ht="10.5" customHeight="1" x14ac:dyDescent="0.2">
      <c r="A170" s="32">
        <v>40724</v>
      </c>
      <c r="B170" s="33" t="e">
        <v>#N/A</v>
      </c>
      <c r="C170" s="27">
        <v>195.433333333333</v>
      </c>
      <c r="D170" s="28" t="e">
        <v>#N/A</v>
      </c>
      <c r="E170" s="30">
        <f t="shared" si="14"/>
        <v>5.2792242772490505</v>
      </c>
      <c r="F170" s="30" t="e">
        <f t="shared" si="14"/>
        <v>#N/A</v>
      </c>
      <c r="G170" s="30">
        <f t="shared" si="12"/>
        <v>5.2792242772490505</v>
      </c>
      <c r="H170" s="30">
        <f t="shared" si="10"/>
        <v>62.541216767248216</v>
      </c>
      <c r="I170" s="30">
        <f t="shared" si="13"/>
        <v>195.433333333333</v>
      </c>
      <c r="J170" s="22" t="s">
        <v>48</v>
      </c>
    </row>
    <row r="171" spans="1:10" ht="10.5" customHeight="1" x14ac:dyDescent="0.2">
      <c r="A171" s="32">
        <v>40816</v>
      </c>
      <c r="B171" s="33" t="e">
        <v>#N/A</v>
      </c>
      <c r="C171" s="27">
        <v>197.433333333333</v>
      </c>
      <c r="D171" s="28" t="e">
        <v>#N/A</v>
      </c>
      <c r="E171" s="30">
        <f t="shared" si="14"/>
        <v>5.6546557260074959</v>
      </c>
      <c r="F171" s="30" t="e">
        <f t="shared" si="14"/>
        <v>#N/A</v>
      </c>
      <c r="G171" s="30">
        <f t="shared" si="12"/>
        <v>5.6546557260074959</v>
      </c>
      <c r="H171" s="30">
        <f t="shared" si="10"/>
        <v>63.302903016542338</v>
      </c>
      <c r="I171" s="30">
        <f t="shared" si="13"/>
        <v>197.433333333333</v>
      </c>
      <c r="J171" s="22" t="s">
        <v>48</v>
      </c>
    </row>
    <row r="172" spans="1:10" ht="10.5" customHeight="1" x14ac:dyDescent="0.2">
      <c r="A172" s="32">
        <v>40908</v>
      </c>
      <c r="B172" s="33" t="e">
        <v>#N/A</v>
      </c>
      <c r="C172" s="27">
        <v>199.63333333333301</v>
      </c>
      <c r="D172" s="28" t="e">
        <v>#N/A</v>
      </c>
      <c r="E172" s="30">
        <f t="shared" si="14"/>
        <v>6.8700927908634801</v>
      </c>
      <c r="F172" s="30" t="e">
        <f t="shared" si="14"/>
        <v>#N/A</v>
      </c>
      <c r="G172" s="30">
        <f t="shared" si="12"/>
        <v>6.8700927908634801</v>
      </c>
      <c r="H172" s="30">
        <f t="shared" si="10"/>
        <v>64.317416599946455</v>
      </c>
      <c r="I172" s="30">
        <f t="shared" si="13"/>
        <v>199.63333333333301</v>
      </c>
      <c r="J172" s="22" t="s">
        <v>48</v>
      </c>
    </row>
    <row r="173" spans="1:10" ht="10.5" customHeight="1" x14ac:dyDescent="0.2">
      <c r="A173" s="32">
        <v>40999</v>
      </c>
      <c r="B173" s="33">
        <v>64.3</v>
      </c>
      <c r="C173" s="27">
        <v>203.5</v>
      </c>
      <c r="D173" s="28">
        <f>B173</f>
        <v>64.3</v>
      </c>
      <c r="E173" s="30">
        <f t="shared" si="14"/>
        <v>6.5445026178010401</v>
      </c>
      <c r="F173" s="30" t="e">
        <f t="shared" si="14"/>
        <v>#N/A</v>
      </c>
      <c r="G173" s="30">
        <f t="shared" si="12"/>
        <v>6.5445026178010401</v>
      </c>
      <c r="H173" s="30">
        <f t="shared" ref="H173:H218" si="15">D173</f>
        <v>64.3</v>
      </c>
      <c r="I173" s="30">
        <f t="shared" si="13"/>
        <v>203.5</v>
      </c>
      <c r="J173" s="22" t="s">
        <v>48</v>
      </c>
    </row>
    <row r="174" spans="1:10" ht="10.5" customHeight="1" x14ac:dyDescent="0.2">
      <c r="A174" s="32">
        <v>41090</v>
      </c>
      <c r="B174" s="33">
        <v>65.400000000000006</v>
      </c>
      <c r="C174" s="27">
        <v>204.36666666666699</v>
      </c>
      <c r="D174" s="28">
        <f t="shared" ref="D174:D218" si="16">B174</f>
        <v>65.400000000000006</v>
      </c>
      <c r="E174" s="30">
        <f t="shared" si="14"/>
        <v>4.5710387173805156</v>
      </c>
      <c r="F174" s="30" t="e">
        <f t="shared" si="14"/>
        <v>#N/A</v>
      </c>
      <c r="G174" s="30">
        <f t="shared" si="12"/>
        <v>4.5710387173805156</v>
      </c>
      <c r="H174" s="30">
        <f t="shared" si="15"/>
        <v>65.400000000000006</v>
      </c>
      <c r="I174" s="30">
        <f t="shared" si="13"/>
        <v>204.36666666666699</v>
      </c>
      <c r="J174" s="22" t="s">
        <v>48</v>
      </c>
    </row>
    <row r="175" spans="1:10" ht="10.5" customHeight="1" x14ac:dyDescent="0.2">
      <c r="A175" s="32">
        <v>41182</v>
      </c>
      <c r="B175" s="33">
        <v>65.900000000000006</v>
      </c>
      <c r="C175" s="27">
        <v>205.53333333333299</v>
      </c>
      <c r="D175" s="28">
        <f t="shared" si="16"/>
        <v>65.900000000000006</v>
      </c>
      <c r="E175" s="30">
        <f t="shared" si="14"/>
        <v>4.1026506837751109</v>
      </c>
      <c r="F175" s="30" t="e">
        <f t="shared" si="14"/>
        <v>#N/A</v>
      </c>
      <c r="G175" s="30">
        <f t="shared" si="12"/>
        <v>4.1026506837751109</v>
      </c>
      <c r="H175" s="30">
        <f t="shared" si="15"/>
        <v>65.900000000000006</v>
      </c>
      <c r="I175" s="30">
        <f t="shared" si="13"/>
        <v>205.53333333333299</v>
      </c>
      <c r="J175" s="22" t="s">
        <v>48</v>
      </c>
    </row>
    <row r="176" spans="1:10" ht="10.5" customHeight="1" x14ac:dyDescent="0.2">
      <c r="A176" s="32">
        <v>41274</v>
      </c>
      <c r="B176" s="33">
        <v>67.066666666666706</v>
      </c>
      <c r="C176" s="27">
        <v>208.166666666667</v>
      </c>
      <c r="D176" s="28">
        <f t="shared" si="16"/>
        <v>67.066666666666706</v>
      </c>
      <c r="E176" s="30">
        <f t="shared" si="14"/>
        <v>4.2745032559696083</v>
      </c>
      <c r="F176" s="30" t="e">
        <f t="shared" si="14"/>
        <v>#N/A</v>
      </c>
      <c r="G176" s="30">
        <f>E176</f>
        <v>4.2745032559696083</v>
      </c>
      <c r="H176" s="30">
        <f t="shared" si="15"/>
        <v>67.066666666666706</v>
      </c>
      <c r="I176" s="30">
        <f t="shared" si="13"/>
        <v>208.166666666667</v>
      </c>
      <c r="J176" s="22" t="s">
        <v>48</v>
      </c>
    </row>
    <row r="177" spans="1:10" ht="10.5" customHeight="1" x14ac:dyDescent="0.2">
      <c r="A177" s="32">
        <v>41364</v>
      </c>
      <c r="B177" s="33">
        <v>67.900000000000006</v>
      </c>
      <c r="C177" s="28" t="e">
        <v>#N/A</v>
      </c>
      <c r="D177" s="28">
        <f t="shared" si="16"/>
        <v>67.900000000000006</v>
      </c>
      <c r="E177" s="30" t="e">
        <f t="shared" si="14"/>
        <v>#N/A</v>
      </c>
      <c r="F177" s="30">
        <f t="shared" si="14"/>
        <v>5.5987558320373276</v>
      </c>
      <c r="G177" s="30">
        <f t="shared" ref="G177:G218" si="17">F177</f>
        <v>5.5987558320373276</v>
      </c>
      <c r="H177" s="30">
        <f t="shared" si="15"/>
        <v>67.900000000000006</v>
      </c>
      <c r="I177" s="30">
        <f t="shared" ref="I177:I218" si="18">I173*(1+F177/100)</f>
        <v>214.89346811819595</v>
      </c>
      <c r="J177" s="22" t="s">
        <v>48</v>
      </c>
    </row>
    <row r="178" spans="1:10" ht="10.5" customHeight="1" x14ac:dyDescent="0.2">
      <c r="A178" s="32">
        <v>41455</v>
      </c>
      <c r="B178" s="33">
        <v>69</v>
      </c>
      <c r="C178" s="28" t="e">
        <v>#N/A</v>
      </c>
      <c r="D178" s="28">
        <f t="shared" si="16"/>
        <v>69</v>
      </c>
      <c r="E178" s="30" t="e">
        <f t="shared" ref="E178:F193" si="19">(C178/C174-1)*100</f>
        <v>#N/A</v>
      </c>
      <c r="F178" s="30">
        <f t="shared" si="19"/>
        <v>5.504587155963292</v>
      </c>
      <c r="G178" s="30">
        <f t="shared" si="17"/>
        <v>5.504587155963292</v>
      </c>
      <c r="H178" s="30">
        <f t="shared" si="15"/>
        <v>69</v>
      </c>
      <c r="I178" s="30">
        <f t="shared" si="18"/>
        <v>215.61620795107066</v>
      </c>
      <c r="J178" s="22" t="s">
        <v>48</v>
      </c>
    </row>
    <row r="179" spans="1:10" ht="10.5" customHeight="1" x14ac:dyDescent="0.2">
      <c r="A179" s="32">
        <v>41547</v>
      </c>
      <c r="B179" s="33">
        <v>70.3333333333333</v>
      </c>
      <c r="C179" s="28" t="e">
        <v>#N/A</v>
      </c>
      <c r="D179" s="28">
        <f t="shared" si="16"/>
        <v>70.3333333333333</v>
      </c>
      <c r="E179" s="30" t="e">
        <f t="shared" si="19"/>
        <v>#N/A</v>
      </c>
      <c r="F179" s="30">
        <f t="shared" si="19"/>
        <v>6.7273646939807197</v>
      </c>
      <c r="G179" s="30">
        <f t="shared" si="17"/>
        <v>6.7273646939807197</v>
      </c>
      <c r="H179" s="30">
        <f t="shared" si="15"/>
        <v>70.3333333333333</v>
      </c>
      <c r="I179" s="30">
        <f t="shared" si="18"/>
        <v>219.36031023436135</v>
      </c>
      <c r="J179" s="22" t="s">
        <v>48</v>
      </c>
    </row>
    <row r="180" spans="1:10" ht="10.5" customHeight="1" x14ac:dyDescent="0.2">
      <c r="A180" s="32">
        <v>41639</v>
      </c>
      <c r="B180" s="33">
        <v>71.1666666666667</v>
      </c>
      <c r="C180" s="28" t="e">
        <v>#N/A</v>
      </c>
      <c r="D180" s="28">
        <f t="shared" si="16"/>
        <v>71.1666666666667</v>
      </c>
      <c r="E180" s="30" t="e">
        <f t="shared" si="19"/>
        <v>#N/A</v>
      </c>
      <c r="F180" s="30">
        <f t="shared" si="19"/>
        <v>6.1133200795228548</v>
      </c>
      <c r="G180" s="30">
        <f t="shared" si="17"/>
        <v>6.1133200795228548</v>
      </c>
      <c r="H180" s="30">
        <f t="shared" si="15"/>
        <v>71.1666666666667</v>
      </c>
      <c r="I180" s="30">
        <f t="shared" si="18"/>
        <v>220.89256129887377</v>
      </c>
      <c r="J180" s="22" t="s">
        <v>48</v>
      </c>
    </row>
    <row r="181" spans="1:10" ht="10.5" customHeight="1" x14ac:dyDescent="0.2">
      <c r="A181" s="32">
        <v>41729</v>
      </c>
      <c r="B181" s="33">
        <v>73.066666666666706</v>
      </c>
      <c r="C181" s="28" t="e">
        <v>#N/A</v>
      </c>
      <c r="D181" s="28">
        <f t="shared" si="16"/>
        <v>73.066666666666706</v>
      </c>
      <c r="E181" s="30" t="e">
        <f t="shared" si="19"/>
        <v>#N/A</v>
      </c>
      <c r="F181" s="30">
        <f t="shared" si="19"/>
        <v>7.6092292587138344</v>
      </c>
      <c r="G181" s="30">
        <f t="shared" si="17"/>
        <v>7.6092292587138344</v>
      </c>
      <c r="H181" s="30">
        <f t="shared" si="15"/>
        <v>73.066666666666706</v>
      </c>
      <c r="I181" s="30">
        <f t="shared" si="18"/>
        <v>231.24520476931062</v>
      </c>
      <c r="J181" s="22" t="s">
        <v>48</v>
      </c>
    </row>
    <row r="182" spans="1:10" ht="10.5" customHeight="1" x14ac:dyDescent="0.2">
      <c r="A182" s="32">
        <v>41820</v>
      </c>
      <c r="B182" s="33">
        <v>74.866666666666703</v>
      </c>
      <c r="C182" s="28" t="e">
        <v>#N/A</v>
      </c>
      <c r="D182" s="28">
        <f t="shared" si="16"/>
        <v>74.866666666666703</v>
      </c>
      <c r="E182" s="30" t="e">
        <f t="shared" si="19"/>
        <v>#N/A</v>
      </c>
      <c r="F182" s="30">
        <f t="shared" si="19"/>
        <v>8.5024154589372394</v>
      </c>
      <c r="G182" s="30">
        <f t="shared" si="17"/>
        <v>8.5024154589372394</v>
      </c>
      <c r="H182" s="30">
        <f t="shared" si="15"/>
        <v>74.866666666666703</v>
      </c>
      <c r="I182" s="30">
        <f t="shared" si="18"/>
        <v>233.94879374787675</v>
      </c>
      <c r="J182" s="22" t="s">
        <v>48</v>
      </c>
    </row>
    <row r="183" spans="1:10" ht="10.5" customHeight="1" x14ac:dyDescent="0.2">
      <c r="A183" s="32">
        <v>41912</v>
      </c>
      <c r="B183" s="33">
        <v>75.433333333333294</v>
      </c>
      <c r="C183" s="28" t="e">
        <v>#N/A</v>
      </c>
      <c r="D183" s="28">
        <f t="shared" si="16"/>
        <v>75.433333333333294</v>
      </c>
      <c r="E183" s="30" t="e">
        <f t="shared" si="19"/>
        <v>#N/A</v>
      </c>
      <c r="F183" s="30">
        <f t="shared" si="19"/>
        <v>7.2511848341232144</v>
      </c>
      <c r="G183" s="30">
        <f t="shared" si="17"/>
        <v>7.2511848341232144</v>
      </c>
      <c r="H183" s="30">
        <f t="shared" si="15"/>
        <v>75.433333333333294</v>
      </c>
      <c r="I183" s="30">
        <f t="shared" si="18"/>
        <v>235.266531782161</v>
      </c>
      <c r="J183" s="22" t="s">
        <v>48</v>
      </c>
    </row>
    <row r="184" spans="1:10" ht="10.5" customHeight="1" x14ac:dyDescent="0.2">
      <c r="A184" s="32">
        <v>42004</v>
      </c>
      <c r="B184" s="33">
        <v>75.6666666666667</v>
      </c>
      <c r="C184" s="28" t="e">
        <v>#N/A</v>
      </c>
      <c r="D184" s="28">
        <f t="shared" si="16"/>
        <v>75.6666666666667</v>
      </c>
      <c r="E184" s="30" t="e">
        <f t="shared" si="19"/>
        <v>#N/A</v>
      </c>
      <c r="F184" s="30">
        <f t="shared" si="19"/>
        <v>6.3231850117096089</v>
      </c>
      <c r="G184" s="30">
        <f t="shared" si="17"/>
        <v>6.3231850117096089</v>
      </c>
      <c r="H184" s="30">
        <f t="shared" si="15"/>
        <v>75.6666666666667</v>
      </c>
      <c r="I184" s="30">
        <f t="shared" si="18"/>
        <v>234.86000662690563</v>
      </c>
      <c r="J184" s="22" t="s">
        <v>48</v>
      </c>
    </row>
    <row r="185" spans="1:10" ht="10.5" customHeight="1" x14ac:dyDescent="0.2">
      <c r="A185" s="32">
        <v>42094</v>
      </c>
      <c r="B185" s="33">
        <v>75.3333333333333</v>
      </c>
      <c r="C185" s="28" t="e">
        <v>#N/A</v>
      </c>
      <c r="D185" s="28">
        <f t="shared" si="16"/>
        <v>75.3333333333333</v>
      </c>
      <c r="E185" s="30" t="e">
        <f t="shared" si="19"/>
        <v>#N/A</v>
      </c>
      <c r="F185" s="30">
        <f t="shared" si="19"/>
        <v>3.1021897810217913</v>
      </c>
      <c r="G185" s="30">
        <f t="shared" si="17"/>
        <v>3.1021897810217913</v>
      </c>
      <c r="H185" s="30">
        <f t="shared" si="15"/>
        <v>75.3333333333333</v>
      </c>
      <c r="I185" s="30">
        <f t="shared" si="18"/>
        <v>238.41886988076709</v>
      </c>
      <c r="J185" s="22" t="s">
        <v>48</v>
      </c>
    </row>
    <row r="186" spans="1:10" ht="10.5" customHeight="1" x14ac:dyDescent="0.2">
      <c r="A186" s="32">
        <v>42185</v>
      </c>
      <c r="B186" s="33">
        <v>77.400000000000006</v>
      </c>
      <c r="C186" s="28" t="e">
        <v>#N/A</v>
      </c>
      <c r="D186" s="28">
        <f t="shared" si="16"/>
        <v>77.400000000000006</v>
      </c>
      <c r="E186" s="30" t="e">
        <f t="shared" si="19"/>
        <v>#N/A</v>
      </c>
      <c r="F186" s="30">
        <f t="shared" si="19"/>
        <v>3.3837934105075185</v>
      </c>
      <c r="G186" s="30">
        <f t="shared" si="17"/>
        <v>3.3837934105075185</v>
      </c>
      <c r="H186" s="30">
        <f t="shared" si="15"/>
        <v>77.400000000000006</v>
      </c>
      <c r="I186" s="30">
        <f t="shared" si="18"/>
        <v>241.86513761467924</v>
      </c>
      <c r="J186" s="22" t="s">
        <v>48</v>
      </c>
    </row>
    <row r="187" spans="1:10" ht="10.5" customHeight="1" x14ac:dyDescent="0.2">
      <c r="A187" s="32">
        <v>42277</v>
      </c>
      <c r="B187" s="33">
        <v>78.033333333333303</v>
      </c>
      <c r="C187" s="28" t="e">
        <v>#N/A</v>
      </c>
      <c r="D187" s="28">
        <f t="shared" si="16"/>
        <v>78.033333333333303</v>
      </c>
      <c r="E187" s="30" t="e">
        <f t="shared" si="19"/>
        <v>#N/A</v>
      </c>
      <c r="F187" s="30">
        <f t="shared" si="19"/>
        <v>3.4467520989836631</v>
      </c>
      <c r="G187" s="30">
        <f t="shared" si="17"/>
        <v>3.4467520989836631</v>
      </c>
      <c r="H187" s="30">
        <f t="shared" si="15"/>
        <v>78.033333333333303</v>
      </c>
      <c r="I187" s="30">
        <f t="shared" si="18"/>
        <v>243.37558590456871</v>
      </c>
      <c r="J187" s="22" t="s">
        <v>48</v>
      </c>
    </row>
    <row r="188" spans="1:10" ht="10.5" customHeight="1" x14ac:dyDescent="0.2">
      <c r="A188" s="32">
        <v>42369</v>
      </c>
      <c r="B188" s="33">
        <v>79</v>
      </c>
      <c r="C188" s="28" t="e">
        <v>#N/A</v>
      </c>
      <c r="D188" s="28">
        <f t="shared" si="16"/>
        <v>79</v>
      </c>
      <c r="E188" s="30" t="e">
        <f t="shared" si="19"/>
        <v>#N/A</v>
      </c>
      <c r="F188" s="30">
        <f t="shared" si="19"/>
        <v>4.4052863436122802</v>
      </c>
      <c r="G188" s="30">
        <f t="shared" si="17"/>
        <v>4.4052863436122802</v>
      </c>
      <c r="H188" s="30">
        <f t="shared" si="15"/>
        <v>79</v>
      </c>
      <c r="I188" s="30">
        <f t="shared" si="18"/>
        <v>245.20626242544759</v>
      </c>
      <c r="J188" s="22" t="s">
        <v>48</v>
      </c>
    </row>
    <row r="189" spans="1:10" ht="10.5" customHeight="1" x14ac:dyDescent="0.2">
      <c r="A189" s="32">
        <v>42460</v>
      </c>
      <c r="B189" s="33">
        <v>81.066666666666706</v>
      </c>
      <c r="C189" s="28" t="e">
        <v>#N/A</v>
      </c>
      <c r="D189" s="28">
        <f t="shared" si="16"/>
        <v>81.066666666666706</v>
      </c>
      <c r="E189" s="30" t="e">
        <f t="shared" si="19"/>
        <v>#N/A</v>
      </c>
      <c r="F189" s="30">
        <f t="shared" si="19"/>
        <v>7.6106194690266582</v>
      </c>
      <c r="G189" s="30">
        <f t="shared" si="17"/>
        <v>7.6106194690266582</v>
      </c>
      <c r="H189" s="30">
        <f t="shared" si="15"/>
        <v>81.066666666666706</v>
      </c>
      <c r="I189" s="30">
        <f t="shared" si="18"/>
        <v>256.56402280974606</v>
      </c>
      <c r="J189" s="22" t="s">
        <v>48</v>
      </c>
    </row>
    <row r="190" spans="1:10" ht="10.5" customHeight="1" x14ac:dyDescent="0.2">
      <c r="A190" s="32">
        <v>42551</v>
      </c>
      <c r="B190" s="33">
        <v>82.6666666666667</v>
      </c>
      <c r="C190" s="28" t="e">
        <v>#N/A</v>
      </c>
      <c r="D190" s="28">
        <f t="shared" si="16"/>
        <v>82.6666666666667</v>
      </c>
      <c r="E190" s="30" t="e">
        <f t="shared" si="19"/>
        <v>#N/A</v>
      </c>
      <c r="F190" s="30">
        <f t="shared" si="19"/>
        <v>6.8044788975021975</v>
      </c>
      <c r="G190" s="30">
        <f t="shared" si="17"/>
        <v>6.8044788975021975</v>
      </c>
      <c r="H190" s="30">
        <f t="shared" si="15"/>
        <v>82.6666666666667</v>
      </c>
      <c r="I190" s="30">
        <f t="shared" si="18"/>
        <v>258.32279986408474</v>
      </c>
      <c r="J190" s="22" t="s">
        <v>48</v>
      </c>
    </row>
    <row r="191" spans="1:10" ht="10.5" customHeight="1" x14ac:dyDescent="0.2">
      <c r="A191" s="32">
        <v>42643</v>
      </c>
      <c r="B191" s="33">
        <v>83.566666666666706</v>
      </c>
      <c r="C191" s="28" t="e">
        <v>#N/A</v>
      </c>
      <c r="D191" s="28">
        <f t="shared" si="16"/>
        <v>83.566666666666706</v>
      </c>
      <c r="E191" s="30" t="e">
        <f t="shared" si="19"/>
        <v>#N/A</v>
      </c>
      <c r="F191" s="30">
        <f t="shared" si="19"/>
        <v>7.090986757795914</v>
      </c>
      <c r="G191" s="30">
        <f t="shared" si="17"/>
        <v>7.090986757795914</v>
      </c>
      <c r="H191" s="30">
        <f t="shared" si="15"/>
        <v>83.566666666666706</v>
      </c>
      <c r="I191" s="30">
        <f t="shared" si="18"/>
        <v>260.63331647276988</v>
      </c>
      <c r="J191" s="22" t="s">
        <v>48</v>
      </c>
    </row>
    <row r="192" spans="1:10" ht="10.5" customHeight="1" x14ac:dyDescent="0.2">
      <c r="A192" s="32">
        <v>42735</v>
      </c>
      <c r="B192" s="33">
        <v>84.433333333333294</v>
      </c>
      <c r="C192" s="28" t="e">
        <v>#N/A</v>
      </c>
      <c r="D192" s="28">
        <f t="shared" si="16"/>
        <v>84.433333333333294</v>
      </c>
      <c r="E192" s="30" t="e">
        <f t="shared" si="19"/>
        <v>#N/A</v>
      </c>
      <c r="F192" s="30">
        <f t="shared" si="19"/>
        <v>6.8776371308016282</v>
      </c>
      <c r="G192" s="30">
        <f t="shared" si="17"/>
        <v>6.8776371308016282</v>
      </c>
      <c r="H192" s="30">
        <f t="shared" si="15"/>
        <v>84.433333333333294</v>
      </c>
      <c r="I192" s="30">
        <f t="shared" si="18"/>
        <v>262.07065937707108</v>
      </c>
      <c r="J192" s="22" t="s">
        <v>48</v>
      </c>
    </row>
    <row r="193" spans="1:10" ht="10.5" customHeight="1" x14ac:dyDescent="0.2">
      <c r="A193" s="32">
        <v>42825</v>
      </c>
      <c r="B193" s="33">
        <v>85.6</v>
      </c>
      <c r="C193" s="28" t="e">
        <v>#N/A</v>
      </c>
      <c r="D193" s="28">
        <f t="shared" si="16"/>
        <v>85.6</v>
      </c>
      <c r="E193" s="30" t="e">
        <f t="shared" si="19"/>
        <v>#N/A</v>
      </c>
      <c r="F193" s="30">
        <f t="shared" si="19"/>
        <v>5.5921052631578316</v>
      </c>
      <c r="G193" s="30">
        <f t="shared" si="17"/>
        <v>5.5921052631578316</v>
      </c>
      <c r="H193" s="30">
        <f t="shared" si="15"/>
        <v>85.6</v>
      </c>
      <c r="I193" s="30">
        <f t="shared" si="18"/>
        <v>270.91135303265935</v>
      </c>
      <c r="J193" s="22" t="s">
        <v>48</v>
      </c>
    </row>
    <row r="194" spans="1:10" ht="10.5" customHeight="1" x14ac:dyDescent="0.2">
      <c r="A194" s="32">
        <v>42916</v>
      </c>
      <c r="B194" s="33">
        <v>86.366666666666703</v>
      </c>
      <c r="C194" s="28" t="e">
        <v>#N/A</v>
      </c>
      <c r="D194" s="28">
        <f t="shared" si="16"/>
        <v>86.366666666666703</v>
      </c>
      <c r="E194" s="30" t="e">
        <f t="shared" ref="E194:F209" si="20">(C194/C190-1)*100</f>
        <v>#N/A</v>
      </c>
      <c r="F194" s="30">
        <f t="shared" si="20"/>
        <v>4.4758064516128959</v>
      </c>
      <c r="G194" s="30">
        <f t="shared" si="17"/>
        <v>4.4758064516128959</v>
      </c>
      <c r="H194" s="30">
        <f t="shared" si="15"/>
        <v>86.366666666666703</v>
      </c>
      <c r="I194" s="30">
        <f t="shared" si="18"/>
        <v>269.88482840638852</v>
      </c>
      <c r="J194" s="22" t="s">
        <v>48</v>
      </c>
    </row>
    <row r="195" spans="1:10" ht="10.5" customHeight="1" x14ac:dyDescent="0.2">
      <c r="A195" s="32">
        <v>43008</v>
      </c>
      <c r="B195" s="33">
        <v>87.2</v>
      </c>
      <c r="C195" s="28" t="e">
        <v>#N/A</v>
      </c>
      <c r="D195" s="28">
        <f t="shared" si="16"/>
        <v>87.2</v>
      </c>
      <c r="E195" s="30" t="e">
        <f t="shared" si="20"/>
        <v>#N/A</v>
      </c>
      <c r="F195" s="30">
        <f t="shared" si="20"/>
        <v>4.3478260869564744</v>
      </c>
      <c r="G195" s="30">
        <f t="shared" si="17"/>
        <v>4.3478260869564744</v>
      </c>
      <c r="H195" s="30">
        <f t="shared" si="15"/>
        <v>87.2</v>
      </c>
      <c r="I195" s="30">
        <f t="shared" si="18"/>
        <v>271.96519979767277</v>
      </c>
      <c r="J195" s="22" t="s">
        <v>48</v>
      </c>
    </row>
    <row r="196" spans="1:10" ht="10.5" customHeight="1" x14ac:dyDescent="0.2">
      <c r="A196" s="32">
        <v>43100</v>
      </c>
      <c r="B196" s="33">
        <v>88.733333333333306</v>
      </c>
      <c r="C196" s="28" t="e">
        <v>#N/A</v>
      </c>
      <c r="D196" s="28">
        <f t="shared" si="16"/>
        <v>88.733333333333306</v>
      </c>
      <c r="E196" s="30" t="e">
        <f t="shared" si="20"/>
        <v>#N/A</v>
      </c>
      <c r="F196" s="30">
        <f t="shared" si="20"/>
        <v>5.092775365179647</v>
      </c>
      <c r="G196" s="30">
        <f t="shared" si="17"/>
        <v>5.092775365179647</v>
      </c>
      <c r="H196" s="30">
        <f t="shared" si="15"/>
        <v>88.733333333333306</v>
      </c>
      <c r="I196" s="30">
        <f t="shared" si="18"/>
        <v>275.4173293571904</v>
      </c>
      <c r="J196" s="22" t="s">
        <v>48</v>
      </c>
    </row>
    <row r="197" spans="1:10" ht="10.5" customHeight="1" x14ac:dyDescent="0.2">
      <c r="A197" s="32">
        <v>43190</v>
      </c>
      <c r="B197" s="33">
        <v>89.266666666666694</v>
      </c>
      <c r="C197" s="28" t="e">
        <v>#N/A</v>
      </c>
      <c r="D197" s="28">
        <f t="shared" si="16"/>
        <v>89.266666666666694</v>
      </c>
      <c r="E197" s="30" t="e">
        <f t="shared" si="20"/>
        <v>#N/A</v>
      </c>
      <c r="F197" s="30">
        <f t="shared" si="20"/>
        <v>4.2834890965732564</v>
      </c>
      <c r="G197" s="30">
        <f t="shared" si="17"/>
        <v>4.2834890965732564</v>
      </c>
      <c r="H197" s="30">
        <f t="shared" si="15"/>
        <v>89.266666666666694</v>
      </c>
      <c r="I197" s="30">
        <f t="shared" si="18"/>
        <v>282.5158113011924</v>
      </c>
      <c r="J197" s="22" t="s">
        <v>48</v>
      </c>
    </row>
    <row r="198" spans="1:10" ht="10.5" customHeight="1" x14ac:dyDescent="0.2">
      <c r="A198" s="32">
        <v>43281</v>
      </c>
      <c r="B198" s="33">
        <v>90.6666666666667</v>
      </c>
      <c r="C198" s="28" t="e">
        <v>#N/A</v>
      </c>
      <c r="D198" s="28">
        <f t="shared" si="16"/>
        <v>90.6666666666667</v>
      </c>
      <c r="E198" s="30" t="e">
        <f t="shared" si="20"/>
        <v>#N/A</v>
      </c>
      <c r="F198" s="30">
        <f t="shared" si="20"/>
        <v>4.978772674642995</v>
      </c>
      <c r="G198" s="30">
        <f t="shared" si="17"/>
        <v>4.978772674642995</v>
      </c>
      <c r="H198" s="30">
        <f t="shared" si="15"/>
        <v>90.6666666666667</v>
      </c>
      <c r="I198" s="30">
        <f t="shared" si="18"/>
        <v>283.32178049609291</v>
      </c>
      <c r="J198" s="22" t="s">
        <v>48</v>
      </c>
    </row>
    <row r="199" spans="1:10" ht="10.5" customHeight="1" x14ac:dyDescent="0.2">
      <c r="A199" s="32">
        <v>43373</v>
      </c>
      <c r="B199" s="33">
        <v>92.566666666666706</v>
      </c>
      <c r="C199" s="28" t="e">
        <v>#N/A</v>
      </c>
      <c r="D199" s="28">
        <f t="shared" si="16"/>
        <v>92.566666666666706</v>
      </c>
      <c r="E199" s="30" t="e">
        <f t="shared" si="20"/>
        <v>#N/A</v>
      </c>
      <c r="F199" s="30">
        <f t="shared" si="20"/>
        <v>6.1544342507645622</v>
      </c>
      <c r="G199" s="30">
        <f t="shared" si="17"/>
        <v>6.1544342507645622</v>
      </c>
      <c r="H199" s="30">
        <f t="shared" si="15"/>
        <v>92.566666666666706</v>
      </c>
      <c r="I199" s="30">
        <f t="shared" si="18"/>
        <v>288.70311920418101</v>
      </c>
      <c r="J199" s="22" t="s">
        <v>48</v>
      </c>
    </row>
    <row r="200" spans="1:10" ht="10.5" customHeight="1" x14ac:dyDescent="0.2">
      <c r="A200" s="32">
        <v>43465</v>
      </c>
      <c r="B200" s="33">
        <v>94.3333333333333</v>
      </c>
      <c r="C200" s="28" t="e">
        <v>#N/A</v>
      </c>
      <c r="D200" s="28">
        <f t="shared" si="16"/>
        <v>94.3333333333333</v>
      </c>
      <c r="E200" s="30" t="e">
        <f t="shared" si="20"/>
        <v>#N/A</v>
      </c>
      <c r="F200" s="30">
        <f t="shared" si="20"/>
        <v>6.3110443275732564</v>
      </c>
      <c r="G200" s="30">
        <f t="shared" si="17"/>
        <v>6.3110443275732564</v>
      </c>
      <c r="H200" s="30">
        <f t="shared" si="15"/>
        <v>94.3333333333333</v>
      </c>
      <c r="I200" s="30">
        <f t="shared" si="18"/>
        <v>292.7990390987411</v>
      </c>
      <c r="J200" s="22" t="s">
        <v>48</v>
      </c>
    </row>
    <row r="201" spans="1:10" ht="10.5" customHeight="1" x14ac:dyDescent="0.2">
      <c r="A201" s="32">
        <v>43555</v>
      </c>
      <c r="B201" s="33">
        <v>93.7</v>
      </c>
      <c r="C201" s="28" t="e">
        <v>#N/A</v>
      </c>
      <c r="D201" s="28">
        <f t="shared" si="16"/>
        <v>93.7</v>
      </c>
      <c r="E201" s="30" t="e">
        <f t="shared" si="20"/>
        <v>#N/A</v>
      </c>
      <c r="F201" s="30">
        <f t="shared" si="20"/>
        <v>4.9663928304704674</v>
      </c>
      <c r="G201" s="30">
        <f t="shared" si="17"/>
        <v>4.9663928304704674</v>
      </c>
      <c r="H201" s="30">
        <f t="shared" si="15"/>
        <v>93.7</v>
      </c>
      <c r="I201" s="30">
        <f t="shared" si="18"/>
        <v>296.54665629860028</v>
      </c>
      <c r="J201" s="22" t="s">
        <v>48</v>
      </c>
    </row>
    <row r="202" spans="1:10" ht="10.5" customHeight="1" x14ac:dyDescent="0.2">
      <c r="A202" s="32">
        <v>43646</v>
      </c>
      <c r="B202" s="33">
        <v>96.3</v>
      </c>
      <c r="C202" s="28" t="e">
        <v>#N/A</v>
      </c>
      <c r="D202" s="28">
        <f t="shared" si="16"/>
        <v>96.3</v>
      </c>
      <c r="E202" s="30" t="e">
        <f t="shared" si="20"/>
        <v>#N/A</v>
      </c>
      <c r="F202" s="30">
        <f t="shared" si="20"/>
        <v>6.2132352941176139</v>
      </c>
      <c r="G202" s="30">
        <f t="shared" si="17"/>
        <v>6.2132352941176139</v>
      </c>
      <c r="H202" s="30">
        <f t="shared" si="15"/>
        <v>96.3</v>
      </c>
      <c r="I202" s="30">
        <f t="shared" si="18"/>
        <v>300.92522935779857</v>
      </c>
      <c r="J202" s="22" t="s">
        <v>48</v>
      </c>
    </row>
    <row r="203" spans="1:10" ht="10.5" customHeight="1" x14ac:dyDescent="0.2">
      <c r="A203" s="32">
        <v>43738</v>
      </c>
      <c r="B203" s="33">
        <v>96.733333333333306</v>
      </c>
      <c r="C203" s="28" t="e">
        <v>#N/A</v>
      </c>
      <c r="D203" s="28">
        <f t="shared" si="16"/>
        <v>96.733333333333306</v>
      </c>
      <c r="E203" s="30" t="e">
        <f t="shared" si="20"/>
        <v>#N/A</v>
      </c>
      <c r="F203" s="30">
        <f t="shared" si="20"/>
        <v>4.5012603528987283</v>
      </c>
      <c r="G203" s="30">
        <f t="shared" si="17"/>
        <v>4.5012603528987283</v>
      </c>
      <c r="H203" s="30">
        <f t="shared" si="15"/>
        <v>96.733333333333306</v>
      </c>
      <c r="I203" s="30">
        <f t="shared" si="18"/>
        <v>301.69839824650074</v>
      </c>
      <c r="J203" s="22" t="s">
        <v>48</v>
      </c>
    </row>
    <row r="204" spans="1:10" ht="10.5" customHeight="1" x14ac:dyDescent="0.2">
      <c r="A204" s="32">
        <v>43830</v>
      </c>
      <c r="B204" s="33">
        <v>97.066666666666706</v>
      </c>
      <c r="C204" s="28" t="e">
        <v>#N/A</v>
      </c>
      <c r="D204" s="28">
        <f t="shared" si="16"/>
        <v>97.066666666666706</v>
      </c>
      <c r="E204" s="30" t="e">
        <f t="shared" si="20"/>
        <v>#N/A</v>
      </c>
      <c r="F204" s="30">
        <f t="shared" si="20"/>
        <v>2.8975265017668672</v>
      </c>
      <c r="G204" s="30">
        <f t="shared" si="17"/>
        <v>2.8975265017668672</v>
      </c>
      <c r="H204" s="30">
        <f t="shared" si="15"/>
        <v>97.066666666666706</v>
      </c>
      <c r="I204" s="30">
        <f t="shared" si="18"/>
        <v>301.28296885354587</v>
      </c>
      <c r="J204" s="22" t="s">
        <v>48</v>
      </c>
    </row>
    <row r="205" spans="1:10" ht="10.5" customHeight="1" x14ac:dyDescent="0.2">
      <c r="A205" s="32">
        <v>43921</v>
      </c>
      <c r="B205" s="33">
        <v>97.566666666666706</v>
      </c>
      <c r="C205" s="28" t="e">
        <v>#N/A</v>
      </c>
      <c r="D205" s="28">
        <f t="shared" si="16"/>
        <v>97.566666666666706</v>
      </c>
      <c r="E205" s="30" t="e">
        <f t="shared" si="20"/>
        <v>#N/A</v>
      </c>
      <c r="F205" s="30">
        <f t="shared" si="20"/>
        <v>4.1266453219495292</v>
      </c>
      <c r="G205" s="30">
        <f t="shared" si="17"/>
        <v>4.1266453219495292</v>
      </c>
      <c r="H205" s="30">
        <f t="shared" si="15"/>
        <v>97.566666666666706</v>
      </c>
      <c r="I205" s="30">
        <f t="shared" si="18"/>
        <v>308.7840850181442</v>
      </c>
      <c r="J205" s="22" t="s">
        <v>48</v>
      </c>
    </row>
    <row r="206" spans="1:10" ht="10.5" customHeight="1" x14ac:dyDescent="0.2">
      <c r="A206" s="32">
        <v>44012</v>
      </c>
      <c r="B206" s="33">
        <v>96.966666666666697</v>
      </c>
      <c r="C206" s="28" t="e">
        <v>#N/A</v>
      </c>
      <c r="D206" s="28">
        <f t="shared" si="16"/>
        <v>96.966666666666697</v>
      </c>
      <c r="E206" s="30" t="e">
        <f t="shared" si="20"/>
        <v>#N/A</v>
      </c>
      <c r="F206" s="30">
        <f t="shared" si="20"/>
        <v>0.69228106611287643</v>
      </c>
      <c r="G206" s="30">
        <f t="shared" si="17"/>
        <v>0.69228106611287643</v>
      </c>
      <c r="H206" s="30">
        <f t="shared" si="15"/>
        <v>96.966666666666697</v>
      </c>
      <c r="I206" s="30">
        <f t="shared" si="18"/>
        <v>303.00847774379935</v>
      </c>
      <c r="J206" s="22" t="s">
        <v>48</v>
      </c>
    </row>
    <row r="207" spans="1:10" ht="10.5" customHeight="1" x14ac:dyDescent="0.2">
      <c r="A207" s="32">
        <v>44104</v>
      </c>
      <c r="B207" s="33">
        <v>98.966666666666697</v>
      </c>
      <c r="C207" s="28" t="e">
        <v>#N/A</v>
      </c>
      <c r="D207" s="28">
        <f t="shared" si="16"/>
        <v>98.966666666666697</v>
      </c>
      <c r="E207" s="30" t="e">
        <f t="shared" si="20"/>
        <v>#N/A</v>
      </c>
      <c r="F207" s="30">
        <f t="shared" si="20"/>
        <v>2.3087525844246004</v>
      </c>
      <c r="G207" s="30">
        <f t="shared" si="17"/>
        <v>2.3087525844246004</v>
      </c>
      <c r="H207" s="30">
        <f t="shared" si="15"/>
        <v>98.966666666666697</v>
      </c>
      <c r="I207" s="30">
        <f t="shared" si="18"/>
        <v>308.66386781318448</v>
      </c>
      <c r="J207" s="22" t="s">
        <v>48</v>
      </c>
    </row>
    <row r="208" spans="1:10" ht="10.5" customHeight="1" x14ac:dyDescent="0.2">
      <c r="A208" s="32">
        <v>44196</v>
      </c>
      <c r="B208" s="33">
        <v>99.866666666666703</v>
      </c>
      <c r="C208" s="28" t="e">
        <v>#N/A</v>
      </c>
      <c r="D208" s="28">
        <f t="shared" si="16"/>
        <v>99.866666666666703</v>
      </c>
      <c r="E208" s="30" t="e">
        <f t="shared" si="20"/>
        <v>#N/A</v>
      </c>
      <c r="F208" s="30">
        <f t="shared" si="20"/>
        <v>2.8846153846153744</v>
      </c>
      <c r="G208" s="30">
        <f t="shared" si="17"/>
        <v>2.8846153846153744</v>
      </c>
      <c r="H208" s="30">
        <f t="shared" si="15"/>
        <v>99.866666666666703</v>
      </c>
      <c r="I208" s="30">
        <f t="shared" si="18"/>
        <v>309.97382372432122</v>
      </c>
      <c r="J208" s="22" t="s">
        <v>48</v>
      </c>
    </row>
    <row r="209" spans="1:10" ht="10.5" customHeight="1" x14ac:dyDescent="0.2">
      <c r="A209" s="32">
        <v>44286</v>
      </c>
      <c r="B209" s="33">
        <v>101.7</v>
      </c>
      <c r="C209" s="28" t="e">
        <v>#N/A</v>
      </c>
      <c r="D209" s="28">
        <f t="shared" si="16"/>
        <v>101.7</v>
      </c>
      <c r="E209" s="30" t="e">
        <f t="shared" si="20"/>
        <v>#N/A</v>
      </c>
      <c r="F209" s="30">
        <f t="shared" si="20"/>
        <v>4.2364195421933371</v>
      </c>
      <c r="G209" s="30">
        <f t="shared" si="17"/>
        <v>4.2364195421933371</v>
      </c>
      <c r="H209" s="30">
        <f t="shared" si="15"/>
        <v>101.7</v>
      </c>
      <c r="I209" s="30">
        <f t="shared" si="18"/>
        <v>321.86547433903576</v>
      </c>
      <c r="J209" s="22" t="s">
        <v>48</v>
      </c>
    </row>
    <row r="210" spans="1:10" ht="10.5" customHeight="1" x14ac:dyDescent="0.2">
      <c r="A210" s="32">
        <v>44377</v>
      </c>
      <c r="B210" s="33">
        <v>104.033333333333</v>
      </c>
      <c r="C210" s="28" t="e">
        <v>#N/A</v>
      </c>
      <c r="D210" s="28">
        <f t="shared" si="16"/>
        <v>104.033333333333</v>
      </c>
      <c r="E210" s="30" t="e">
        <f t="shared" ref="E210:F218" si="21">(C210/C206-1)*100</f>
        <v>#N/A</v>
      </c>
      <c r="F210" s="30">
        <f t="shared" si="21"/>
        <v>7.2877277414915564</v>
      </c>
      <c r="G210" s="30">
        <f t="shared" si="17"/>
        <v>7.2877277414915564</v>
      </c>
      <c r="H210" s="30">
        <f t="shared" si="15"/>
        <v>104.033333333333</v>
      </c>
      <c r="I210" s="30">
        <f t="shared" si="18"/>
        <v>325.09091063540546</v>
      </c>
      <c r="J210" s="22" t="s">
        <v>48</v>
      </c>
    </row>
    <row r="211" spans="1:10" ht="10.5" customHeight="1" x14ac:dyDescent="0.2">
      <c r="A211" s="32">
        <v>44469</v>
      </c>
      <c r="B211" s="33">
        <v>106.26666666666701</v>
      </c>
      <c r="C211" s="28" t="e">
        <v>#N/A</v>
      </c>
      <c r="D211" s="28">
        <f t="shared" si="16"/>
        <v>106.26666666666701</v>
      </c>
      <c r="E211" s="30" t="e">
        <f t="shared" si="21"/>
        <v>#N/A</v>
      </c>
      <c r="F211" s="30">
        <f t="shared" si="21"/>
        <v>7.376220949815071</v>
      </c>
      <c r="G211" s="30">
        <f t="shared" si="17"/>
        <v>7.376220949815071</v>
      </c>
      <c r="H211" s="30">
        <f t="shared" si="15"/>
        <v>106.26666666666701</v>
      </c>
      <c r="I211" s="30">
        <f t="shared" si="18"/>
        <v>331.43159669533009</v>
      </c>
      <c r="J211" s="22" t="s">
        <v>48</v>
      </c>
    </row>
    <row r="212" spans="1:10" ht="10.5" customHeight="1" x14ac:dyDescent="0.2">
      <c r="A212" s="32">
        <v>44561</v>
      </c>
      <c r="B212" s="33">
        <v>109.366666666667</v>
      </c>
      <c r="C212" s="28" t="e">
        <v>#N/A</v>
      </c>
      <c r="D212" s="28">
        <f t="shared" si="16"/>
        <v>109.366666666667</v>
      </c>
      <c r="E212" s="30" t="e">
        <f t="shared" si="21"/>
        <v>#N/A</v>
      </c>
      <c r="F212" s="30">
        <f t="shared" si="21"/>
        <v>9.5126835781044417</v>
      </c>
      <c r="G212" s="30">
        <f t="shared" si="17"/>
        <v>9.5126835781044417</v>
      </c>
      <c r="H212" s="30">
        <f t="shared" si="15"/>
        <v>109.366666666667</v>
      </c>
      <c r="I212" s="30">
        <f t="shared" si="18"/>
        <v>339.46065275016713</v>
      </c>
      <c r="J212" s="22" t="s">
        <v>48</v>
      </c>
    </row>
    <row r="213" spans="1:10" ht="10.5" customHeight="1" x14ac:dyDescent="0.2">
      <c r="A213" s="32">
        <v>44651</v>
      </c>
      <c r="B213" s="33">
        <v>112.73333333333299</v>
      </c>
      <c r="C213" s="28" t="e">
        <v>#N/A</v>
      </c>
      <c r="D213" s="28">
        <f t="shared" si="16"/>
        <v>112.73333333333299</v>
      </c>
      <c r="E213" s="30" t="e">
        <f t="shared" si="21"/>
        <v>#N/A</v>
      </c>
      <c r="F213" s="30">
        <f t="shared" si="21"/>
        <v>10.84890199934414</v>
      </c>
      <c r="G213" s="30">
        <f t="shared" si="17"/>
        <v>10.84890199934414</v>
      </c>
      <c r="H213" s="30">
        <f t="shared" si="15"/>
        <v>112.73333333333299</v>
      </c>
      <c r="I213" s="30">
        <f t="shared" si="18"/>
        <v>356.78434421980188</v>
      </c>
      <c r="J213" s="22" t="s">
        <v>48</v>
      </c>
    </row>
    <row r="214" spans="1:10" ht="10.5" customHeight="1" x14ac:dyDescent="0.2">
      <c r="A214" s="32">
        <v>44742</v>
      </c>
      <c r="B214" s="33">
        <v>119.333333333333</v>
      </c>
      <c r="C214" s="28" t="e">
        <v>#N/A</v>
      </c>
      <c r="D214" s="28">
        <f t="shared" si="16"/>
        <v>119.333333333333</v>
      </c>
      <c r="E214" s="30" t="e">
        <f t="shared" si="21"/>
        <v>#N/A</v>
      </c>
      <c r="F214" s="30">
        <f t="shared" si="21"/>
        <v>14.706824735661694</v>
      </c>
      <c r="G214" s="30">
        <f t="shared" si="17"/>
        <v>14.706824735661694</v>
      </c>
      <c r="H214" s="30">
        <f t="shared" si="15"/>
        <v>119.333333333333</v>
      </c>
      <c r="I214" s="30">
        <f t="shared" si="18"/>
        <v>372.90146109412115</v>
      </c>
      <c r="J214" s="22" t="s">
        <v>48</v>
      </c>
    </row>
    <row r="215" spans="1:10" ht="10.5" customHeight="1" x14ac:dyDescent="0.2">
      <c r="A215" s="32">
        <v>44834</v>
      </c>
      <c r="B215" s="33">
        <v>124.3</v>
      </c>
      <c r="C215" s="28" t="e">
        <v>#N/A</v>
      </c>
      <c r="D215" s="28">
        <f t="shared" si="16"/>
        <v>124.3</v>
      </c>
      <c r="E215" s="30" t="e">
        <f t="shared" si="21"/>
        <v>#N/A</v>
      </c>
      <c r="F215" s="30">
        <f t="shared" si="21"/>
        <v>16.969887076536637</v>
      </c>
      <c r="G215" s="30">
        <f t="shared" si="17"/>
        <v>16.969887076536637</v>
      </c>
      <c r="H215" s="30">
        <f t="shared" si="15"/>
        <v>124.3</v>
      </c>
      <c r="I215" s="30">
        <f t="shared" si="18"/>
        <v>387.67516439048995</v>
      </c>
      <c r="J215" s="22" t="s">
        <v>48</v>
      </c>
    </row>
    <row r="216" spans="1:10" ht="10.5" customHeight="1" x14ac:dyDescent="0.2">
      <c r="A216" s="32">
        <v>44926</v>
      </c>
      <c r="B216" s="33">
        <v>125.6</v>
      </c>
      <c r="C216" s="28" t="e">
        <v>#N/A</v>
      </c>
      <c r="D216" s="28">
        <f t="shared" si="16"/>
        <v>125.6</v>
      </c>
      <c r="E216" s="30" t="e">
        <f t="shared" si="21"/>
        <v>#N/A</v>
      </c>
      <c r="F216" s="30">
        <f>(D216/D212-1)*100</f>
        <v>14.843035659859449</v>
      </c>
      <c r="G216" s="30">
        <f t="shared" si="17"/>
        <v>14.843035659859449</v>
      </c>
      <c r="H216" s="30">
        <f t="shared" si="15"/>
        <v>125.6</v>
      </c>
      <c r="I216" s="30">
        <f t="shared" si="18"/>
        <v>389.84691848906607</v>
      </c>
      <c r="J216" s="22" t="s">
        <v>48</v>
      </c>
    </row>
    <row r="217" spans="1:10" ht="10.5" customHeight="1" x14ac:dyDescent="0.2">
      <c r="A217" s="32">
        <v>45016</v>
      </c>
      <c r="B217" s="33">
        <v>126.066666666667</v>
      </c>
      <c r="C217" s="28" t="e">
        <v>#N/A</v>
      </c>
      <c r="D217" s="28">
        <f>B217</f>
        <v>126.066666666667</v>
      </c>
      <c r="E217" s="30" t="e">
        <f t="shared" si="21"/>
        <v>#N/A</v>
      </c>
      <c r="F217" s="30">
        <f>(D217/D213-1)*100</f>
        <v>11.827321111768828</v>
      </c>
      <c r="G217" s="30">
        <f t="shared" si="17"/>
        <v>11.827321111768828</v>
      </c>
      <c r="H217" s="30">
        <f t="shared" si="15"/>
        <v>126.066666666667</v>
      </c>
      <c r="I217" s="30">
        <f t="shared" si="18"/>
        <v>398.98237428719648</v>
      </c>
      <c r="J217" s="22" t="s">
        <v>48</v>
      </c>
    </row>
    <row r="218" spans="1:10" ht="10.5" customHeight="1" x14ac:dyDescent="0.2">
      <c r="A218" s="32">
        <v>45107</v>
      </c>
      <c r="B218" s="33">
        <v>127.533333333333</v>
      </c>
      <c r="C218" s="28" t="e">
        <v>#N/A</v>
      </c>
      <c r="D218" s="28">
        <f t="shared" si="16"/>
        <v>127.533333333333</v>
      </c>
      <c r="E218" s="30" t="e">
        <f t="shared" si="21"/>
        <v>#N/A</v>
      </c>
      <c r="F218" s="30">
        <f>(D218/D214-1)*100</f>
        <v>6.8715083798882803</v>
      </c>
      <c r="G218" s="30">
        <f t="shared" si="17"/>
        <v>6.8715083798882803</v>
      </c>
      <c r="H218" s="30">
        <f t="shared" si="15"/>
        <v>127.533333333333</v>
      </c>
      <c r="I218" s="30">
        <f t="shared" si="18"/>
        <v>398.52541624192952</v>
      </c>
      <c r="J218" s="22" t="s">
        <v>48</v>
      </c>
    </row>
    <row r="219" spans="1:10" ht="10.5" customHeight="1" x14ac:dyDescent="0.2">
      <c r="A219" s="32"/>
      <c r="B219" s="33"/>
      <c r="C219" s="28"/>
      <c r="D219" s="27"/>
      <c r="E219" s="30"/>
      <c r="F219" s="30"/>
      <c r="G219" s="30"/>
      <c r="H219" s="30"/>
      <c r="I219" s="30"/>
      <c r="J219" s="22"/>
    </row>
    <row r="220" spans="1:10" ht="10.5" customHeight="1" x14ac:dyDescent="0.2">
      <c r="A220" s="32"/>
      <c r="B220" s="33"/>
      <c r="C220" s="28"/>
      <c r="D220" s="27"/>
      <c r="E220" s="30"/>
      <c r="F220" s="30"/>
      <c r="G220" s="30"/>
      <c r="H220" s="30"/>
      <c r="I220" s="30"/>
      <c r="J220" s="22"/>
    </row>
    <row r="221" spans="1:10" ht="10.5" customHeight="1" x14ac:dyDescent="0.2">
      <c r="A221" s="32"/>
      <c r="B221" s="33"/>
      <c r="C221" s="28"/>
      <c r="D221" s="27"/>
      <c r="E221" s="30"/>
      <c r="F221" s="30"/>
      <c r="G221" s="30"/>
      <c r="H221" s="30"/>
      <c r="I221" s="30"/>
      <c r="J221" s="22"/>
    </row>
    <row r="222" spans="1:10" ht="10.5" customHeight="1" x14ac:dyDescent="0.2">
      <c r="A222" s="32"/>
      <c r="B222" s="33"/>
      <c r="C222" s="28"/>
      <c r="D222" s="27"/>
      <c r="E222" s="30"/>
      <c r="F222" s="30"/>
      <c r="G222" s="30"/>
      <c r="H222" s="30"/>
      <c r="I222" s="30"/>
      <c r="J222" s="22"/>
    </row>
    <row r="223" spans="1:10" ht="10.5" customHeight="1" x14ac:dyDescent="0.2">
      <c r="A223" s="32"/>
      <c r="B223" s="33"/>
      <c r="C223" s="28"/>
      <c r="D223" s="27"/>
      <c r="E223" s="30"/>
      <c r="F223" s="30"/>
      <c r="G223" s="30"/>
      <c r="H223" s="30"/>
      <c r="I223" s="30"/>
      <c r="J223" s="22"/>
    </row>
    <row r="224" spans="1:10" ht="10.5" customHeight="1" x14ac:dyDescent="0.2">
      <c r="A224" s="32"/>
      <c r="B224" s="33"/>
      <c r="C224" s="28"/>
      <c r="D224" s="27"/>
      <c r="E224" s="30"/>
      <c r="F224" s="30"/>
      <c r="G224" s="30"/>
      <c r="H224" s="30"/>
      <c r="I224" s="30"/>
      <c r="J224" s="22"/>
    </row>
    <row r="225" spans="1:10" ht="10.5" customHeight="1" x14ac:dyDescent="0.2">
      <c r="A225" s="32"/>
      <c r="B225" s="33"/>
      <c r="C225" s="28"/>
      <c r="D225" s="27"/>
      <c r="E225" s="30"/>
      <c r="F225" s="30"/>
      <c r="G225" s="30"/>
      <c r="H225" s="30"/>
      <c r="I225" s="30"/>
      <c r="J225" s="22"/>
    </row>
    <row r="226" spans="1:10" ht="10.5" customHeight="1" x14ac:dyDescent="0.2">
      <c r="A226" s="32"/>
      <c r="B226" s="33"/>
      <c r="C226" s="28"/>
      <c r="D226" s="27"/>
      <c r="E226" s="30"/>
      <c r="F226" s="30"/>
      <c r="G226" s="30"/>
      <c r="H226" s="30"/>
      <c r="I226" s="30"/>
      <c r="J226" s="22"/>
    </row>
    <row r="227" spans="1:10" ht="10.5" customHeight="1" x14ac:dyDescent="0.2">
      <c r="A227" s="32"/>
      <c r="B227" s="33"/>
      <c r="C227" s="28"/>
      <c r="D227" s="27"/>
      <c r="E227" s="30"/>
      <c r="F227" s="30"/>
      <c r="G227" s="30"/>
      <c r="H227" s="30"/>
      <c r="I227" s="30"/>
      <c r="J227" s="22"/>
    </row>
    <row r="228" spans="1:10" ht="10.5" customHeight="1" x14ac:dyDescent="0.2">
      <c r="A228" s="32"/>
      <c r="B228" s="33"/>
      <c r="C228" s="28"/>
      <c r="D228" s="27"/>
      <c r="E228" s="30"/>
      <c r="F228" s="30"/>
      <c r="G228" s="30"/>
      <c r="H228" s="30"/>
      <c r="I228" s="30"/>
      <c r="J228" s="22"/>
    </row>
    <row r="229" spans="1:10" ht="10.5" customHeight="1" x14ac:dyDescent="0.2">
      <c r="A229" s="32"/>
      <c r="B229" s="33"/>
      <c r="C229" s="28"/>
      <c r="D229" s="27"/>
      <c r="E229" s="30"/>
      <c r="F229" s="30"/>
      <c r="G229" s="30"/>
      <c r="H229" s="30"/>
      <c r="I229" s="30"/>
      <c r="J229" s="22"/>
    </row>
    <row r="230" spans="1:10" ht="10.5" customHeight="1" x14ac:dyDescent="0.2">
      <c r="A230" s="32"/>
      <c r="B230" s="33"/>
      <c r="C230" s="28"/>
      <c r="D230" s="27"/>
      <c r="E230" s="30"/>
      <c r="F230" s="30"/>
      <c r="G230" s="30"/>
      <c r="H230" s="30"/>
      <c r="I230" s="30"/>
      <c r="J230" s="22"/>
    </row>
    <row r="231" spans="1:10" ht="10.5" customHeight="1" x14ac:dyDescent="0.2">
      <c r="A231" s="32"/>
      <c r="B231" s="33"/>
      <c r="C231" s="28"/>
      <c r="D231" s="27"/>
      <c r="E231" s="30"/>
      <c r="F231" s="30"/>
      <c r="G231" s="30"/>
      <c r="H231" s="30"/>
      <c r="I231" s="30"/>
      <c r="J231" s="22"/>
    </row>
    <row r="232" spans="1:10" ht="10.5" customHeight="1" x14ac:dyDescent="0.2">
      <c r="A232" s="32"/>
      <c r="B232" s="33"/>
      <c r="C232" s="28"/>
      <c r="D232" s="27"/>
      <c r="E232" s="30"/>
      <c r="F232" s="30"/>
      <c r="G232" s="30"/>
      <c r="H232" s="30"/>
      <c r="I232" s="30"/>
      <c r="J232" s="22"/>
    </row>
    <row r="233" spans="1:10" ht="10.5" customHeight="1" x14ac:dyDescent="0.2">
      <c r="A233" s="32"/>
      <c r="B233" s="33"/>
      <c r="C233" s="28"/>
      <c r="D233" s="27"/>
      <c r="E233" s="30"/>
      <c r="F233" s="30"/>
      <c r="G233" s="30"/>
      <c r="H233" s="30"/>
      <c r="I233" s="30"/>
      <c r="J233" s="22"/>
    </row>
    <row r="234" spans="1:10" ht="10.5" customHeight="1" x14ac:dyDescent="0.2">
      <c r="A234" s="32"/>
      <c r="B234" s="33"/>
      <c r="C234" s="28"/>
      <c r="D234" s="27"/>
      <c r="E234" s="30"/>
      <c r="F234" s="30"/>
      <c r="G234" s="30"/>
      <c r="H234" s="30"/>
      <c r="I234" s="30"/>
      <c r="J234" s="22"/>
    </row>
    <row r="235" spans="1:10" ht="10.5" customHeight="1" x14ac:dyDescent="0.2">
      <c r="A235" s="32"/>
      <c r="B235" s="33"/>
      <c r="C235" s="28"/>
      <c r="D235" s="27"/>
      <c r="E235" s="30"/>
      <c r="F235" s="30"/>
      <c r="G235" s="30"/>
      <c r="H235" s="30"/>
      <c r="I235" s="30"/>
      <c r="J235" s="22"/>
    </row>
    <row r="236" spans="1:10" ht="10.5" customHeight="1" x14ac:dyDescent="0.2">
      <c r="A236" s="32"/>
      <c r="B236" s="33"/>
      <c r="C236" s="28"/>
      <c r="D236" s="27"/>
      <c r="E236" s="30"/>
      <c r="F236" s="30"/>
      <c r="G236" s="30"/>
      <c r="H236" s="30"/>
      <c r="I236" s="30"/>
      <c r="J236" s="22"/>
    </row>
    <row r="237" spans="1:10" ht="10.5" customHeight="1" x14ac:dyDescent="0.2">
      <c r="A237" s="32"/>
      <c r="B237" s="33"/>
      <c r="C237" s="28"/>
      <c r="D237" s="27"/>
      <c r="E237" s="30"/>
      <c r="F237" s="30"/>
      <c r="G237" s="30"/>
      <c r="H237" s="30"/>
      <c r="I237" s="30"/>
      <c r="J237" s="22"/>
    </row>
    <row r="238" spans="1:10" ht="10.5" customHeight="1" x14ac:dyDescent="0.2">
      <c r="A238" s="32"/>
      <c r="B238" s="33"/>
      <c r="C238" s="28"/>
      <c r="D238" s="27"/>
      <c r="E238" s="30"/>
      <c r="F238" s="30"/>
      <c r="G238" s="30"/>
      <c r="H238" s="30"/>
      <c r="I238" s="30"/>
      <c r="J238" s="22"/>
    </row>
    <row r="239" spans="1:10" ht="10.5" customHeight="1" x14ac:dyDescent="0.2">
      <c r="A239" s="32"/>
      <c r="B239" s="33"/>
      <c r="C239" s="28"/>
      <c r="D239" s="27"/>
      <c r="E239" s="30"/>
      <c r="F239" s="30"/>
      <c r="G239" s="30"/>
      <c r="H239" s="30"/>
      <c r="I239" s="30"/>
      <c r="J239" s="22"/>
    </row>
    <row r="240" spans="1:10" ht="10.5" customHeight="1" x14ac:dyDescent="0.2">
      <c r="A240" s="32"/>
      <c r="B240" s="33"/>
      <c r="C240" s="28"/>
      <c r="D240" s="27"/>
      <c r="E240" s="30"/>
      <c r="F240" s="30"/>
      <c r="G240" s="30"/>
      <c r="H240" s="30"/>
      <c r="I240" s="30"/>
      <c r="J240" s="22"/>
    </row>
    <row r="241" spans="1:10" ht="10.5" customHeight="1" x14ac:dyDescent="0.2">
      <c r="A241" s="32"/>
      <c r="B241" s="33"/>
      <c r="C241" s="28"/>
      <c r="D241" s="27"/>
      <c r="E241" s="30"/>
      <c r="F241" s="30"/>
      <c r="G241" s="30"/>
      <c r="H241" s="30"/>
      <c r="I241" s="30"/>
      <c r="J241" s="22"/>
    </row>
    <row r="242" spans="1:10" ht="10.5" customHeight="1" x14ac:dyDescent="0.2">
      <c r="A242" s="32"/>
      <c r="B242" s="33"/>
      <c r="C242" s="28"/>
      <c r="D242" s="27"/>
      <c r="E242" s="30"/>
      <c r="F242" s="30"/>
      <c r="G242" s="30"/>
      <c r="H242" s="30"/>
      <c r="I242" s="30"/>
      <c r="J242" s="22"/>
    </row>
    <row r="243" spans="1:10" ht="10.5" customHeight="1" x14ac:dyDescent="0.2">
      <c r="A243" s="32"/>
      <c r="B243" s="33"/>
      <c r="C243" s="28"/>
      <c r="D243" s="27"/>
      <c r="E243" s="30"/>
      <c r="F243" s="30"/>
      <c r="G243" s="30"/>
      <c r="H243" s="30"/>
      <c r="I243" s="30"/>
      <c r="J243" s="22"/>
    </row>
    <row r="244" spans="1:10" ht="10.5" customHeight="1" x14ac:dyDescent="0.2">
      <c r="A244" s="32"/>
      <c r="B244" s="33"/>
      <c r="C244" s="28"/>
      <c r="D244" s="27"/>
      <c r="E244" s="30"/>
      <c r="F244" s="30"/>
      <c r="G244" s="30"/>
      <c r="H244" s="30"/>
      <c r="I244" s="30"/>
      <c r="J244" s="22"/>
    </row>
    <row r="245" spans="1:10" ht="10.5" customHeight="1" x14ac:dyDescent="0.2">
      <c r="A245" s="32"/>
      <c r="B245" s="33"/>
      <c r="C245" s="28"/>
      <c r="D245" s="27"/>
      <c r="E245" s="30"/>
      <c r="F245" s="30"/>
      <c r="G245" s="30"/>
      <c r="H245" s="30"/>
      <c r="I245" s="30"/>
      <c r="J245" s="22"/>
    </row>
    <row r="246" spans="1:10" ht="10.5" customHeight="1" x14ac:dyDescent="0.2">
      <c r="A246" s="32"/>
      <c r="B246" s="33"/>
      <c r="C246" s="28"/>
      <c r="D246" s="27"/>
      <c r="E246" s="30"/>
      <c r="F246" s="30"/>
      <c r="G246" s="30"/>
      <c r="H246" s="30"/>
      <c r="I246" s="30"/>
      <c r="J246" s="22"/>
    </row>
    <row r="247" spans="1:10" ht="10.5" customHeight="1" x14ac:dyDescent="0.2">
      <c r="A247" s="32"/>
      <c r="B247" s="33"/>
      <c r="C247" s="28"/>
      <c r="D247" s="27"/>
      <c r="E247" s="30"/>
      <c r="F247" s="30"/>
      <c r="G247" s="30"/>
      <c r="H247" s="30"/>
      <c r="I247" s="30"/>
      <c r="J247" s="22"/>
    </row>
    <row r="248" spans="1:10" ht="10.5" customHeight="1" x14ac:dyDescent="0.2">
      <c r="A248" s="32"/>
      <c r="B248" s="33"/>
      <c r="C248" s="28"/>
      <c r="D248" s="27"/>
      <c r="E248" s="30"/>
      <c r="F248" s="30"/>
      <c r="G248" s="30"/>
      <c r="H248" s="30"/>
      <c r="I248" s="30"/>
      <c r="J248" s="22"/>
    </row>
    <row r="249" spans="1:10" ht="10.5" customHeight="1" x14ac:dyDescent="0.2">
      <c r="A249" s="32"/>
      <c r="B249" s="33"/>
      <c r="C249" s="28"/>
      <c r="D249" s="27"/>
      <c r="E249" s="30"/>
      <c r="F249" s="30"/>
      <c r="G249" s="30"/>
      <c r="H249" s="30"/>
      <c r="I249" s="30"/>
      <c r="J249" s="22"/>
    </row>
    <row r="250" spans="1:10" ht="10.5" customHeight="1" x14ac:dyDescent="0.2">
      <c r="A250" s="32"/>
      <c r="B250" s="33"/>
      <c r="C250" s="28"/>
      <c r="D250" s="27"/>
      <c r="E250" s="30"/>
      <c r="F250" s="30"/>
      <c r="G250" s="30"/>
      <c r="H250" s="30"/>
      <c r="I250" s="30"/>
      <c r="J250" s="22"/>
    </row>
    <row r="251" spans="1:10" ht="10.5" customHeight="1" x14ac:dyDescent="0.2">
      <c r="A251" s="32"/>
      <c r="B251" s="33"/>
      <c r="C251" s="28"/>
      <c r="D251" s="27"/>
      <c r="E251" s="30"/>
      <c r="F251" s="30"/>
      <c r="G251" s="30"/>
      <c r="H251" s="30"/>
      <c r="I251" s="30"/>
      <c r="J251" s="22"/>
    </row>
    <row r="252" spans="1:10" ht="10.5" customHeight="1" x14ac:dyDescent="0.2">
      <c r="A252" s="32"/>
      <c r="B252" s="33"/>
      <c r="C252" s="28"/>
      <c r="D252" s="27"/>
      <c r="E252" s="30"/>
      <c r="F252" s="30"/>
      <c r="G252" s="30"/>
      <c r="H252" s="30"/>
      <c r="I252" s="30"/>
      <c r="J252" s="22"/>
    </row>
    <row r="253" spans="1:10" ht="10.5" customHeight="1" x14ac:dyDescent="0.2">
      <c r="A253" s="32"/>
      <c r="B253" s="33"/>
      <c r="C253" s="28"/>
      <c r="D253" s="27"/>
      <c r="E253" s="30"/>
      <c r="F253" s="30"/>
      <c r="G253" s="30"/>
      <c r="H253" s="30"/>
      <c r="I253" s="30"/>
      <c r="J253" s="22"/>
    </row>
    <row r="254" spans="1:10" ht="10.5" customHeight="1" x14ac:dyDescent="0.2">
      <c r="A254" s="32"/>
      <c r="B254" s="33"/>
      <c r="C254" s="28"/>
      <c r="D254" s="27"/>
      <c r="E254" s="30"/>
      <c r="F254" s="30"/>
      <c r="G254" s="30"/>
      <c r="H254" s="30"/>
      <c r="I254" s="30"/>
      <c r="J254" s="22"/>
    </row>
    <row r="255" spans="1:10" ht="10.5" customHeight="1" x14ac:dyDescent="0.2">
      <c r="A255" s="32"/>
      <c r="B255" s="33"/>
      <c r="C255" s="28"/>
      <c r="D255" s="27"/>
      <c r="E255" s="30"/>
      <c r="F255" s="30"/>
      <c r="G255" s="30"/>
      <c r="H255" s="30"/>
      <c r="I255" s="30"/>
      <c r="J255" s="22"/>
    </row>
    <row r="256" spans="1:10" ht="10.5" customHeight="1" x14ac:dyDescent="0.2">
      <c r="A256" s="32"/>
      <c r="B256" s="33"/>
      <c r="C256" s="28"/>
      <c r="D256" s="27"/>
      <c r="E256" s="30"/>
      <c r="F256" s="30"/>
      <c r="G256" s="30"/>
      <c r="H256" s="30"/>
      <c r="I256" s="30"/>
      <c r="J256" s="22"/>
    </row>
    <row r="257" spans="1:10" ht="10.5" customHeight="1" x14ac:dyDescent="0.2">
      <c r="A257" s="32"/>
      <c r="B257" s="33"/>
      <c r="C257" s="28"/>
      <c r="D257" s="27"/>
      <c r="E257" s="30"/>
      <c r="F257" s="30"/>
      <c r="G257" s="30"/>
      <c r="H257" s="30"/>
      <c r="I257" s="30"/>
      <c r="J257" s="22"/>
    </row>
    <row r="258" spans="1:10" ht="10.5" customHeight="1" x14ac:dyDescent="0.2">
      <c r="A258" s="32"/>
      <c r="B258" s="33"/>
      <c r="C258" s="28"/>
      <c r="D258" s="27"/>
      <c r="E258" s="30"/>
      <c r="F258" s="30"/>
      <c r="G258" s="30"/>
      <c r="H258" s="30"/>
      <c r="I258" s="30"/>
      <c r="J258" s="22"/>
    </row>
    <row r="259" spans="1:10" ht="10.5" customHeight="1" x14ac:dyDescent="0.2">
      <c r="A259" s="32"/>
      <c r="B259" s="33"/>
      <c r="C259" s="28"/>
      <c r="D259" s="27"/>
      <c r="E259" s="30"/>
      <c r="F259" s="30"/>
      <c r="G259" s="30"/>
      <c r="H259" s="30"/>
      <c r="I259" s="30"/>
      <c r="J259" s="22"/>
    </row>
    <row r="260" spans="1:10" ht="10.5" customHeight="1" x14ac:dyDescent="0.2">
      <c r="A260" s="32"/>
      <c r="B260" s="33"/>
      <c r="C260" s="28"/>
      <c r="D260" s="27"/>
      <c r="E260" s="30"/>
      <c r="F260" s="30"/>
      <c r="G260" s="30"/>
      <c r="H260" s="30"/>
      <c r="I260" s="30"/>
      <c r="J260" s="22"/>
    </row>
    <row r="261" spans="1:10" ht="10.5" customHeight="1" x14ac:dyDescent="0.2">
      <c r="A261" s="32"/>
      <c r="B261" s="33"/>
      <c r="C261" s="28"/>
      <c r="D261" s="27"/>
      <c r="E261" s="30"/>
      <c r="F261" s="30"/>
      <c r="G261" s="30"/>
      <c r="H261" s="30"/>
      <c r="I261" s="30"/>
      <c r="J261" s="22"/>
    </row>
    <row r="262" spans="1:10" ht="10.5" customHeight="1" x14ac:dyDescent="0.2">
      <c r="A262" s="32"/>
      <c r="B262" s="33"/>
      <c r="C262" s="28"/>
      <c r="D262" s="27"/>
      <c r="E262" s="30"/>
      <c r="F262" s="30"/>
      <c r="G262" s="30"/>
      <c r="H262" s="30"/>
      <c r="I262" s="30"/>
      <c r="J262" s="22"/>
    </row>
    <row r="263" spans="1:10" ht="10.5" customHeight="1" x14ac:dyDescent="0.2">
      <c r="A263" s="32"/>
      <c r="B263" s="33"/>
      <c r="C263" s="28"/>
      <c r="D263" s="27"/>
      <c r="E263" s="30"/>
      <c r="F263" s="30"/>
      <c r="G263" s="30"/>
      <c r="H263" s="30"/>
      <c r="I263" s="30"/>
      <c r="J263" s="22"/>
    </row>
    <row r="264" spans="1:10" ht="10.5" customHeight="1" x14ac:dyDescent="0.2">
      <c r="A264" s="32"/>
      <c r="B264" s="33"/>
      <c r="C264" s="28"/>
      <c r="D264" s="27"/>
      <c r="E264" s="30"/>
      <c r="F264" s="30"/>
      <c r="G264" s="30"/>
      <c r="H264" s="30"/>
      <c r="I264" s="30"/>
      <c r="J264" s="22"/>
    </row>
    <row r="265" spans="1:10" ht="10.5" customHeight="1" x14ac:dyDescent="0.2">
      <c r="A265" s="32"/>
      <c r="B265" s="33"/>
      <c r="C265" s="28"/>
      <c r="D265" s="27"/>
      <c r="E265" s="30"/>
      <c r="F265" s="30"/>
      <c r="G265" s="30"/>
      <c r="H265" s="30"/>
      <c r="I265" s="30"/>
      <c r="J265" s="22"/>
    </row>
    <row r="266" spans="1:10" ht="10.5" customHeight="1" x14ac:dyDescent="0.2">
      <c r="A266" s="32"/>
      <c r="B266" s="33"/>
      <c r="C266" s="28"/>
      <c r="D266" s="27"/>
      <c r="E266" s="30"/>
      <c r="F266" s="30"/>
      <c r="G266" s="30"/>
      <c r="H266" s="30"/>
      <c r="I266" s="30"/>
      <c r="J266" s="22"/>
    </row>
    <row r="267" spans="1:10" ht="10.5" customHeight="1" x14ac:dyDescent="0.2">
      <c r="A267" s="32"/>
      <c r="B267" s="33"/>
      <c r="C267" s="28"/>
      <c r="D267" s="27"/>
      <c r="E267" s="30"/>
      <c r="F267" s="30"/>
      <c r="G267" s="30"/>
      <c r="H267" s="30"/>
      <c r="I267" s="30"/>
      <c r="J267" s="22"/>
    </row>
    <row r="268" spans="1:10" ht="10.5" customHeight="1" x14ac:dyDescent="0.2">
      <c r="A268" s="32"/>
      <c r="B268" s="33"/>
      <c r="C268" s="28"/>
      <c r="D268" s="27"/>
      <c r="E268" s="30"/>
      <c r="F268" s="30"/>
      <c r="G268" s="30"/>
      <c r="H268" s="30"/>
      <c r="I268" s="30"/>
      <c r="J268" s="22"/>
    </row>
    <row r="269" spans="1:10" ht="10.5" customHeight="1" x14ac:dyDescent="0.2">
      <c r="A269" s="32"/>
      <c r="B269" s="33"/>
      <c r="C269" s="28"/>
      <c r="D269" s="27"/>
      <c r="E269" s="30"/>
      <c r="F269" s="30"/>
      <c r="G269" s="30"/>
      <c r="H269" s="30"/>
      <c r="I269" s="30"/>
      <c r="J269" s="22"/>
    </row>
    <row r="270" spans="1:10" ht="10.5" customHeight="1" x14ac:dyDescent="0.2">
      <c r="A270" s="32"/>
      <c r="B270" s="33"/>
      <c r="C270" s="28"/>
      <c r="D270" s="27"/>
      <c r="E270" s="30"/>
      <c r="F270" s="30"/>
      <c r="G270" s="30"/>
      <c r="H270" s="30"/>
      <c r="I270" s="30"/>
      <c r="J270" s="22"/>
    </row>
    <row r="271" spans="1:10" ht="10.5" customHeight="1" x14ac:dyDescent="0.2">
      <c r="A271" s="32"/>
      <c r="B271" s="33"/>
      <c r="C271" s="28"/>
      <c r="D271" s="27"/>
      <c r="E271" s="30"/>
      <c r="F271" s="30"/>
      <c r="G271" s="30"/>
      <c r="H271" s="30"/>
      <c r="I271" s="30"/>
      <c r="J271" s="22"/>
    </row>
    <row r="272" spans="1:10" ht="10.5" customHeight="1" x14ac:dyDescent="0.2">
      <c r="A272" s="32"/>
      <c r="B272" s="33"/>
      <c r="C272" s="28"/>
      <c r="D272" s="27"/>
      <c r="E272" s="30"/>
      <c r="F272" s="30"/>
      <c r="G272" s="30"/>
      <c r="H272" s="30"/>
      <c r="I272" s="30"/>
      <c r="J272" s="22"/>
    </row>
    <row r="273" spans="1:10" ht="10.5" customHeight="1" x14ac:dyDescent="0.2">
      <c r="A273" s="32"/>
      <c r="B273" s="33"/>
      <c r="C273" s="28"/>
      <c r="D273" s="27"/>
      <c r="E273" s="30"/>
      <c r="F273" s="30"/>
      <c r="G273" s="30"/>
      <c r="H273" s="30"/>
      <c r="I273" s="30"/>
      <c r="J273" s="22"/>
    </row>
    <row r="274" spans="1:10" ht="10.5" customHeight="1" x14ac:dyDescent="0.2">
      <c r="A274" s="32"/>
      <c r="B274" s="33"/>
      <c r="C274" s="28"/>
      <c r="D274" s="27"/>
      <c r="E274" s="30"/>
      <c r="F274" s="30"/>
      <c r="G274" s="30"/>
      <c r="H274" s="30"/>
      <c r="I274" s="30"/>
      <c r="J274" s="22"/>
    </row>
    <row r="275" spans="1:10" ht="10.5" customHeight="1" x14ac:dyDescent="0.2">
      <c r="A275" s="32"/>
      <c r="B275" s="33"/>
      <c r="C275" s="28"/>
      <c r="D275" s="27"/>
      <c r="E275" s="30"/>
      <c r="F275" s="30"/>
      <c r="G275" s="30"/>
      <c r="H275" s="30"/>
      <c r="I275" s="30"/>
      <c r="J275" s="22"/>
    </row>
    <row r="276" spans="1:10" ht="10.5" customHeight="1" x14ac:dyDescent="0.2">
      <c r="A276" s="32"/>
      <c r="B276" s="33"/>
      <c r="C276" s="28"/>
      <c r="D276" s="27"/>
      <c r="E276" s="30"/>
      <c r="F276" s="30"/>
      <c r="G276" s="30"/>
      <c r="H276" s="30"/>
      <c r="I276" s="30"/>
      <c r="J276" s="22"/>
    </row>
    <row r="277" spans="1:10" ht="10.5" customHeight="1" x14ac:dyDescent="0.2">
      <c r="A277" s="32"/>
      <c r="B277" s="33"/>
      <c r="C277" s="28"/>
      <c r="D277" s="27"/>
      <c r="E277" s="30"/>
      <c r="F277" s="30"/>
      <c r="G277" s="30"/>
      <c r="H277" s="30"/>
      <c r="I277" s="30"/>
      <c r="J277" s="22"/>
    </row>
    <row r="278" spans="1:10" ht="10.5" customHeight="1" x14ac:dyDescent="0.2">
      <c r="A278" s="32"/>
      <c r="B278" s="33"/>
      <c r="C278" s="28"/>
      <c r="D278" s="27"/>
      <c r="E278" s="30"/>
      <c r="F278" s="30"/>
      <c r="G278" s="30"/>
      <c r="H278" s="30"/>
      <c r="I278" s="30"/>
      <c r="J278" s="22"/>
    </row>
    <row r="279" spans="1:10" ht="10.5" customHeight="1" x14ac:dyDescent="0.2">
      <c r="A279" s="32"/>
      <c r="B279" s="33"/>
      <c r="C279" s="28"/>
      <c r="D279" s="27"/>
      <c r="E279" s="30"/>
      <c r="F279" s="30"/>
      <c r="G279" s="30"/>
      <c r="H279" s="30"/>
      <c r="I279" s="30"/>
      <c r="J279" s="22"/>
    </row>
    <row r="280" spans="1:10" ht="10.5" customHeight="1" x14ac:dyDescent="0.2">
      <c r="A280" s="32"/>
      <c r="B280" s="33"/>
      <c r="C280" s="28"/>
      <c r="D280" s="27"/>
      <c r="E280" s="30"/>
      <c r="F280" s="30"/>
      <c r="G280" s="30"/>
      <c r="H280" s="30"/>
      <c r="I280" s="30"/>
      <c r="J280" s="22"/>
    </row>
    <row r="281" spans="1:10" ht="10.5" customHeight="1" x14ac:dyDescent="0.2">
      <c r="A281" s="32"/>
      <c r="B281" s="33"/>
      <c r="C281" s="28"/>
      <c r="D281" s="27"/>
      <c r="E281" s="30"/>
      <c r="F281" s="30"/>
      <c r="G281" s="30"/>
      <c r="H281" s="30"/>
      <c r="I281" s="30"/>
      <c r="J281" s="22"/>
    </row>
    <row r="282" spans="1:10" ht="10.5" customHeight="1" x14ac:dyDescent="0.2">
      <c r="A282" s="32"/>
      <c r="B282" s="33"/>
      <c r="C282" s="28"/>
      <c r="D282" s="27"/>
      <c r="E282" s="30"/>
      <c r="F282" s="30"/>
      <c r="G282" s="30"/>
      <c r="H282" s="30"/>
      <c r="I282" s="30"/>
      <c r="J282" s="22"/>
    </row>
    <row r="283" spans="1:10" ht="10.5" customHeight="1" x14ac:dyDescent="0.2">
      <c r="A283" s="32"/>
      <c r="B283" s="33"/>
      <c r="C283" s="28"/>
      <c r="D283" s="27"/>
      <c r="E283" s="30"/>
      <c r="F283" s="30"/>
      <c r="G283" s="30"/>
      <c r="H283" s="30"/>
      <c r="I283" s="30"/>
      <c r="J283" s="22"/>
    </row>
    <row r="284" spans="1:10" ht="10.5" customHeight="1" x14ac:dyDescent="0.2">
      <c r="A284" s="32"/>
      <c r="B284" s="33"/>
      <c r="C284" s="28"/>
      <c r="D284" s="27"/>
      <c r="E284" s="30"/>
      <c r="F284" s="30"/>
      <c r="G284" s="30"/>
      <c r="H284" s="30"/>
      <c r="I284" s="30"/>
      <c r="J284" s="22"/>
    </row>
    <row r="285" spans="1:10" ht="10.5" customHeight="1" x14ac:dyDescent="0.2">
      <c r="A285" s="32"/>
      <c r="B285" s="33"/>
      <c r="C285" s="28"/>
      <c r="D285" s="27"/>
      <c r="E285" s="30"/>
      <c r="F285" s="30"/>
      <c r="G285" s="30"/>
      <c r="H285" s="30"/>
      <c r="I285" s="30"/>
      <c r="J285" s="22"/>
    </row>
    <row r="286" spans="1:10" ht="10.5" customHeight="1" x14ac:dyDescent="0.2">
      <c r="A286" s="32"/>
      <c r="B286" s="33"/>
      <c r="C286" s="28"/>
      <c r="D286" s="27"/>
      <c r="E286" s="30"/>
      <c r="F286" s="30"/>
      <c r="G286" s="30"/>
      <c r="H286" s="30"/>
      <c r="I286" s="30"/>
      <c r="J286" s="22"/>
    </row>
    <row r="287" spans="1:10" ht="10.5" customHeight="1" x14ac:dyDescent="0.2">
      <c r="A287" s="32"/>
      <c r="B287" s="33"/>
      <c r="C287" s="28"/>
      <c r="D287" s="27"/>
      <c r="E287" s="30"/>
      <c r="F287" s="30"/>
      <c r="G287" s="30"/>
      <c r="H287" s="30"/>
      <c r="I287" s="30"/>
      <c r="J287" s="22"/>
    </row>
    <row r="288" spans="1:10" ht="10.5" customHeight="1" x14ac:dyDescent="0.2">
      <c r="A288" s="32"/>
      <c r="B288" s="33"/>
      <c r="C288" s="28"/>
      <c r="D288" s="27"/>
      <c r="E288" s="30"/>
      <c r="F288" s="30"/>
      <c r="G288" s="30"/>
      <c r="H288" s="30"/>
      <c r="I288" s="30"/>
      <c r="J288" s="22"/>
    </row>
    <row r="289" spans="1:10" ht="10.5" customHeight="1" x14ac:dyDescent="0.2">
      <c r="A289" s="32"/>
      <c r="B289" s="33"/>
      <c r="C289" s="28"/>
      <c r="D289" s="27"/>
      <c r="E289" s="30"/>
      <c r="F289" s="30"/>
      <c r="G289" s="30"/>
      <c r="H289" s="30"/>
      <c r="I289" s="30"/>
      <c r="J289" s="22"/>
    </row>
    <row r="290" spans="1:10" ht="10.5" customHeight="1" x14ac:dyDescent="0.2">
      <c r="A290" s="32"/>
      <c r="B290" s="33"/>
      <c r="C290" s="28"/>
      <c r="D290" s="27"/>
      <c r="E290" s="30"/>
      <c r="F290" s="30"/>
      <c r="G290" s="30"/>
      <c r="H290" s="30"/>
      <c r="I290" s="30"/>
      <c r="J290" s="22"/>
    </row>
    <row r="291" spans="1:10" ht="10.5" customHeight="1" x14ac:dyDescent="0.2">
      <c r="A291" s="32"/>
      <c r="B291" s="33"/>
      <c r="C291" s="28"/>
      <c r="D291" s="27"/>
      <c r="E291" s="30"/>
      <c r="F291" s="30"/>
      <c r="G291" s="30"/>
      <c r="H291" s="30"/>
      <c r="I291" s="30"/>
      <c r="J291" s="22"/>
    </row>
    <row r="292" spans="1:10" ht="10.5" customHeight="1" x14ac:dyDescent="0.2">
      <c r="A292" s="32"/>
      <c r="B292" s="33"/>
      <c r="C292" s="28"/>
      <c r="D292" s="27"/>
      <c r="E292" s="30"/>
      <c r="F292" s="30"/>
      <c r="G292" s="30"/>
      <c r="H292" s="30"/>
      <c r="I292" s="30"/>
      <c r="J292" s="22"/>
    </row>
    <row r="293" spans="1:10" ht="10.5" customHeight="1" x14ac:dyDescent="0.2">
      <c r="A293" s="32"/>
      <c r="B293" s="33"/>
      <c r="C293" s="28"/>
      <c r="D293" s="27"/>
      <c r="E293" s="30"/>
      <c r="F293" s="30"/>
      <c r="G293" s="30"/>
      <c r="H293" s="30"/>
      <c r="I293" s="30"/>
      <c r="J293" s="22"/>
    </row>
    <row r="294" spans="1:10" ht="10.5" customHeight="1" x14ac:dyDescent="0.2">
      <c r="A294" s="32"/>
      <c r="B294" s="33"/>
      <c r="C294" s="28"/>
      <c r="D294" s="27"/>
      <c r="E294" s="30"/>
      <c r="F294" s="30"/>
      <c r="G294" s="30"/>
      <c r="H294" s="30"/>
      <c r="I294" s="30"/>
      <c r="J294" s="22"/>
    </row>
    <row r="295" spans="1:10" ht="10.5" customHeight="1" x14ac:dyDescent="0.2">
      <c r="A295" s="32"/>
      <c r="B295" s="33"/>
      <c r="C295" s="28"/>
      <c r="D295" s="27"/>
      <c r="E295" s="30"/>
      <c r="F295" s="30"/>
      <c r="G295" s="30"/>
      <c r="H295" s="30"/>
      <c r="I295" s="30"/>
      <c r="J295" s="22"/>
    </row>
    <row r="296" spans="1:10" ht="10.5" customHeight="1" x14ac:dyDescent="0.2">
      <c r="A296" s="32"/>
      <c r="B296" s="33"/>
      <c r="C296" s="28"/>
      <c r="D296" s="27"/>
      <c r="E296" s="30"/>
      <c r="F296" s="30"/>
      <c r="G296" s="30"/>
      <c r="H296" s="30"/>
      <c r="I296" s="30"/>
      <c r="J296" s="22"/>
    </row>
    <row r="297" spans="1:10" ht="10.5" customHeight="1" x14ac:dyDescent="0.2">
      <c r="A297" s="32"/>
      <c r="B297" s="33"/>
      <c r="C297" s="28"/>
      <c r="D297" s="27"/>
      <c r="E297" s="30"/>
      <c r="F297" s="30"/>
      <c r="G297" s="30"/>
      <c r="H297" s="30"/>
      <c r="I297" s="30"/>
      <c r="J297" s="22"/>
    </row>
    <row r="298" spans="1:10" ht="10.5" customHeight="1" x14ac:dyDescent="0.2">
      <c r="A298" s="32"/>
      <c r="B298" s="33"/>
      <c r="C298" s="28"/>
      <c r="D298" s="27"/>
      <c r="E298" s="30"/>
      <c r="F298" s="30"/>
      <c r="G298" s="30"/>
      <c r="H298" s="30"/>
      <c r="I298" s="30"/>
      <c r="J298" s="22"/>
    </row>
    <row r="299" spans="1:10" ht="10.5" customHeight="1" x14ac:dyDescent="0.2">
      <c r="A299" s="32"/>
      <c r="B299" s="33"/>
      <c r="C299" s="28"/>
      <c r="D299" s="27"/>
      <c r="E299" s="30"/>
      <c r="F299" s="30"/>
      <c r="G299" s="30"/>
      <c r="H299" s="30"/>
      <c r="I299" s="30"/>
      <c r="J299" s="22"/>
    </row>
    <row r="300" spans="1:10" ht="10.5" customHeight="1" x14ac:dyDescent="0.2">
      <c r="A300" s="32"/>
      <c r="B300" s="33"/>
      <c r="C300" s="28"/>
      <c r="D300" s="27"/>
      <c r="E300" s="30"/>
      <c r="F300" s="30"/>
      <c r="G300" s="30"/>
      <c r="H300" s="30"/>
      <c r="I300" s="30"/>
      <c r="J300" s="22"/>
    </row>
    <row r="301" spans="1:10" ht="10.5" customHeight="1" x14ac:dyDescent="0.2">
      <c r="A301" s="32"/>
      <c r="B301" s="33"/>
      <c r="C301" s="28"/>
      <c r="D301" s="27"/>
      <c r="E301" s="30"/>
      <c r="F301" s="30"/>
      <c r="G301" s="30"/>
      <c r="H301" s="30"/>
      <c r="I301" s="30"/>
      <c r="J301" s="22"/>
    </row>
    <row r="302" spans="1:10" ht="10.5" customHeight="1" x14ac:dyDescent="0.2">
      <c r="A302" s="32"/>
      <c r="B302" s="33"/>
      <c r="C302" s="28"/>
      <c r="D302" s="27"/>
      <c r="E302" s="30"/>
      <c r="F302" s="30"/>
      <c r="G302" s="30"/>
      <c r="H302" s="30"/>
      <c r="I302" s="30"/>
      <c r="J302" s="22"/>
    </row>
    <row r="303" spans="1:10" ht="10.5" customHeight="1" x14ac:dyDescent="0.2">
      <c r="A303" s="32"/>
      <c r="B303" s="33"/>
      <c r="C303" s="28"/>
      <c r="D303" s="27"/>
      <c r="E303" s="30"/>
      <c r="F303" s="30"/>
      <c r="G303" s="30"/>
      <c r="H303" s="30"/>
      <c r="I303" s="30"/>
      <c r="J303" s="22"/>
    </row>
    <row r="304" spans="1:10" ht="10.5" customHeight="1" x14ac:dyDescent="0.2">
      <c r="A304" s="32"/>
      <c r="B304" s="33"/>
      <c r="C304" s="28"/>
      <c r="D304" s="27"/>
      <c r="E304" s="30"/>
      <c r="F304" s="30"/>
      <c r="G304" s="30"/>
      <c r="H304" s="30"/>
      <c r="I304" s="30"/>
      <c r="J304" s="22"/>
    </row>
    <row r="305" spans="1:10" ht="10.5" customHeight="1" x14ac:dyDescent="0.2">
      <c r="A305" s="32"/>
      <c r="B305" s="33"/>
      <c r="C305" s="28"/>
      <c r="D305" s="27"/>
      <c r="E305" s="30"/>
      <c r="F305" s="30"/>
      <c r="G305" s="30"/>
      <c r="H305" s="30"/>
      <c r="I305" s="30"/>
      <c r="J305" s="22"/>
    </row>
    <row r="306" spans="1:10" ht="10.5" customHeight="1" x14ac:dyDescent="0.2">
      <c r="A306" s="32"/>
      <c r="B306" s="33"/>
      <c r="C306" s="28"/>
      <c r="D306" s="27"/>
      <c r="E306" s="30"/>
      <c r="F306" s="30"/>
      <c r="G306" s="30"/>
      <c r="H306" s="30"/>
      <c r="I306" s="30"/>
      <c r="J306" s="22"/>
    </row>
    <row r="307" spans="1:10" ht="10.5" customHeight="1" x14ac:dyDescent="0.2">
      <c r="A307" s="32"/>
      <c r="B307" s="33"/>
      <c r="C307" s="28"/>
      <c r="D307" s="27"/>
      <c r="E307" s="30"/>
      <c r="F307" s="30"/>
      <c r="G307" s="30"/>
      <c r="H307" s="30"/>
      <c r="I307" s="30"/>
      <c r="J307" s="22"/>
    </row>
    <row r="308" spans="1:10" ht="10.5" customHeight="1" x14ac:dyDescent="0.2">
      <c r="A308" s="32"/>
      <c r="B308" s="33"/>
      <c r="C308" s="28"/>
      <c r="D308" s="27"/>
      <c r="E308" s="30"/>
      <c r="F308" s="30"/>
      <c r="G308" s="30"/>
      <c r="H308" s="30"/>
      <c r="I308" s="30"/>
      <c r="J308" s="22"/>
    </row>
    <row r="309" spans="1:10" ht="10.5" customHeight="1" x14ac:dyDescent="0.2">
      <c r="A309" s="32"/>
      <c r="B309" s="33"/>
      <c r="C309" s="28"/>
      <c r="D309" s="27"/>
      <c r="E309" s="30"/>
      <c r="F309" s="30"/>
      <c r="G309" s="30"/>
      <c r="H309" s="30"/>
      <c r="I309" s="30"/>
      <c r="J309" s="22"/>
    </row>
    <row r="310" spans="1:10" ht="10.5" customHeight="1" x14ac:dyDescent="0.2">
      <c r="A310" s="32"/>
      <c r="B310" s="33"/>
      <c r="C310" s="28"/>
      <c r="D310" s="27"/>
      <c r="E310" s="30"/>
      <c r="F310" s="30"/>
      <c r="G310" s="30"/>
      <c r="H310" s="30"/>
      <c r="I310" s="30"/>
      <c r="J310" s="22"/>
    </row>
    <row r="311" spans="1:10" ht="10.5" customHeight="1" x14ac:dyDescent="0.2">
      <c r="A311" s="32"/>
      <c r="B311" s="33"/>
      <c r="C311" s="28"/>
      <c r="D311" s="27"/>
      <c r="E311" s="30"/>
      <c r="F311" s="30"/>
      <c r="G311" s="30"/>
      <c r="H311" s="30"/>
      <c r="I311" s="30"/>
      <c r="J311" s="22"/>
    </row>
    <row r="312" spans="1:10" ht="10.5" customHeight="1" x14ac:dyDescent="0.2">
      <c r="A312" s="32"/>
      <c r="B312" s="33"/>
      <c r="C312" s="28"/>
      <c r="D312" s="27"/>
      <c r="E312" s="30"/>
      <c r="F312" s="30"/>
      <c r="G312" s="30"/>
      <c r="H312" s="30"/>
      <c r="I312" s="30"/>
      <c r="J312" s="22"/>
    </row>
    <row r="313" spans="1:10" ht="10.5" customHeight="1" x14ac:dyDescent="0.2">
      <c r="A313" s="32"/>
      <c r="B313" s="33"/>
      <c r="C313" s="28"/>
      <c r="D313" s="27"/>
      <c r="E313" s="30"/>
      <c r="F313" s="30"/>
      <c r="G313" s="30"/>
      <c r="H313" s="30"/>
      <c r="I313" s="30"/>
      <c r="J313" s="22"/>
    </row>
    <row r="314" spans="1:10" ht="10.5" customHeight="1" x14ac:dyDescent="0.2">
      <c r="A314" s="32"/>
      <c r="B314" s="33"/>
      <c r="C314" s="28"/>
      <c r="D314" s="27"/>
      <c r="E314" s="30"/>
      <c r="F314" s="30"/>
      <c r="G314" s="30"/>
      <c r="H314" s="30"/>
      <c r="I314" s="30"/>
      <c r="J314" s="22"/>
    </row>
    <row r="315" spans="1:10" ht="10.5" customHeight="1" x14ac:dyDescent="0.2">
      <c r="A315" s="32"/>
      <c r="B315" s="33"/>
      <c r="C315" s="28"/>
      <c r="D315" s="27"/>
      <c r="E315" s="30"/>
      <c r="F315" s="30"/>
      <c r="G315" s="30"/>
      <c r="H315" s="30"/>
      <c r="I315" s="30"/>
      <c r="J315" s="22"/>
    </row>
    <row r="316" spans="1:10" ht="10.5" customHeight="1" x14ac:dyDescent="0.2">
      <c r="A316" s="32"/>
      <c r="B316" s="33"/>
      <c r="C316" s="28"/>
      <c r="D316" s="27"/>
      <c r="E316" s="30"/>
      <c r="F316" s="30"/>
      <c r="G316" s="30"/>
      <c r="H316" s="30"/>
      <c r="I316" s="30"/>
      <c r="J316" s="22"/>
    </row>
  </sheetData>
  <mergeCells count="3">
    <mergeCell ref="C1:D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35F9-D204-4F9D-9397-A0505C20B6E6}">
  <dimension ref="A1:AL249"/>
  <sheetViews>
    <sheetView zoomScale="82" zoomScaleNormal="82" workbookViewId="0">
      <pane xSplit="1" ySplit="2" topLeftCell="R207" activePane="bottomRight" state="frozen"/>
      <selection pane="topRight" activeCell="C1" sqref="C1"/>
      <selection pane="bottomLeft" activeCell="A2" sqref="A2"/>
      <selection pane="bottomRight" activeCell="AH213" sqref="AH213"/>
    </sheetView>
  </sheetViews>
  <sheetFormatPr defaultColWidth="10.140625" defaultRowHeight="15" x14ac:dyDescent="0.25"/>
  <cols>
    <col min="1" max="1" width="10.140625" style="47"/>
    <col min="2" max="2" width="11.140625" style="47" bestFit="1" customWidth="1"/>
    <col min="3" max="32" width="10.140625" style="47"/>
    <col min="33" max="33" width="11.42578125" style="47" bestFit="1" customWidth="1"/>
    <col min="34" max="34" width="10.42578125" style="47" bestFit="1" customWidth="1"/>
    <col min="35" max="36" width="10.140625" style="47"/>
    <col min="37" max="37" width="12.5703125" style="47" bestFit="1" customWidth="1"/>
    <col min="38" max="38" width="10.140625" style="47" bestFit="1" customWidth="1"/>
    <col min="39" max="257" width="10.140625" style="47"/>
    <col min="258" max="258" width="11.140625" style="47" bestFit="1" customWidth="1"/>
    <col min="259" max="288" width="10.140625" style="47"/>
    <col min="289" max="289" width="11.42578125" style="47" bestFit="1" customWidth="1"/>
    <col min="290" max="290" width="10.42578125" style="47" bestFit="1" customWidth="1"/>
    <col min="291" max="292" width="10.140625" style="47"/>
    <col min="293" max="293" width="12.5703125" style="47" bestFit="1" customWidth="1"/>
    <col min="294" max="294" width="10.140625" style="47" bestFit="1" customWidth="1"/>
    <col min="295" max="513" width="10.140625" style="47"/>
    <col min="514" max="514" width="11.140625" style="47" bestFit="1" customWidth="1"/>
    <col min="515" max="544" width="10.140625" style="47"/>
    <col min="545" max="545" width="11.42578125" style="47" bestFit="1" customWidth="1"/>
    <col min="546" max="546" width="10.42578125" style="47" bestFit="1" customWidth="1"/>
    <col min="547" max="548" width="10.140625" style="47"/>
    <col min="549" max="549" width="12.5703125" style="47" bestFit="1" customWidth="1"/>
    <col min="550" max="550" width="10.140625" style="47" bestFit="1" customWidth="1"/>
    <col min="551" max="769" width="10.140625" style="47"/>
    <col min="770" max="770" width="11.140625" style="47" bestFit="1" customWidth="1"/>
    <col min="771" max="800" width="10.140625" style="47"/>
    <col min="801" max="801" width="11.42578125" style="47" bestFit="1" customWidth="1"/>
    <col min="802" max="802" width="10.42578125" style="47" bestFit="1" customWidth="1"/>
    <col min="803" max="804" width="10.140625" style="47"/>
    <col min="805" max="805" width="12.5703125" style="47" bestFit="1" customWidth="1"/>
    <col min="806" max="806" width="10.140625" style="47" bestFit="1" customWidth="1"/>
    <col min="807" max="1025" width="10.140625" style="47"/>
    <col min="1026" max="1026" width="11.140625" style="47" bestFit="1" customWidth="1"/>
    <col min="1027" max="1056" width="10.140625" style="47"/>
    <col min="1057" max="1057" width="11.42578125" style="47" bestFit="1" customWidth="1"/>
    <col min="1058" max="1058" width="10.42578125" style="47" bestFit="1" customWidth="1"/>
    <col min="1059" max="1060" width="10.140625" style="47"/>
    <col min="1061" max="1061" width="12.5703125" style="47" bestFit="1" customWidth="1"/>
    <col min="1062" max="1062" width="10.140625" style="47" bestFit="1" customWidth="1"/>
    <col min="1063" max="1281" width="10.140625" style="47"/>
    <col min="1282" max="1282" width="11.140625" style="47" bestFit="1" customWidth="1"/>
    <col min="1283" max="1312" width="10.140625" style="47"/>
    <col min="1313" max="1313" width="11.42578125" style="47" bestFit="1" customWidth="1"/>
    <col min="1314" max="1314" width="10.42578125" style="47" bestFit="1" customWidth="1"/>
    <col min="1315" max="1316" width="10.140625" style="47"/>
    <col min="1317" max="1317" width="12.5703125" style="47" bestFit="1" customWidth="1"/>
    <col min="1318" max="1318" width="10.140625" style="47" bestFit="1" customWidth="1"/>
    <col min="1319" max="1537" width="10.140625" style="47"/>
    <col min="1538" max="1538" width="11.140625" style="47" bestFit="1" customWidth="1"/>
    <col min="1539" max="1568" width="10.140625" style="47"/>
    <col min="1569" max="1569" width="11.42578125" style="47" bestFit="1" customWidth="1"/>
    <col min="1570" max="1570" width="10.42578125" style="47" bestFit="1" customWidth="1"/>
    <col min="1571" max="1572" width="10.140625" style="47"/>
    <col min="1573" max="1573" width="12.5703125" style="47" bestFit="1" customWidth="1"/>
    <col min="1574" max="1574" width="10.140625" style="47" bestFit="1" customWidth="1"/>
    <col min="1575" max="1793" width="10.140625" style="47"/>
    <col min="1794" max="1794" width="11.140625" style="47" bestFit="1" customWidth="1"/>
    <col min="1795" max="1824" width="10.140625" style="47"/>
    <col min="1825" max="1825" width="11.42578125" style="47" bestFit="1" customWidth="1"/>
    <col min="1826" max="1826" width="10.42578125" style="47" bestFit="1" customWidth="1"/>
    <col min="1827" max="1828" width="10.140625" style="47"/>
    <col min="1829" max="1829" width="12.5703125" style="47" bestFit="1" customWidth="1"/>
    <col min="1830" max="1830" width="10.140625" style="47" bestFit="1" customWidth="1"/>
    <col min="1831" max="2049" width="10.140625" style="47"/>
    <col min="2050" max="2050" width="11.140625" style="47" bestFit="1" customWidth="1"/>
    <col min="2051" max="2080" width="10.140625" style="47"/>
    <col min="2081" max="2081" width="11.42578125" style="47" bestFit="1" customWidth="1"/>
    <col min="2082" max="2082" width="10.42578125" style="47" bestFit="1" customWidth="1"/>
    <col min="2083" max="2084" width="10.140625" style="47"/>
    <col min="2085" max="2085" width="12.5703125" style="47" bestFit="1" customWidth="1"/>
    <col min="2086" max="2086" width="10.140625" style="47" bestFit="1" customWidth="1"/>
    <col min="2087" max="2305" width="10.140625" style="47"/>
    <col min="2306" max="2306" width="11.140625" style="47" bestFit="1" customWidth="1"/>
    <col min="2307" max="2336" width="10.140625" style="47"/>
    <col min="2337" max="2337" width="11.42578125" style="47" bestFit="1" customWidth="1"/>
    <col min="2338" max="2338" width="10.42578125" style="47" bestFit="1" customWidth="1"/>
    <col min="2339" max="2340" width="10.140625" style="47"/>
    <col min="2341" max="2341" width="12.5703125" style="47" bestFit="1" customWidth="1"/>
    <col min="2342" max="2342" width="10.140625" style="47" bestFit="1" customWidth="1"/>
    <col min="2343" max="2561" width="10.140625" style="47"/>
    <col min="2562" max="2562" width="11.140625" style="47" bestFit="1" customWidth="1"/>
    <col min="2563" max="2592" width="10.140625" style="47"/>
    <col min="2593" max="2593" width="11.42578125" style="47" bestFit="1" customWidth="1"/>
    <col min="2594" max="2594" width="10.42578125" style="47" bestFit="1" customWidth="1"/>
    <col min="2595" max="2596" width="10.140625" style="47"/>
    <col min="2597" max="2597" width="12.5703125" style="47" bestFit="1" customWidth="1"/>
    <col min="2598" max="2598" width="10.140625" style="47" bestFit="1" customWidth="1"/>
    <col min="2599" max="2817" width="10.140625" style="47"/>
    <col min="2818" max="2818" width="11.140625" style="47" bestFit="1" customWidth="1"/>
    <col min="2819" max="2848" width="10.140625" style="47"/>
    <col min="2849" max="2849" width="11.42578125" style="47" bestFit="1" customWidth="1"/>
    <col min="2850" max="2850" width="10.42578125" style="47" bestFit="1" customWidth="1"/>
    <col min="2851" max="2852" width="10.140625" style="47"/>
    <col min="2853" max="2853" width="12.5703125" style="47" bestFit="1" customWidth="1"/>
    <col min="2854" max="2854" width="10.140625" style="47" bestFit="1" customWidth="1"/>
    <col min="2855" max="3073" width="10.140625" style="47"/>
    <col min="3074" max="3074" width="11.140625" style="47" bestFit="1" customWidth="1"/>
    <col min="3075" max="3104" width="10.140625" style="47"/>
    <col min="3105" max="3105" width="11.42578125" style="47" bestFit="1" customWidth="1"/>
    <col min="3106" max="3106" width="10.42578125" style="47" bestFit="1" customWidth="1"/>
    <col min="3107" max="3108" width="10.140625" style="47"/>
    <col min="3109" max="3109" width="12.5703125" style="47" bestFit="1" customWidth="1"/>
    <col min="3110" max="3110" width="10.140625" style="47" bestFit="1" customWidth="1"/>
    <col min="3111" max="3329" width="10.140625" style="47"/>
    <col min="3330" max="3330" width="11.140625" style="47" bestFit="1" customWidth="1"/>
    <col min="3331" max="3360" width="10.140625" style="47"/>
    <col min="3361" max="3361" width="11.42578125" style="47" bestFit="1" customWidth="1"/>
    <col min="3362" max="3362" width="10.42578125" style="47" bestFit="1" customWidth="1"/>
    <col min="3363" max="3364" width="10.140625" style="47"/>
    <col min="3365" max="3365" width="12.5703125" style="47" bestFit="1" customWidth="1"/>
    <col min="3366" max="3366" width="10.140625" style="47" bestFit="1" customWidth="1"/>
    <col min="3367" max="3585" width="10.140625" style="47"/>
    <col min="3586" max="3586" width="11.140625" style="47" bestFit="1" customWidth="1"/>
    <col min="3587" max="3616" width="10.140625" style="47"/>
    <col min="3617" max="3617" width="11.42578125" style="47" bestFit="1" customWidth="1"/>
    <col min="3618" max="3618" width="10.42578125" style="47" bestFit="1" customWidth="1"/>
    <col min="3619" max="3620" width="10.140625" style="47"/>
    <col min="3621" max="3621" width="12.5703125" style="47" bestFit="1" customWidth="1"/>
    <col min="3622" max="3622" width="10.140625" style="47" bestFit="1" customWidth="1"/>
    <col min="3623" max="3841" width="10.140625" style="47"/>
    <col min="3842" max="3842" width="11.140625" style="47" bestFit="1" customWidth="1"/>
    <col min="3843" max="3872" width="10.140625" style="47"/>
    <col min="3873" max="3873" width="11.42578125" style="47" bestFit="1" customWidth="1"/>
    <col min="3874" max="3874" width="10.42578125" style="47" bestFit="1" customWidth="1"/>
    <col min="3875" max="3876" width="10.140625" style="47"/>
    <col min="3877" max="3877" width="12.5703125" style="47" bestFit="1" customWidth="1"/>
    <col min="3878" max="3878" width="10.140625" style="47" bestFit="1" customWidth="1"/>
    <col min="3879" max="4097" width="10.140625" style="47"/>
    <col min="4098" max="4098" width="11.140625" style="47" bestFit="1" customWidth="1"/>
    <col min="4099" max="4128" width="10.140625" style="47"/>
    <col min="4129" max="4129" width="11.42578125" style="47" bestFit="1" customWidth="1"/>
    <col min="4130" max="4130" width="10.42578125" style="47" bestFit="1" customWidth="1"/>
    <col min="4131" max="4132" width="10.140625" style="47"/>
    <col min="4133" max="4133" width="12.5703125" style="47" bestFit="1" customWidth="1"/>
    <col min="4134" max="4134" width="10.140625" style="47" bestFit="1" customWidth="1"/>
    <col min="4135" max="4353" width="10.140625" style="47"/>
    <col min="4354" max="4354" width="11.140625" style="47" bestFit="1" customWidth="1"/>
    <col min="4355" max="4384" width="10.140625" style="47"/>
    <col min="4385" max="4385" width="11.42578125" style="47" bestFit="1" customWidth="1"/>
    <col min="4386" max="4386" width="10.42578125" style="47" bestFit="1" customWidth="1"/>
    <col min="4387" max="4388" width="10.140625" style="47"/>
    <col min="4389" max="4389" width="12.5703125" style="47" bestFit="1" customWidth="1"/>
    <col min="4390" max="4390" width="10.140625" style="47" bestFit="1" customWidth="1"/>
    <col min="4391" max="4609" width="10.140625" style="47"/>
    <col min="4610" max="4610" width="11.140625" style="47" bestFit="1" customWidth="1"/>
    <col min="4611" max="4640" width="10.140625" style="47"/>
    <col min="4641" max="4641" width="11.42578125" style="47" bestFit="1" customWidth="1"/>
    <col min="4642" max="4642" width="10.42578125" style="47" bestFit="1" customWidth="1"/>
    <col min="4643" max="4644" width="10.140625" style="47"/>
    <col min="4645" max="4645" width="12.5703125" style="47" bestFit="1" customWidth="1"/>
    <col min="4646" max="4646" width="10.140625" style="47" bestFit="1" customWidth="1"/>
    <col min="4647" max="4865" width="10.140625" style="47"/>
    <col min="4866" max="4866" width="11.140625" style="47" bestFit="1" customWidth="1"/>
    <col min="4867" max="4896" width="10.140625" style="47"/>
    <col min="4897" max="4897" width="11.42578125" style="47" bestFit="1" customWidth="1"/>
    <col min="4898" max="4898" width="10.42578125" style="47" bestFit="1" customWidth="1"/>
    <col min="4899" max="4900" width="10.140625" style="47"/>
    <col min="4901" max="4901" width="12.5703125" style="47" bestFit="1" customWidth="1"/>
    <col min="4902" max="4902" width="10.140625" style="47" bestFit="1" customWidth="1"/>
    <col min="4903" max="5121" width="10.140625" style="47"/>
    <col min="5122" max="5122" width="11.140625" style="47" bestFit="1" customWidth="1"/>
    <col min="5123" max="5152" width="10.140625" style="47"/>
    <col min="5153" max="5153" width="11.42578125" style="47" bestFit="1" customWidth="1"/>
    <col min="5154" max="5154" width="10.42578125" style="47" bestFit="1" customWidth="1"/>
    <col min="5155" max="5156" width="10.140625" style="47"/>
    <col min="5157" max="5157" width="12.5703125" style="47" bestFit="1" customWidth="1"/>
    <col min="5158" max="5158" width="10.140625" style="47" bestFit="1" customWidth="1"/>
    <col min="5159" max="5377" width="10.140625" style="47"/>
    <col min="5378" max="5378" width="11.140625" style="47" bestFit="1" customWidth="1"/>
    <col min="5379" max="5408" width="10.140625" style="47"/>
    <col min="5409" max="5409" width="11.42578125" style="47" bestFit="1" customWidth="1"/>
    <col min="5410" max="5410" width="10.42578125" style="47" bestFit="1" customWidth="1"/>
    <col min="5411" max="5412" width="10.140625" style="47"/>
    <col min="5413" max="5413" width="12.5703125" style="47" bestFit="1" customWidth="1"/>
    <col min="5414" max="5414" width="10.140625" style="47" bestFit="1" customWidth="1"/>
    <col min="5415" max="5633" width="10.140625" style="47"/>
    <col min="5634" max="5634" width="11.140625" style="47" bestFit="1" customWidth="1"/>
    <col min="5635" max="5664" width="10.140625" style="47"/>
    <col min="5665" max="5665" width="11.42578125" style="47" bestFit="1" customWidth="1"/>
    <col min="5666" max="5666" width="10.42578125" style="47" bestFit="1" customWidth="1"/>
    <col min="5667" max="5668" width="10.140625" style="47"/>
    <col min="5669" max="5669" width="12.5703125" style="47" bestFit="1" customWidth="1"/>
    <col min="5670" max="5670" width="10.140625" style="47" bestFit="1" customWidth="1"/>
    <col min="5671" max="5889" width="10.140625" style="47"/>
    <col min="5890" max="5890" width="11.140625" style="47" bestFit="1" customWidth="1"/>
    <col min="5891" max="5920" width="10.140625" style="47"/>
    <col min="5921" max="5921" width="11.42578125" style="47" bestFit="1" customWidth="1"/>
    <col min="5922" max="5922" width="10.42578125" style="47" bestFit="1" customWidth="1"/>
    <col min="5923" max="5924" width="10.140625" style="47"/>
    <col min="5925" max="5925" width="12.5703125" style="47" bestFit="1" customWidth="1"/>
    <col min="5926" max="5926" width="10.140625" style="47" bestFit="1" customWidth="1"/>
    <col min="5927" max="6145" width="10.140625" style="47"/>
    <col min="6146" max="6146" width="11.140625" style="47" bestFit="1" customWidth="1"/>
    <col min="6147" max="6176" width="10.140625" style="47"/>
    <col min="6177" max="6177" width="11.42578125" style="47" bestFit="1" customWidth="1"/>
    <col min="6178" max="6178" width="10.42578125" style="47" bestFit="1" customWidth="1"/>
    <col min="6179" max="6180" width="10.140625" style="47"/>
    <col min="6181" max="6181" width="12.5703125" style="47" bestFit="1" customWidth="1"/>
    <col min="6182" max="6182" width="10.140625" style="47" bestFit="1" customWidth="1"/>
    <col min="6183" max="6401" width="10.140625" style="47"/>
    <col min="6402" max="6402" width="11.140625" style="47" bestFit="1" customWidth="1"/>
    <col min="6403" max="6432" width="10.140625" style="47"/>
    <col min="6433" max="6433" width="11.42578125" style="47" bestFit="1" customWidth="1"/>
    <col min="6434" max="6434" width="10.42578125" style="47" bestFit="1" customWidth="1"/>
    <col min="6435" max="6436" width="10.140625" style="47"/>
    <col min="6437" max="6437" width="12.5703125" style="47" bestFit="1" customWidth="1"/>
    <col min="6438" max="6438" width="10.140625" style="47" bestFit="1" customWidth="1"/>
    <col min="6439" max="6657" width="10.140625" style="47"/>
    <col min="6658" max="6658" width="11.140625" style="47" bestFit="1" customWidth="1"/>
    <col min="6659" max="6688" width="10.140625" style="47"/>
    <col min="6689" max="6689" width="11.42578125" style="47" bestFit="1" customWidth="1"/>
    <col min="6690" max="6690" width="10.42578125" style="47" bestFit="1" customWidth="1"/>
    <col min="6691" max="6692" width="10.140625" style="47"/>
    <col min="6693" max="6693" width="12.5703125" style="47" bestFit="1" customWidth="1"/>
    <col min="6694" max="6694" width="10.140625" style="47" bestFit="1" customWidth="1"/>
    <col min="6695" max="6913" width="10.140625" style="47"/>
    <col min="6914" max="6914" width="11.140625" style="47" bestFit="1" customWidth="1"/>
    <col min="6915" max="6944" width="10.140625" style="47"/>
    <col min="6945" max="6945" width="11.42578125" style="47" bestFit="1" customWidth="1"/>
    <col min="6946" max="6946" width="10.42578125" style="47" bestFit="1" customWidth="1"/>
    <col min="6947" max="6948" width="10.140625" style="47"/>
    <col min="6949" max="6949" width="12.5703125" style="47" bestFit="1" customWidth="1"/>
    <col min="6950" max="6950" width="10.140625" style="47" bestFit="1" customWidth="1"/>
    <col min="6951" max="7169" width="10.140625" style="47"/>
    <col min="7170" max="7170" width="11.140625" style="47" bestFit="1" customWidth="1"/>
    <col min="7171" max="7200" width="10.140625" style="47"/>
    <col min="7201" max="7201" width="11.42578125" style="47" bestFit="1" customWidth="1"/>
    <col min="7202" max="7202" width="10.42578125" style="47" bestFit="1" customWidth="1"/>
    <col min="7203" max="7204" width="10.140625" style="47"/>
    <col min="7205" max="7205" width="12.5703125" style="47" bestFit="1" customWidth="1"/>
    <col min="7206" max="7206" width="10.140625" style="47" bestFit="1" customWidth="1"/>
    <col min="7207" max="7425" width="10.140625" style="47"/>
    <col min="7426" max="7426" width="11.140625" style="47" bestFit="1" customWidth="1"/>
    <col min="7427" max="7456" width="10.140625" style="47"/>
    <col min="7457" max="7457" width="11.42578125" style="47" bestFit="1" customWidth="1"/>
    <col min="7458" max="7458" width="10.42578125" style="47" bestFit="1" customWidth="1"/>
    <col min="7459" max="7460" width="10.140625" style="47"/>
    <col min="7461" max="7461" width="12.5703125" style="47" bestFit="1" customWidth="1"/>
    <col min="7462" max="7462" width="10.140625" style="47" bestFit="1" customWidth="1"/>
    <col min="7463" max="7681" width="10.140625" style="47"/>
    <col min="7682" max="7682" width="11.140625" style="47" bestFit="1" customWidth="1"/>
    <col min="7683" max="7712" width="10.140625" style="47"/>
    <col min="7713" max="7713" width="11.42578125" style="47" bestFit="1" customWidth="1"/>
    <col min="7714" max="7714" width="10.42578125" style="47" bestFit="1" customWidth="1"/>
    <col min="7715" max="7716" width="10.140625" style="47"/>
    <col min="7717" max="7717" width="12.5703125" style="47" bestFit="1" customWidth="1"/>
    <col min="7718" max="7718" width="10.140625" style="47" bestFit="1" customWidth="1"/>
    <col min="7719" max="7937" width="10.140625" style="47"/>
    <col min="7938" max="7938" width="11.140625" style="47" bestFit="1" customWidth="1"/>
    <col min="7939" max="7968" width="10.140625" style="47"/>
    <col min="7969" max="7969" width="11.42578125" style="47" bestFit="1" customWidth="1"/>
    <col min="7970" max="7970" width="10.42578125" style="47" bestFit="1" customWidth="1"/>
    <col min="7971" max="7972" width="10.140625" style="47"/>
    <col min="7973" max="7973" width="12.5703125" style="47" bestFit="1" customWidth="1"/>
    <col min="7974" max="7974" width="10.140625" style="47" bestFit="1" customWidth="1"/>
    <col min="7975" max="8193" width="10.140625" style="47"/>
    <col min="8194" max="8194" width="11.140625" style="47" bestFit="1" customWidth="1"/>
    <col min="8195" max="8224" width="10.140625" style="47"/>
    <col min="8225" max="8225" width="11.42578125" style="47" bestFit="1" customWidth="1"/>
    <col min="8226" max="8226" width="10.42578125" style="47" bestFit="1" customWidth="1"/>
    <col min="8227" max="8228" width="10.140625" style="47"/>
    <col min="8229" max="8229" width="12.5703125" style="47" bestFit="1" customWidth="1"/>
    <col min="8230" max="8230" width="10.140625" style="47" bestFit="1" customWidth="1"/>
    <col min="8231" max="8449" width="10.140625" style="47"/>
    <col min="8450" max="8450" width="11.140625" style="47" bestFit="1" customWidth="1"/>
    <col min="8451" max="8480" width="10.140625" style="47"/>
    <col min="8481" max="8481" width="11.42578125" style="47" bestFit="1" customWidth="1"/>
    <col min="8482" max="8482" width="10.42578125" style="47" bestFit="1" customWidth="1"/>
    <col min="8483" max="8484" width="10.140625" style="47"/>
    <col min="8485" max="8485" width="12.5703125" style="47" bestFit="1" customWidth="1"/>
    <col min="8486" max="8486" width="10.140625" style="47" bestFit="1" customWidth="1"/>
    <col min="8487" max="8705" width="10.140625" style="47"/>
    <col min="8706" max="8706" width="11.140625" style="47" bestFit="1" customWidth="1"/>
    <col min="8707" max="8736" width="10.140625" style="47"/>
    <col min="8737" max="8737" width="11.42578125" style="47" bestFit="1" customWidth="1"/>
    <col min="8738" max="8738" width="10.42578125" style="47" bestFit="1" customWidth="1"/>
    <col min="8739" max="8740" width="10.140625" style="47"/>
    <col min="8741" max="8741" width="12.5703125" style="47" bestFit="1" customWidth="1"/>
    <col min="8742" max="8742" width="10.140625" style="47" bestFit="1" customWidth="1"/>
    <col min="8743" max="8961" width="10.140625" style="47"/>
    <col min="8962" max="8962" width="11.140625" style="47" bestFit="1" customWidth="1"/>
    <col min="8963" max="8992" width="10.140625" style="47"/>
    <col min="8993" max="8993" width="11.42578125" style="47" bestFit="1" customWidth="1"/>
    <col min="8994" max="8994" width="10.42578125" style="47" bestFit="1" customWidth="1"/>
    <col min="8995" max="8996" width="10.140625" style="47"/>
    <col min="8997" max="8997" width="12.5703125" style="47" bestFit="1" customWidth="1"/>
    <col min="8998" max="8998" width="10.140625" style="47" bestFit="1" customWidth="1"/>
    <col min="8999" max="9217" width="10.140625" style="47"/>
    <col min="9218" max="9218" width="11.140625" style="47" bestFit="1" customWidth="1"/>
    <col min="9219" max="9248" width="10.140625" style="47"/>
    <col min="9249" max="9249" width="11.42578125" style="47" bestFit="1" customWidth="1"/>
    <col min="9250" max="9250" width="10.42578125" style="47" bestFit="1" customWidth="1"/>
    <col min="9251" max="9252" width="10.140625" style="47"/>
    <col min="9253" max="9253" width="12.5703125" style="47" bestFit="1" customWidth="1"/>
    <col min="9254" max="9254" width="10.140625" style="47" bestFit="1" customWidth="1"/>
    <col min="9255" max="9473" width="10.140625" style="47"/>
    <col min="9474" max="9474" width="11.140625" style="47" bestFit="1" customWidth="1"/>
    <col min="9475" max="9504" width="10.140625" style="47"/>
    <col min="9505" max="9505" width="11.42578125" style="47" bestFit="1" customWidth="1"/>
    <col min="9506" max="9506" width="10.42578125" style="47" bestFit="1" customWidth="1"/>
    <col min="9507" max="9508" width="10.140625" style="47"/>
    <col min="9509" max="9509" width="12.5703125" style="47" bestFit="1" customWidth="1"/>
    <col min="9510" max="9510" width="10.140625" style="47" bestFit="1" customWidth="1"/>
    <col min="9511" max="9729" width="10.140625" style="47"/>
    <col min="9730" max="9730" width="11.140625" style="47" bestFit="1" customWidth="1"/>
    <col min="9731" max="9760" width="10.140625" style="47"/>
    <col min="9761" max="9761" width="11.42578125" style="47" bestFit="1" customWidth="1"/>
    <col min="9762" max="9762" width="10.42578125" style="47" bestFit="1" customWidth="1"/>
    <col min="9763" max="9764" width="10.140625" style="47"/>
    <col min="9765" max="9765" width="12.5703125" style="47" bestFit="1" customWidth="1"/>
    <col min="9766" max="9766" width="10.140625" style="47" bestFit="1" customWidth="1"/>
    <col min="9767" max="9985" width="10.140625" style="47"/>
    <col min="9986" max="9986" width="11.140625" style="47" bestFit="1" customWidth="1"/>
    <col min="9987" max="10016" width="10.140625" style="47"/>
    <col min="10017" max="10017" width="11.42578125" style="47" bestFit="1" customWidth="1"/>
    <col min="10018" max="10018" width="10.42578125" style="47" bestFit="1" customWidth="1"/>
    <col min="10019" max="10020" width="10.140625" style="47"/>
    <col min="10021" max="10021" width="12.5703125" style="47" bestFit="1" customWidth="1"/>
    <col min="10022" max="10022" width="10.140625" style="47" bestFit="1" customWidth="1"/>
    <col min="10023" max="10241" width="10.140625" style="47"/>
    <col min="10242" max="10242" width="11.140625" style="47" bestFit="1" customWidth="1"/>
    <col min="10243" max="10272" width="10.140625" style="47"/>
    <col min="10273" max="10273" width="11.42578125" style="47" bestFit="1" customWidth="1"/>
    <col min="10274" max="10274" width="10.42578125" style="47" bestFit="1" customWidth="1"/>
    <col min="10275" max="10276" width="10.140625" style="47"/>
    <col min="10277" max="10277" width="12.5703125" style="47" bestFit="1" customWidth="1"/>
    <col min="10278" max="10278" width="10.140625" style="47" bestFit="1" customWidth="1"/>
    <col min="10279" max="10497" width="10.140625" style="47"/>
    <col min="10498" max="10498" width="11.140625" style="47" bestFit="1" customWidth="1"/>
    <col min="10499" max="10528" width="10.140625" style="47"/>
    <col min="10529" max="10529" width="11.42578125" style="47" bestFit="1" customWidth="1"/>
    <col min="10530" max="10530" width="10.42578125" style="47" bestFit="1" customWidth="1"/>
    <col min="10531" max="10532" width="10.140625" style="47"/>
    <col min="10533" max="10533" width="12.5703125" style="47" bestFit="1" customWidth="1"/>
    <col min="10534" max="10534" width="10.140625" style="47" bestFit="1" customWidth="1"/>
    <col min="10535" max="10753" width="10.140625" style="47"/>
    <col min="10754" max="10754" width="11.140625" style="47" bestFit="1" customWidth="1"/>
    <col min="10755" max="10784" width="10.140625" style="47"/>
    <col min="10785" max="10785" width="11.42578125" style="47" bestFit="1" customWidth="1"/>
    <col min="10786" max="10786" width="10.42578125" style="47" bestFit="1" customWidth="1"/>
    <col min="10787" max="10788" width="10.140625" style="47"/>
    <col min="10789" max="10789" width="12.5703125" style="47" bestFit="1" customWidth="1"/>
    <col min="10790" max="10790" width="10.140625" style="47" bestFit="1" customWidth="1"/>
    <col min="10791" max="11009" width="10.140625" style="47"/>
    <col min="11010" max="11010" width="11.140625" style="47" bestFit="1" customWidth="1"/>
    <col min="11011" max="11040" width="10.140625" style="47"/>
    <col min="11041" max="11041" width="11.42578125" style="47" bestFit="1" customWidth="1"/>
    <col min="11042" max="11042" width="10.42578125" style="47" bestFit="1" customWidth="1"/>
    <col min="11043" max="11044" width="10.140625" style="47"/>
    <col min="11045" max="11045" width="12.5703125" style="47" bestFit="1" customWidth="1"/>
    <col min="11046" max="11046" width="10.140625" style="47" bestFit="1" customWidth="1"/>
    <col min="11047" max="11265" width="10.140625" style="47"/>
    <col min="11266" max="11266" width="11.140625" style="47" bestFit="1" customWidth="1"/>
    <col min="11267" max="11296" width="10.140625" style="47"/>
    <col min="11297" max="11297" width="11.42578125" style="47" bestFit="1" customWidth="1"/>
    <col min="11298" max="11298" width="10.42578125" style="47" bestFit="1" customWidth="1"/>
    <col min="11299" max="11300" width="10.140625" style="47"/>
    <col min="11301" max="11301" width="12.5703125" style="47" bestFit="1" customWidth="1"/>
    <col min="11302" max="11302" width="10.140625" style="47" bestFit="1" customWidth="1"/>
    <col min="11303" max="11521" width="10.140625" style="47"/>
    <col min="11522" max="11522" width="11.140625" style="47" bestFit="1" customWidth="1"/>
    <col min="11523" max="11552" width="10.140625" style="47"/>
    <col min="11553" max="11553" width="11.42578125" style="47" bestFit="1" customWidth="1"/>
    <col min="11554" max="11554" width="10.42578125" style="47" bestFit="1" customWidth="1"/>
    <col min="11555" max="11556" width="10.140625" style="47"/>
    <col min="11557" max="11557" width="12.5703125" style="47" bestFit="1" customWidth="1"/>
    <col min="11558" max="11558" width="10.140625" style="47" bestFit="1" customWidth="1"/>
    <col min="11559" max="11777" width="10.140625" style="47"/>
    <col min="11778" max="11778" width="11.140625" style="47" bestFit="1" customWidth="1"/>
    <col min="11779" max="11808" width="10.140625" style="47"/>
    <col min="11809" max="11809" width="11.42578125" style="47" bestFit="1" customWidth="1"/>
    <col min="11810" max="11810" width="10.42578125" style="47" bestFit="1" customWidth="1"/>
    <col min="11811" max="11812" width="10.140625" style="47"/>
    <col min="11813" max="11813" width="12.5703125" style="47" bestFit="1" customWidth="1"/>
    <col min="11814" max="11814" width="10.140625" style="47" bestFit="1" customWidth="1"/>
    <col min="11815" max="12033" width="10.140625" style="47"/>
    <col min="12034" max="12034" width="11.140625" style="47" bestFit="1" customWidth="1"/>
    <col min="12035" max="12064" width="10.140625" style="47"/>
    <col min="12065" max="12065" width="11.42578125" style="47" bestFit="1" customWidth="1"/>
    <col min="12066" max="12066" width="10.42578125" style="47" bestFit="1" customWidth="1"/>
    <col min="12067" max="12068" width="10.140625" style="47"/>
    <col min="12069" max="12069" width="12.5703125" style="47" bestFit="1" customWidth="1"/>
    <col min="12070" max="12070" width="10.140625" style="47" bestFit="1" customWidth="1"/>
    <col min="12071" max="12289" width="10.140625" style="47"/>
    <col min="12290" max="12290" width="11.140625" style="47" bestFit="1" customWidth="1"/>
    <col min="12291" max="12320" width="10.140625" style="47"/>
    <col min="12321" max="12321" width="11.42578125" style="47" bestFit="1" customWidth="1"/>
    <col min="12322" max="12322" width="10.42578125" style="47" bestFit="1" customWidth="1"/>
    <col min="12323" max="12324" width="10.140625" style="47"/>
    <col min="12325" max="12325" width="12.5703125" style="47" bestFit="1" customWidth="1"/>
    <col min="12326" max="12326" width="10.140625" style="47" bestFit="1" customWidth="1"/>
    <col min="12327" max="12545" width="10.140625" style="47"/>
    <col min="12546" max="12546" width="11.140625" style="47" bestFit="1" customWidth="1"/>
    <col min="12547" max="12576" width="10.140625" style="47"/>
    <col min="12577" max="12577" width="11.42578125" style="47" bestFit="1" customWidth="1"/>
    <col min="12578" max="12578" width="10.42578125" style="47" bestFit="1" customWidth="1"/>
    <col min="12579" max="12580" width="10.140625" style="47"/>
    <col min="12581" max="12581" width="12.5703125" style="47" bestFit="1" customWidth="1"/>
    <col min="12582" max="12582" width="10.140625" style="47" bestFit="1" customWidth="1"/>
    <col min="12583" max="12801" width="10.140625" style="47"/>
    <col min="12802" max="12802" width="11.140625" style="47" bestFit="1" customWidth="1"/>
    <col min="12803" max="12832" width="10.140625" style="47"/>
    <col min="12833" max="12833" width="11.42578125" style="47" bestFit="1" customWidth="1"/>
    <col min="12834" max="12834" width="10.42578125" style="47" bestFit="1" customWidth="1"/>
    <col min="12835" max="12836" width="10.140625" style="47"/>
    <col min="12837" max="12837" width="12.5703125" style="47" bestFit="1" customWidth="1"/>
    <col min="12838" max="12838" width="10.140625" style="47" bestFit="1" customWidth="1"/>
    <col min="12839" max="13057" width="10.140625" style="47"/>
    <col min="13058" max="13058" width="11.140625" style="47" bestFit="1" customWidth="1"/>
    <col min="13059" max="13088" width="10.140625" style="47"/>
    <col min="13089" max="13089" width="11.42578125" style="47" bestFit="1" customWidth="1"/>
    <col min="13090" max="13090" width="10.42578125" style="47" bestFit="1" customWidth="1"/>
    <col min="13091" max="13092" width="10.140625" style="47"/>
    <col min="13093" max="13093" width="12.5703125" style="47" bestFit="1" customWidth="1"/>
    <col min="13094" max="13094" width="10.140625" style="47" bestFit="1" customWidth="1"/>
    <col min="13095" max="13313" width="10.140625" style="47"/>
    <col min="13314" max="13314" width="11.140625" style="47" bestFit="1" customWidth="1"/>
    <col min="13315" max="13344" width="10.140625" style="47"/>
    <col min="13345" max="13345" width="11.42578125" style="47" bestFit="1" customWidth="1"/>
    <col min="13346" max="13346" width="10.42578125" style="47" bestFit="1" customWidth="1"/>
    <col min="13347" max="13348" width="10.140625" style="47"/>
    <col min="13349" max="13349" width="12.5703125" style="47" bestFit="1" customWidth="1"/>
    <col min="13350" max="13350" width="10.140625" style="47" bestFit="1" customWidth="1"/>
    <col min="13351" max="13569" width="10.140625" style="47"/>
    <col min="13570" max="13570" width="11.140625" style="47" bestFit="1" customWidth="1"/>
    <col min="13571" max="13600" width="10.140625" style="47"/>
    <col min="13601" max="13601" width="11.42578125" style="47" bestFit="1" customWidth="1"/>
    <col min="13602" max="13602" width="10.42578125" style="47" bestFit="1" customWidth="1"/>
    <col min="13603" max="13604" width="10.140625" style="47"/>
    <col min="13605" max="13605" width="12.5703125" style="47" bestFit="1" customWidth="1"/>
    <col min="13606" max="13606" width="10.140625" style="47" bestFit="1" customWidth="1"/>
    <col min="13607" max="13825" width="10.140625" style="47"/>
    <col min="13826" max="13826" width="11.140625" style="47" bestFit="1" customWidth="1"/>
    <col min="13827" max="13856" width="10.140625" style="47"/>
    <col min="13857" max="13857" width="11.42578125" style="47" bestFit="1" customWidth="1"/>
    <col min="13858" max="13858" width="10.42578125" style="47" bestFit="1" customWidth="1"/>
    <col min="13859" max="13860" width="10.140625" style="47"/>
    <col min="13861" max="13861" width="12.5703125" style="47" bestFit="1" customWidth="1"/>
    <col min="13862" max="13862" width="10.140625" style="47" bestFit="1" customWidth="1"/>
    <col min="13863" max="14081" width="10.140625" style="47"/>
    <col min="14082" max="14082" width="11.140625" style="47" bestFit="1" customWidth="1"/>
    <col min="14083" max="14112" width="10.140625" style="47"/>
    <col min="14113" max="14113" width="11.42578125" style="47" bestFit="1" customWidth="1"/>
    <col min="14114" max="14114" width="10.42578125" style="47" bestFit="1" customWidth="1"/>
    <col min="14115" max="14116" width="10.140625" style="47"/>
    <col min="14117" max="14117" width="12.5703125" style="47" bestFit="1" customWidth="1"/>
    <col min="14118" max="14118" width="10.140625" style="47" bestFit="1" customWidth="1"/>
    <col min="14119" max="14337" width="10.140625" style="47"/>
    <col min="14338" max="14338" width="11.140625" style="47" bestFit="1" customWidth="1"/>
    <col min="14339" max="14368" width="10.140625" style="47"/>
    <col min="14369" max="14369" width="11.42578125" style="47" bestFit="1" customWidth="1"/>
    <col min="14370" max="14370" width="10.42578125" style="47" bestFit="1" customWidth="1"/>
    <col min="14371" max="14372" width="10.140625" style="47"/>
    <col min="14373" max="14373" width="12.5703125" style="47" bestFit="1" customWidth="1"/>
    <col min="14374" max="14374" width="10.140625" style="47" bestFit="1" customWidth="1"/>
    <col min="14375" max="14593" width="10.140625" style="47"/>
    <col min="14594" max="14594" width="11.140625" style="47" bestFit="1" customWidth="1"/>
    <col min="14595" max="14624" width="10.140625" style="47"/>
    <col min="14625" max="14625" width="11.42578125" style="47" bestFit="1" customWidth="1"/>
    <col min="14626" max="14626" width="10.42578125" style="47" bestFit="1" customWidth="1"/>
    <col min="14627" max="14628" width="10.140625" style="47"/>
    <col min="14629" max="14629" width="12.5703125" style="47" bestFit="1" customWidth="1"/>
    <col min="14630" max="14630" width="10.140625" style="47" bestFit="1" customWidth="1"/>
    <col min="14631" max="14849" width="10.140625" style="47"/>
    <col min="14850" max="14850" width="11.140625" style="47" bestFit="1" customWidth="1"/>
    <col min="14851" max="14880" width="10.140625" style="47"/>
    <col min="14881" max="14881" width="11.42578125" style="47" bestFit="1" customWidth="1"/>
    <col min="14882" max="14882" width="10.42578125" style="47" bestFit="1" customWidth="1"/>
    <col min="14883" max="14884" width="10.140625" style="47"/>
    <col min="14885" max="14885" width="12.5703125" style="47" bestFit="1" customWidth="1"/>
    <col min="14886" max="14886" width="10.140625" style="47" bestFit="1" customWidth="1"/>
    <col min="14887" max="15105" width="10.140625" style="47"/>
    <col min="15106" max="15106" width="11.140625" style="47" bestFit="1" customWidth="1"/>
    <col min="15107" max="15136" width="10.140625" style="47"/>
    <col min="15137" max="15137" width="11.42578125" style="47" bestFit="1" customWidth="1"/>
    <col min="15138" max="15138" width="10.42578125" style="47" bestFit="1" customWidth="1"/>
    <col min="15139" max="15140" width="10.140625" style="47"/>
    <col min="15141" max="15141" width="12.5703125" style="47" bestFit="1" customWidth="1"/>
    <col min="15142" max="15142" width="10.140625" style="47" bestFit="1" customWidth="1"/>
    <col min="15143" max="15361" width="10.140625" style="47"/>
    <col min="15362" max="15362" width="11.140625" style="47" bestFit="1" customWidth="1"/>
    <col min="15363" max="15392" width="10.140625" style="47"/>
    <col min="15393" max="15393" width="11.42578125" style="47" bestFit="1" customWidth="1"/>
    <col min="15394" max="15394" width="10.42578125" style="47" bestFit="1" customWidth="1"/>
    <col min="15395" max="15396" width="10.140625" style="47"/>
    <col min="15397" max="15397" width="12.5703125" style="47" bestFit="1" customWidth="1"/>
    <col min="15398" max="15398" width="10.140625" style="47" bestFit="1" customWidth="1"/>
    <col min="15399" max="15617" width="10.140625" style="47"/>
    <col min="15618" max="15618" width="11.140625" style="47" bestFit="1" customWidth="1"/>
    <col min="15619" max="15648" width="10.140625" style="47"/>
    <col min="15649" max="15649" width="11.42578125" style="47" bestFit="1" customWidth="1"/>
    <col min="15650" max="15650" width="10.42578125" style="47" bestFit="1" customWidth="1"/>
    <col min="15651" max="15652" width="10.140625" style="47"/>
    <col min="15653" max="15653" width="12.5703125" style="47" bestFit="1" customWidth="1"/>
    <col min="15654" max="15654" width="10.140625" style="47" bestFit="1" customWidth="1"/>
    <col min="15655" max="15873" width="10.140625" style="47"/>
    <col min="15874" max="15874" width="11.140625" style="47" bestFit="1" customWidth="1"/>
    <col min="15875" max="15904" width="10.140625" style="47"/>
    <col min="15905" max="15905" width="11.42578125" style="47" bestFit="1" customWidth="1"/>
    <col min="15906" max="15906" width="10.42578125" style="47" bestFit="1" customWidth="1"/>
    <col min="15907" max="15908" width="10.140625" style="47"/>
    <col min="15909" max="15909" width="12.5703125" style="47" bestFit="1" customWidth="1"/>
    <col min="15910" max="15910" width="10.140625" style="47" bestFit="1" customWidth="1"/>
    <col min="15911" max="16129" width="10.140625" style="47"/>
    <col min="16130" max="16130" width="11.140625" style="47" bestFit="1" customWidth="1"/>
    <col min="16131" max="16160" width="10.140625" style="47"/>
    <col min="16161" max="16161" width="11.42578125" style="47" bestFit="1" customWidth="1"/>
    <col min="16162" max="16162" width="10.42578125" style="47" bestFit="1" customWidth="1"/>
    <col min="16163" max="16164" width="10.140625" style="47"/>
    <col min="16165" max="16165" width="12.5703125" style="47" bestFit="1" customWidth="1"/>
    <col min="16166" max="16166" width="10.140625" style="47" bestFit="1" customWidth="1"/>
    <col min="16167" max="16384" width="10.140625" style="47"/>
  </cols>
  <sheetData>
    <row r="1" spans="1:34" x14ac:dyDescent="0.25">
      <c r="B1" s="47">
        <v>0.11796592265105089</v>
      </c>
      <c r="C1" s="47">
        <v>6.5483940735081292E-2</v>
      </c>
      <c r="D1" s="47">
        <v>2.6649665950210944E-2</v>
      </c>
      <c r="E1" s="47">
        <v>7.3030993310165743E-2</v>
      </c>
      <c r="F1" s="47">
        <v>3.8517901121303093E-2</v>
      </c>
      <c r="G1" s="47">
        <v>3.97180189824295E-2</v>
      </c>
      <c r="H1" s="47">
        <v>6.2048903468038048E-2</v>
      </c>
      <c r="I1" s="47">
        <v>0.16160506003541172</v>
      </c>
      <c r="J1" s="47">
        <v>8.5248958367014308E-2</v>
      </c>
      <c r="K1" s="47">
        <v>2.7141838554758754E-2</v>
      </c>
      <c r="L1" s="47">
        <v>4.7198552909240223E-2</v>
      </c>
      <c r="M1" s="47">
        <v>3.9518163639568456E-2</v>
      </c>
      <c r="N1" s="47">
        <v>0.10145789484739649</v>
      </c>
      <c r="O1" s="47">
        <v>6.6785883144465708E-2</v>
      </c>
      <c r="P1" s="47">
        <v>4.7628302283864811E-2</v>
      </c>
    </row>
    <row r="2" spans="1:34" x14ac:dyDescent="0.25">
      <c r="A2" s="47" t="str">
        <f>'[2]OUT-FOREIGNDEMAND'!A1</f>
        <v>OBS</v>
      </c>
      <c r="B2" s="47" t="str">
        <f>'[2]OUT-FOREIGNDEMAND'!B1</f>
        <v>US</v>
      </c>
      <c r="C2" s="47" t="str">
        <f>'[2]OUT-FOREIGNDEMAND'!C1</f>
        <v>UK</v>
      </c>
      <c r="D2" s="47" t="str">
        <f>'[2]OUT-FOREIGNDEMAND'!D1</f>
        <v>SWITZERLAND</v>
      </c>
      <c r="E2" s="47" t="str">
        <f>'[2]OUT-FOREIGNDEMAND'!E1</f>
        <v>BOTSWANA</v>
      </c>
      <c r="F2" s="47" t="str">
        <f>'[2]OUT-FOREIGNDEMAND'!F1</f>
        <v>ZIMBABWE</v>
      </c>
      <c r="G2" s="47" t="str">
        <f>'[2]OUT-FOREIGNDEMAND'!G1</f>
        <v>ZAMBIA</v>
      </c>
      <c r="H2" s="47" t="str">
        <f>'[2]OUT-FOREIGNDEMAND'!H1</f>
        <v>INDIA</v>
      </c>
      <c r="I2" s="47" t="str">
        <f>'[2]OUT-FOREIGNDEMAND'!I1</f>
        <v>CHINA</v>
      </c>
      <c r="J2" s="47" t="str">
        <f>'[2]OUT-FOREIGNDEMAND'!J1</f>
        <v>JAPAN</v>
      </c>
      <c r="K2" s="47" t="str">
        <f>'[2]OUT-FOREIGNDEMAND'!K1</f>
        <v>KOREA</v>
      </c>
      <c r="L2" s="47" t="str">
        <f>'[2]OUT-FOREIGNDEMAND'!L1</f>
        <v>MOZAMBIQUE</v>
      </c>
      <c r="M2" s="47" t="str">
        <f>'[2]OUT-FOREIGNDEMAND'!M1</f>
        <v>BELGIUM</v>
      </c>
      <c r="N2" s="47" t="str">
        <f>'[2]OUT-FOREIGNDEMAND'!N1</f>
        <v>GERMANY</v>
      </c>
      <c r="O2" s="47" t="str">
        <f>'[2]OUT-FOREIGNDEMAND'!O1</f>
        <v>NAMIBIA</v>
      </c>
      <c r="P2" s="47" t="str">
        <f>'[2]OUT-FOREIGNDEMAND'!P1</f>
        <v>NETHERLANDS</v>
      </c>
      <c r="Q2" s="47" t="str">
        <f>'[2]OUT-FOREIGNDEMAND'!Q1</f>
        <v>PCPIEU</v>
      </c>
      <c r="R2" s="47" t="str">
        <f>'[2]OUT-FOREIGNDEMAND'!R1</f>
        <v>PCPIUS</v>
      </c>
      <c r="S2" s="47" t="str">
        <f>'[2]OUT-FOREIGNDEMAND'!S1</f>
        <v>PCPICHI</v>
      </c>
      <c r="T2" s="47" t="str">
        <f>'[2]OUT-FOREIGNDEMAND'!T1</f>
        <v>PCPIUK</v>
      </c>
      <c r="U2" s="47" t="str">
        <f>'[2]OUT-FOREIGNDEMAND'!U1</f>
        <v>PCPIJAP</v>
      </c>
      <c r="V2" s="47" t="str">
        <f>'[2]OUT-FOREIGNDEMAND'!V1</f>
        <v>PCPIIND</v>
      </c>
      <c r="X2" s="47" t="s">
        <v>165</v>
      </c>
      <c r="Z2" s="40" t="s">
        <v>181</v>
      </c>
      <c r="AA2" s="40" t="s">
        <v>182</v>
      </c>
      <c r="AB2" s="40" t="s">
        <v>183</v>
      </c>
      <c r="AC2" s="40" t="s">
        <v>184</v>
      </c>
      <c r="AD2" s="40" t="s">
        <v>185</v>
      </c>
      <c r="AE2" s="40" t="s">
        <v>210</v>
      </c>
      <c r="AG2" s="40" t="s">
        <v>163</v>
      </c>
      <c r="AH2" s="40" t="s">
        <v>180</v>
      </c>
    </row>
    <row r="3" spans="1:34" x14ac:dyDescent="0.25">
      <c r="A3" s="47" t="s">
        <v>211</v>
      </c>
      <c r="B3" s="47" t="e">
        <v>#N/A</v>
      </c>
      <c r="C3" s="47" t="e">
        <v>#N/A</v>
      </c>
      <c r="D3" s="47" t="e">
        <v>#N/A</v>
      </c>
      <c r="E3" s="47" t="e">
        <v>#N/A</v>
      </c>
      <c r="F3" s="47" t="e">
        <v>#N/A</v>
      </c>
      <c r="G3" s="47" t="e">
        <v>#N/A</v>
      </c>
      <c r="H3" s="47" t="e">
        <v>#N/A</v>
      </c>
      <c r="I3" s="47" t="e">
        <v>#N/A</v>
      </c>
      <c r="J3" s="47" t="e">
        <v>#N/A</v>
      </c>
      <c r="K3" s="47" t="e">
        <v>#N/A</v>
      </c>
      <c r="L3" s="47" t="e">
        <v>#N/A</v>
      </c>
      <c r="M3" s="47" t="e">
        <v>#N/A</v>
      </c>
      <c r="N3" s="47" t="e">
        <v>#N/A</v>
      </c>
      <c r="O3" s="47" t="e">
        <v>#N/A</v>
      </c>
      <c r="P3" s="47" t="e">
        <v>#N/A</v>
      </c>
      <c r="Q3" s="47" t="e">
        <v>#N/A</v>
      </c>
      <c r="R3" s="47" t="e">
        <v>#N/A</v>
      </c>
      <c r="S3" s="47" t="e">
        <v>#N/A</v>
      </c>
      <c r="T3" s="47" t="e">
        <v>#N/A</v>
      </c>
      <c r="U3" s="47" t="e">
        <v>#N/A</v>
      </c>
      <c r="V3" s="47" t="e">
        <v>#N/A</v>
      </c>
      <c r="X3" s="47" t="e">
        <f>((B3/#REF!)-1)*100</f>
        <v>#N/A</v>
      </c>
    </row>
    <row r="4" spans="1:34" x14ac:dyDescent="0.25">
      <c r="A4" s="47" t="s">
        <v>212</v>
      </c>
      <c r="B4" s="47" t="e">
        <v>#N/A</v>
      </c>
      <c r="C4" s="47" t="e">
        <v>#N/A</v>
      </c>
      <c r="D4" s="47" t="e">
        <v>#N/A</v>
      </c>
      <c r="E4" s="47" t="e">
        <v>#N/A</v>
      </c>
      <c r="F4" s="47" t="e">
        <v>#N/A</v>
      </c>
      <c r="G4" s="47" t="e">
        <v>#N/A</v>
      </c>
      <c r="H4" s="47" t="e">
        <v>#N/A</v>
      </c>
      <c r="I4" s="47" t="e">
        <v>#N/A</v>
      </c>
      <c r="J4" s="47" t="e">
        <v>#N/A</v>
      </c>
      <c r="K4" s="47" t="e">
        <v>#N/A</v>
      </c>
      <c r="L4" s="47" t="e">
        <v>#N/A</v>
      </c>
      <c r="M4" s="47" t="e">
        <v>#N/A</v>
      </c>
      <c r="N4" s="47" t="e">
        <v>#N/A</v>
      </c>
      <c r="O4" s="47" t="e">
        <v>#N/A</v>
      </c>
      <c r="P4" s="47" t="e">
        <v>#N/A</v>
      </c>
      <c r="Q4" s="47" t="e">
        <v>#N/A</v>
      </c>
      <c r="R4" s="47" t="e">
        <v>#N/A</v>
      </c>
      <c r="S4" s="47" t="e">
        <v>#N/A</v>
      </c>
      <c r="T4" s="47" t="e">
        <v>#N/A</v>
      </c>
      <c r="U4" s="47" t="e">
        <v>#N/A</v>
      </c>
      <c r="V4" s="47" t="e">
        <v>#N/A</v>
      </c>
      <c r="X4" s="47" t="e">
        <f>((B4/#REF!)-1)*100</f>
        <v>#N/A</v>
      </c>
    </row>
    <row r="5" spans="1:34" x14ac:dyDescent="0.25">
      <c r="A5" s="47" t="s">
        <v>213</v>
      </c>
      <c r="B5" s="47" t="e">
        <v>#N/A</v>
      </c>
      <c r="C5" s="47" t="e">
        <v>#N/A</v>
      </c>
      <c r="D5" s="47" t="e">
        <v>#N/A</v>
      </c>
      <c r="E5" s="47" t="e">
        <v>#N/A</v>
      </c>
      <c r="F5" s="47" t="e">
        <v>#N/A</v>
      </c>
      <c r="G5" s="47" t="e">
        <v>#N/A</v>
      </c>
      <c r="H5" s="47" t="e">
        <v>#N/A</v>
      </c>
      <c r="I5" s="47" t="e">
        <v>#N/A</v>
      </c>
      <c r="J5" s="47" t="e">
        <v>#N/A</v>
      </c>
      <c r="K5" s="47" t="e">
        <v>#N/A</v>
      </c>
      <c r="L5" s="47" t="e">
        <v>#N/A</v>
      </c>
      <c r="M5" s="47" t="e">
        <v>#N/A</v>
      </c>
      <c r="N5" s="47" t="e">
        <v>#N/A</v>
      </c>
      <c r="O5" s="47" t="e">
        <v>#N/A</v>
      </c>
      <c r="P5" s="47" t="e">
        <v>#N/A</v>
      </c>
      <c r="Q5" s="47" t="e">
        <v>#N/A</v>
      </c>
      <c r="R5" s="47" t="e">
        <v>#N/A</v>
      </c>
      <c r="S5" s="47" t="e">
        <v>#N/A</v>
      </c>
      <c r="T5" s="47" t="e">
        <v>#N/A</v>
      </c>
      <c r="U5" s="47" t="e">
        <v>#N/A</v>
      </c>
      <c r="V5" s="47" t="e">
        <v>#N/A</v>
      </c>
      <c r="X5" s="47" t="e">
        <f t="shared" ref="X5:X68" si="0">((B5/B1)-1)*100</f>
        <v>#N/A</v>
      </c>
    </row>
    <row r="6" spans="1:34" x14ac:dyDescent="0.25">
      <c r="A6" s="47" t="s">
        <v>214</v>
      </c>
      <c r="B6" s="47" t="e">
        <v>#N/A</v>
      </c>
      <c r="C6" s="47" t="e">
        <v>#N/A</v>
      </c>
      <c r="D6" s="47" t="e">
        <v>#N/A</v>
      </c>
      <c r="E6" s="47" t="e">
        <v>#N/A</v>
      </c>
      <c r="F6" s="47" t="e">
        <v>#N/A</v>
      </c>
      <c r="G6" s="47" t="e">
        <v>#N/A</v>
      </c>
      <c r="H6" s="47" t="e">
        <v>#N/A</v>
      </c>
      <c r="I6" s="47" t="e">
        <v>#N/A</v>
      </c>
      <c r="J6" s="47" t="e">
        <v>#N/A</v>
      </c>
      <c r="K6" s="47" t="e">
        <v>#N/A</v>
      </c>
      <c r="L6" s="47" t="e">
        <v>#N/A</v>
      </c>
      <c r="M6" s="47" t="e">
        <v>#N/A</v>
      </c>
      <c r="N6" s="47" t="e">
        <v>#N/A</v>
      </c>
      <c r="O6" s="47" t="e">
        <v>#N/A</v>
      </c>
      <c r="P6" s="47" t="e">
        <v>#N/A</v>
      </c>
      <c r="Q6" s="47" t="e">
        <v>#N/A</v>
      </c>
      <c r="R6" s="47" t="e">
        <v>#N/A</v>
      </c>
      <c r="S6" s="47" t="e">
        <v>#N/A</v>
      </c>
      <c r="T6" s="47" t="e">
        <v>#N/A</v>
      </c>
      <c r="U6" s="47" t="e">
        <v>#N/A</v>
      </c>
      <c r="V6" s="47" t="e">
        <v>#N/A</v>
      </c>
      <c r="X6" s="47" t="e">
        <f t="shared" si="0"/>
        <v>#N/A</v>
      </c>
    </row>
    <row r="7" spans="1:34" x14ac:dyDescent="0.25">
      <c r="A7" s="47" t="s">
        <v>215</v>
      </c>
      <c r="B7" s="47" t="e">
        <v>#N/A</v>
      </c>
      <c r="C7" s="47" t="e">
        <v>#N/A</v>
      </c>
      <c r="D7" s="47" t="e">
        <v>#N/A</v>
      </c>
      <c r="E7" s="47" t="e">
        <v>#N/A</v>
      </c>
      <c r="F7" s="47" t="e">
        <v>#N/A</v>
      </c>
      <c r="G7" s="47" t="e">
        <v>#N/A</v>
      </c>
      <c r="H7" s="47" t="e">
        <v>#N/A</v>
      </c>
      <c r="I7" s="47" t="e">
        <v>#N/A</v>
      </c>
      <c r="J7" s="47" t="e">
        <v>#N/A</v>
      </c>
      <c r="K7" s="47" t="e">
        <v>#N/A</v>
      </c>
      <c r="L7" s="47" t="e">
        <v>#N/A</v>
      </c>
      <c r="M7" s="47" t="e">
        <v>#N/A</v>
      </c>
      <c r="N7" s="47" t="e">
        <v>#N/A</v>
      </c>
      <c r="O7" s="47" t="e">
        <v>#N/A</v>
      </c>
      <c r="P7" s="47" t="e">
        <v>#N/A</v>
      </c>
      <c r="Q7" s="47" t="e">
        <v>#N/A</v>
      </c>
      <c r="R7" s="47" t="e">
        <v>#N/A</v>
      </c>
      <c r="S7" s="47" t="e">
        <v>#N/A</v>
      </c>
      <c r="T7" s="47" t="e">
        <v>#N/A</v>
      </c>
      <c r="U7" s="47" t="e">
        <v>#N/A</v>
      </c>
      <c r="V7" s="47" t="e">
        <v>#N/A</v>
      </c>
      <c r="X7" s="47" t="e">
        <f t="shared" si="0"/>
        <v>#N/A</v>
      </c>
    </row>
    <row r="8" spans="1:34" x14ac:dyDescent="0.25">
      <c r="A8" s="47" t="s">
        <v>216</v>
      </c>
      <c r="B8" s="47" t="e">
        <v>#N/A</v>
      </c>
      <c r="C8" s="47" t="e">
        <v>#N/A</v>
      </c>
      <c r="D8" s="47" t="e">
        <v>#N/A</v>
      </c>
      <c r="E8" s="47" t="e">
        <v>#N/A</v>
      </c>
      <c r="F8" s="47" t="e">
        <v>#N/A</v>
      </c>
      <c r="G8" s="47" t="e">
        <v>#N/A</v>
      </c>
      <c r="H8" s="47" t="e">
        <v>#N/A</v>
      </c>
      <c r="I8" s="47" t="e">
        <v>#N/A</v>
      </c>
      <c r="J8" s="47" t="e">
        <v>#N/A</v>
      </c>
      <c r="K8" s="47" t="e">
        <v>#N/A</v>
      </c>
      <c r="L8" s="47" t="e">
        <v>#N/A</v>
      </c>
      <c r="M8" s="47" t="e">
        <v>#N/A</v>
      </c>
      <c r="N8" s="47" t="e">
        <v>#N/A</v>
      </c>
      <c r="O8" s="47" t="e">
        <v>#N/A</v>
      </c>
      <c r="P8" s="47" t="e">
        <v>#N/A</v>
      </c>
      <c r="Q8" s="47" t="e">
        <v>#N/A</v>
      </c>
      <c r="R8" s="47" t="e">
        <v>#N/A</v>
      </c>
      <c r="S8" s="47" t="e">
        <v>#N/A</v>
      </c>
      <c r="T8" s="47" t="e">
        <v>#N/A</v>
      </c>
      <c r="U8" s="47" t="e">
        <v>#N/A</v>
      </c>
      <c r="V8" s="47" t="e">
        <v>#N/A</v>
      </c>
      <c r="X8" s="47" t="e">
        <f t="shared" si="0"/>
        <v>#N/A</v>
      </c>
    </row>
    <row r="9" spans="1:34" x14ac:dyDescent="0.25">
      <c r="A9" s="47" t="s">
        <v>217</v>
      </c>
      <c r="B9" s="47" t="e">
        <v>#N/A</v>
      </c>
      <c r="C9" s="47" t="e">
        <v>#N/A</v>
      </c>
      <c r="D9" s="47" t="e">
        <v>#N/A</v>
      </c>
      <c r="E9" s="47" t="e">
        <v>#N/A</v>
      </c>
      <c r="F9" s="47" t="e">
        <v>#N/A</v>
      </c>
      <c r="G9" s="47" t="e">
        <v>#N/A</v>
      </c>
      <c r="H9" s="47" t="e">
        <v>#N/A</v>
      </c>
      <c r="I9" s="47" t="e">
        <v>#N/A</v>
      </c>
      <c r="J9" s="47" t="e">
        <v>#N/A</v>
      </c>
      <c r="K9" s="47" t="e">
        <v>#N/A</v>
      </c>
      <c r="L9" s="47" t="e">
        <v>#N/A</v>
      </c>
      <c r="M9" s="47" t="e">
        <v>#N/A</v>
      </c>
      <c r="N9" s="47" t="e">
        <v>#N/A</v>
      </c>
      <c r="O9" s="47" t="e">
        <v>#N/A</v>
      </c>
      <c r="P9" s="47" t="e">
        <v>#N/A</v>
      </c>
      <c r="Q9" s="47" t="e">
        <v>#N/A</v>
      </c>
      <c r="R9" s="47" t="e">
        <v>#N/A</v>
      </c>
      <c r="S9" s="47" t="e">
        <v>#N/A</v>
      </c>
      <c r="T9" s="47" t="e">
        <v>#N/A</v>
      </c>
      <c r="U9" s="47" t="e">
        <v>#N/A</v>
      </c>
      <c r="V9" s="47" t="e">
        <v>#N/A</v>
      </c>
      <c r="X9" s="47" t="e">
        <f t="shared" si="0"/>
        <v>#N/A</v>
      </c>
    </row>
    <row r="10" spans="1:34" x14ac:dyDescent="0.25">
      <c r="A10" s="47" t="s">
        <v>218</v>
      </c>
      <c r="B10" s="47" t="e">
        <v>#N/A</v>
      </c>
      <c r="C10" s="47" t="e">
        <v>#N/A</v>
      </c>
      <c r="D10" s="47" t="e">
        <v>#N/A</v>
      </c>
      <c r="E10" s="47" t="e">
        <v>#N/A</v>
      </c>
      <c r="F10" s="47" t="e">
        <v>#N/A</v>
      </c>
      <c r="G10" s="47" t="e">
        <v>#N/A</v>
      </c>
      <c r="H10" s="47" t="e">
        <v>#N/A</v>
      </c>
      <c r="I10" s="47" t="e">
        <v>#N/A</v>
      </c>
      <c r="J10" s="47" t="e">
        <v>#N/A</v>
      </c>
      <c r="K10" s="47" t="e">
        <v>#N/A</v>
      </c>
      <c r="L10" s="47" t="e">
        <v>#N/A</v>
      </c>
      <c r="M10" s="47" t="e">
        <v>#N/A</v>
      </c>
      <c r="N10" s="47" t="e">
        <v>#N/A</v>
      </c>
      <c r="O10" s="47" t="e">
        <v>#N/A</v>
      </c>
      <c r="P10" s="47" t="e">
        <v>#N/A</v>
      </c>
      <c r="Q10" s="47" t="e">
        <v>#N/A</v>
      </c>
      <c r="R10" s="47" t="e">
        <v>#N/A</v>
      </c>
      <c r="S10" s="47" t="e">
        <v>#N/A</v>
      </c>
      <c r="T10" s="47" t="e">
        <v>#N/A</v>
      </c>
      <c r="U10" s="47" t="e">
        <v>#N/A</v>
      </c>
      <c r="V10" s="47" t="e">
        <v>#N/A</v>
      </c>
      <c r="X10" s="47" t="e">
        <f t="shared" si="0"/>
        <v>#N/A</v>
      </c>
    </row>
    <row r="11" spans="1:34" x14ac:dyDescent="0.25">
      <c r="A11" s="47" t="s">
        <v>219</v>
      </c>
      <c r="B11" s="47" t="e">
        <v>#N/A</v>
      </c>
      <c r="C11" s="47" t="e">
        <v>#N/A</v>
      </c>
      <c r="D11" s="47" t="e">
        <v>#N/A</v>
      </c>
      <c r="E11" s="47" t="e">
        <v>#N/A</v>
      </c>
      <c r="F11" s="47" t="e">
        <v>#N/A</v>
      </c>
      <c r="G11" s="47" t="e">
        <v>#N/A</v>
      </c>
      <c r="H11" s="47" t="e">
        <v>#N/A</v>
      </c>
      <c r="I11" s="47" t="e">
        <v>#N/A</v>
      </c>
      <c r="J11" s="47" t="e">
        <v>#N/A</v>
      </c>
      <c r="K11" s="47" t="e">
        <v>#N/A</v>
      </c>
      <c r="L11" s="47" t="e">
        <v>#N/A</v>
      </c>
      <c r="M11" s="47" t="e">
        <v>#N/A</v>
      </c>
      <c r="N11" s="47" t="e">
        <v>#N/A</v>
      </c>
      <c r="O11" s="47" t="e">
        <v>#N/A</v>
      </c>
      <c r="P11" s="47" t="e">
        <v>#N/A</v>
      </c>
      <c r="Q11" s="47" t="e">
        <v>#N/A</v>
      </c>
      <c r="R11" s="47" t="e">
        <v>#N/A</v>
      </c>
      <c r="S11" s="47" t="e">
        <v>#N/A</v>
      </c>
      <c r="T11" s="47" t="e">
        <v>#N/A</v>
      </c>
      <c r="U11" s="47" t="e">
        <v>#N/A</v>
      </c>
      <c r="V11" s="47" t="e">
        <v>#N/A</v>
      </c>
      <c r="X11" s="47" t="e">
        <f t="shared" si="0"/>
        <v>#N/A</v>
      </c>
    </row>
    <row r="12" spans="1:34" x14ac:dyDescent="0.25">
      <c r="A12" s="47" t="s">
        <v>220</v>
      </c>
      <c r="B12" s="47" t="e">
        <v>#N/A</v>
      </c>
      <c r="C12" s="47" t="e">
        <v>#N/A</v>
      </c>
      <c r="D12" s="47" t="e">
        <v>#N/A</v>
      </c>
      <c r="E12" s="47" t="e">
        <v>#N/A</v>
      </c>
      <c r="F12" s="47" t="e">
        <v>#N/A</v>
      </c>
      <c r="G12" s="47" t="e">
        <v>#N/A</v>
      </c>
      <c r="H12" s="47" t="e">
        <v>#N/A</v>
      </c>
      <c r="I12" s="47" t="e">
        <v>#N/A</v>
      </c>
      <c r="J12" s="47" t="e">
        <v>#N/A</v>
      </c>
      <c r="K12" s="47" t="e">
        <v>#N/A</v>
      </c>
      <c r="L12" s="47" t="e">
        <v>#N/A</v>
      </c>
      <c r="M12" s="47" t="e">
        <v>#N/A</v>
      </c>
      <c r="N12" s="47" t="e">
        <v>#N/A</v>
      </c>
      <c r="O12" s="47" t="e">
        <v>#N/A</v>
      </c>
      <c r="P12" s="47" t="e">
        <v>#N/A</v>
      </c>
      <c r="Q12" s="47" t="e">
        <v>#N/A</v>
      </c>
      <c r="R12" s="47" t="e">
        <v>#N/A</v>
      </c>
      <c r="S12" s="47" t="e">
        <v>#N/A</v>
      </c>
      <c r="T12" s="47" t="e">
        <v>#N/A</v>
      </c>
      <c r="U12" s="47" t="e">
        <v>#N/A</v>
      </c>
      <c r="V12" s="47" t="e">
        <v>#N/A</v>
      </c>
      <c r="X12" s="47" t="e">
        <f t="shared" si="0"/>
        <v>#N/A</v>
      </c>
    </row>
    <row r="13" spans="1:34" x14ac:dyDescent="0.25">
      <c r="A13" s="47" t="s">
        <v>221</v>
      </c>
      <c r="B13" s="47" t="e">
        <v>#N/A</v>
      </c>
      <c r="C13" s="47" t="e">
        <v>#N/A</v>
      </c>
      <c r="D13" s="47" t="e">
        <v>#N/A</v>
      </c>
      <c r="E13" s="47" t="e">
        <v>#N/A</v>
      </c>
      <c r="F13" s="47" t="e">
        <v>#N/A</v>
      </c>
      <c r="G13" s="47" t="e">
        <v>#N/A</v>
      </c>
      <c r="H13" s="47" t="e">
        <v>#N/A</v>
      </c>
      <c r="I13" s="47" t="e">
        <v>#N/A</v>
      </c>
      <c r="J13" s="47" t="e">
        <v>#N/A</v>
      </c>
      <c r="K13" s="47" t="e">
        <v>#N/A</v>
      </c>
      <c r="L13" s="47" t="e">
        <v>#N/A</v>
      </c>
      <c r="M13" s="47" t="e">
        <v>#N/A</v>
      </c>
      <c r="N13" s="47" t="e">
        <v>#N/A</v>
      </c>
      <c r="O13" s="47" t="e">
        <v>#N/A</v>
      </c>
      <c r="P13" s="47" t="e">
        <v>#N/A</v>
      </c>
      <c r="Q13" s="47" t="e">
        <v>#N/A</v>
      </c>
      <c r="R13" s="47" t="e">
        <v>#N/A</v>
      </c>
      <c r="S13" s="47" t="e">
        <v>#N/A</v>
      </c>
      <c r="T13" s="47" t="e">
        <v>#N/A</v>
      </c>
      <c r="U13" s="47" t="e">
        <v>#N/A</v>
      </c>
      <c r="V13" s="47" t="e">
        <v>#N/A</v>
      </c>
      <c r="X13" s="47" t="e">
        <f t="shared" si="0"/>
        <v>#N/A</v>
      </c>
    </row>
    <row r="14" spans="1:34" x14ac:dyDescent="0.25">
      <c r="A14" s="47" t="s">
        <v>222</v>
      </c>
      <c r="B14" s="47" t="e">
        <v>#N/A</v>
      </c>
      <c r="C14" s="47" t="e">
        <v>#N/A</v>
      </c>
      <c r="D14" s="47" t="e">
        <v>#N/A</v>
      </c>
      <c r="E14" s="47" t="e">
        <v>#N/A</v>
      </c>
      <c r="F14" s="47" t="e">
        <v>#N/A</v>
      </c>
      <c r="G14" s="47" t="e">
        <v>#N/A</v>
      </c>
      <c r="H14" s="47" t="e">
        <v>#N/A</v>
      </c>
      <c r="I14" s="47" t="e">
        <v>#N/A</v>
      </c>
      <c r="J14" s="47" t="e">
        <v>#N/A</v>
      </c>
      <c r="K14" s="47" t="e">
        <v>#N/A</v>
      </c>
      <c r="L14" s="47" t="e">
        <v>#N/A</v>
      </c>
      <c r="M14" s="47" t="e">
        <v>#N/A</v>
      </c>
      <c r="N14" s="47" t="e">
        <v>#N/A</v>
      </c>
      <c r="O14" s="47" t="e">
        <v>#N/A</v>
      </c>
      <c r="P14" s="47" t="e">
        <v>#N/A</v>
      </c>
      <c r="Q14" s="47" t="e">
        <v>#N/A</v>
      </c>
      <c r="R14" s="47" t="e">
        <v>#N/A</v>
      </c>
      <c r="S14" s="47" t="e">
        <v>#N/A</v>
      </c>
      <c r="T14" s="47" t="e">
        <v>#N/A</v>
      </c>
      <c r="U14" s="47" t="e">
        <v>#N/A</v>
      </c>
      <c r="V14" s="47" t="e">
        <v>#N/A</v>
      </c>
      <c r="X14" s="47" t="e">
        <f t="shared" si="0"/>
        <v>#N/A</v>
      </c>
    </row>
    <row r="15" spans="1:34" x14ac:dyDescent="0.25">
      <c r="A15" s="47" t="s">
        <v>223</v>
      </c>
      <c r="B15" s="47" t="e">
        <v>#N/A</v>
      </c>
      <c r="C15" s="47" t="e">
        <v>#N/A</v>
      </c>
      <c r="D15" s="47" t="e">
        <v>#N/A</v>
      </c>
      <c r="E15" s="47" t="e">
        <v>#N/A</v>
      </c>
      <c r="F15" s="47" t="e">
        <v>#N/A</v>
      </c>
      <c r="G15" s="47" t="e">
        <v>#N/A</v>
      </c>
      <c r="H15" s="47" t="e">
        <v>#N/A</v>
      </c>
      <c r="I15" s="47" t="e">
        <v>#N/A</v>
      </c>
      <c r="J15" s="47" t="e">
        <v>#N/A</v>
      </c>
      <c r="K15" s="47" t="e">
        <v>#N/A</v>
      </c>
      <c r="L15" s="47" t="e">
        <v>#N/A</v>
      </c>
      <c r="M15" s="47" t="e">
        <v>#N/A</v>
      </c>
      <c r="N15" s="47" t="e">
        <v>#N/A</v>
      </c>
      <c r="O15" s="47" t="e">
        <v>#N/A</v>
      </c>
      <c r="P15" s="47" t="e">
        <v>#N/A</v>
      </c>
      <c r="Q15" s="47" t="e">
        <v>#N/A</v>
      </c>
      <c r="R15" s="47" t="e">
        <v>#N/A</v>
      </c>
      <c r="S15" s="47" t="e">
        <v>#N/A</v>
      </c>
      <c r="T15" s="47" t="e">
        <v>#N/A</v>
      </c>
      <c r="U15" s="47" t="e">
        <v>#N/A</v>
      </c>
      <c r="V15" s="47" t="e">
        <v>#N/A</v>
      </c>
      <c r="X15" s="47" t="e">
        <f t="shared" si="0"/>
        <v>#N/A</v>
      </c>
    </row>
    <row r="16" spans="1:34" x14ac:dyDescent="0.25">
      <c r="A16" s="47" t="s">
        <v>224</v>
      </c>
      <c r="B16" s="47" t="e">
        <v>#N/A</v>
      </c>
      <c r="C16" s="47" t="e">
        <v>#N/A</v>
      </c>
      <c r="D16" s="47" t="e">
        <v>#N/A</v>
      </c>
      <c r="E16" s="47" t="e">
        <v>#N/A</v>
      </c>
      <c r="F16" s="47" t="e">
        <v>#N/A</v>
      </c>
      <c r="G16" s="47" t="e">
        <v>#N/A</v>
      </c>
      <c r="H16" s="47" t="e">
        <v>#N/A</v>
      </c>
      <c r="I16" s="47" t="e">
        <v>#N/A</v>
      </c>
      <c r="J16" s="47" t="e">
        <v>#N/A</v>
      </c>
      <c r="K16" s="47" t="e">
        <v>#N/A</v>
      </c>
      <c r="L16" s="47" t="e">
        <v>#N/A</v>
      </c>
      <c r="M16" s="47" t="e">
        <v>#N/A</v>
      </c>
      <c r="N16" s="47" t="e">
        <v>#N/A</v>
      </c>
      <c r="O16" s="47" t="e">
        <v>#N/A</v>
      </c>
      <c r="P16" s="47" t="e">
        <v>#N/A</v>
      </c>
      <c r="Q16" s="47" t="e">
        <v>#N/A</v>
      </c>
      <c r="R16" s="47" t="e">
        <v>#N/A</v>
      </c>
      <c r="S16" s="47" t="e">
        <v>#N/A</v>
      </c>
      <c r="T16" s="47" t="e">
        <v>#N/A</v>
      </c>
      <c r="U16" s="47" t="e">
        <v>#N/A</v>
      </c>
      <c r="V16" s="47" t="e">
        <v>#N/A</v>
      </c>
      <c r="X16" s="47" t="e">
        <f t="shared" si="0"/>
        <v>#N/A</v>
      </c>
    </row>
    <row r="17" spans="1:24" x14ac:dyDescent="0.25">
      <c r="A17" s="47" t="s">
        <v>225</v>
      </c>
      <c r="B17" s="47" t="e">
        <v>#N/A</v>
      </c>
      <c r="C17" s="47" t="e">
        <v>#N/A</v>
      </c>
      <c r="D17" s="47" t="e">
        <v>#N/A</v>
      </c>
      <c r="E17" s="47" t="e">
        <v>#N/A</v>
      </c>
      <c r="F17" s="47" t="e">
        <v>#N/A</v>
      </c>
      <c r="G17" s="47" t="e">
        <v>#N/A</v>
      </c>
      <c r="H17" s="47" t="e">
        <v>#N/A</v>
      </c>
      <c r="I17" s="47" t="e">
        <v>#N/A</v>
      </c>
      <c r="J17" s="47" t="e">
        <v>#N/A</v>
      </c>
      <c r="K17" s="47" t="e">
        <v>#N/A</v>
      </c>
      <c r="L17" s="47" t="e">
        <v>#N/A</v>
      </c>
      <c r="M17" s="47" t="e">
        <v>#N/A</v>
      </c>
      <c r="N17" s="47" t="e">
        <v>#N/A</v>
      </c>
      <c r="O17" s="47" t="e">
        <v>#N/A</v>
      </c>
      <c r="P17" s="47" t="e">
        <v>#N/A</v>
      </c>
      <c r="Q17" s="47" t="e">
        <v>#N/A</v>
      </c>
      <c r="R17" s="47" t="e">
        <v>#N/A</v>
      </c>
      <c r="S17" s="47" t="e">
        <v>#N/A</v>
      </c>
      <c r="T17" s="47" t="e">
        <v>#N/A</v>
      </c>
      <c r="U17" s="47" t="e">
        <v>#N/A</v>
      </c>
      <c r="V17" s="47" t="e">
        <v>#N/A</v>
      </c>
      <c r="X17" s="47" t="e">
        <f t="shared" si="0"/>
        <v>#N/A</v>
      </c>
    </row>
    <row r="18" spans="1:24" x14ac:dyDescent="0.25">
      <c r="A18" s="47" t="s">
        <v>226</v>
      </c>
      <c r="B18" s="47" t="e">
        <v>#N/A</v>
      </c>
      <c r="C18" s="47" t="e">
        <v>#N/A</v>
      </c>
      <c r="D18" s="47" t="e">
        <v>#N/A</v>
      </c>
      <c r="E18" s="47" t="e">
        <v>#N/A</v>
      </c>
      <c r="F18" s="47" t="e">
        <v>#N/A</v>
      </c>
      <c r="G18" s="47" t="e">
        <v>#N/A</v>
      </c>
      <c r="H18" s="47" t="e">
        <v>#N/A</v>
      </c>
      <c r="I18" s="47" t="e">
        <v>#N/A</v>
      </c>
      <c r="J18" s="47" t="e">
        <v>#N/A</v>
      </c>
      <c r="K18" s="47" t="e">
        <v>#N/A</v>
      </c>
      <c r="L18" s="47" t="e">
        <v>#N/A</v>
      </c>
      <c r="M18" s="47" t="e">
        <v>#N/A</v>
      </c>
      <c r="N18" s="47" t="e">
        <v>#N/A</v>
      </c>
      <c r="O18" s="47" t="e">
        <v>#N/A</v>
      </c>
      <c r="P18" s="47" t="e">
        <v>#N/A</v>
      </c>
      <c r="Q18" s="47" t="e">
        <v>#N/A</v>
      </c>
      <c r="R18" s="47" t="e">
        <v>#N/A</v>
      </c>
      <c r="S18" s="47" t="e">
        <v>#N/A</v>
      </c>
      <c r="T18" s="47" t="e">
        <v>#N/A</v>
      </c>
      <c r="U18" s="47" t="e">
        <v>#N/A</v>
      </c>
      <c r="V18" s="47" t="e">
        <v>#N/A</v>
      </c>
      <c r="X18" s="47" t="e">
        <f t="shared" si="0"/>
        <v>#N/A</v>
      </c>
    </row>
    <row r="19" spans="1:24" x14ac:dyDescent="0.25">
      <c r="A19" s="47" t="s">
        <v>227</v>
      </c>
      <c r="B19" s="47" t="e">
        <v>#N/A</v>
      </c>
      <c r="C19" s="47" t="e">
        <v>#N/A</v>
      </c>
      <c r="D19" s="47" t="e">
        <v>#N/A</v>
      </c>
      <c r="E19" s="47" t="e">
        <v>#N/A</v>
      </c>
      <c r="F19" s="47" t="e">
        <v>#N/A</v>
      </c>
      <c r="G19" s="47" t="e">
        <v>#N/A</v>
      </c>
      <c r="H19" s="47" t="e">
        <v>#N/A</v>
      </c>
      <c r="I19" s="47" t="e">
        <v>#N/A</v>
      </c>
      <c r="J19" s="47" t="e">
        <v>#N/A</v>
      </c>
      <c r="K19" s="47" t="e">
        <v>#N/A</v>
      </c>
      <c r="L19" s="47" t="e">
        <v>#N/A</v>
      </c>
      <c r="M19" s="47" t="e">
        <v>#N/A</v>
      </c>
      <c r="N19" s="47" t="e">
        <v>#N/A</v>
      </c>
      <c r="O19" s="47" t="e">
        <v>#N/A</v>
      </c>
      <c r="P19" s="47" t="e">
        <v>#N/A</v>
      </c>
      <c r="Q19" s="47" t="e">
        <v>#N/A</v>
      </c>
      <c r="R19" s="47" t="e">
        <v>#N/A</v>
      </c>
      <c r="S19" s="47" t="e">
        <v>#N/A</v>
      </c>
      <c r="T19" s="47" t="e">
        <v>#N/A</v>
      </c>
      <c r="U19" s="47" t="e">
        <v>#N/A</v>
      </c>
      <c r="V19" s="47" t="e">
        <v>#N/A</v>
      </c>
      <c r="X19" s="47" t="e">
        <f t="shared" si="0"/>
        <v>#N/A</v>
      </c>
    </row>
    <row r="20" spans="1:24" x14ac:dyDescent="0.25">
      <c r="A20" s="47" t="s">
        <v>228</v>
      </c>
      <c r="B20" s="47" t="e">
        <v>#N/A</v>
      </c>
      <c r="C20" s="47" t="e">
        <v>#N/A</v>
      </c>
      <c r="D20" s="47" t="e">
        <v>#N/A</v>
      </c>
      <c r="E20" s="47" t="e">
        <v>#N/A</v>
      </c>
      <c r="F20" s="47" t="e">
        <v>#N/A</v>
      </c>
      <c r="G20" s="47" t="e">
        <v>#N/A</v>
      </c>
      <c r="H20" s="47" t="e">
        <v>#N/A</v>
      </c>
      <c r="I20" s="47" t="e">
        <v>#N/A</v>
      </c>
      <c r="J20" s="47" t="e">
        <v>#N/A</v>
      </c>
      <c r="K20" s="47" t="e">
        <v>#N/A</v>
      </c>
      <c r="L20" s="47" t="e">
        <v>#N/A</v>
      </c>
      <c r="M20" s="47" t="e">
        <v>#N/A</v>
      </c>
      <c r="N20" s="47" t="e">
        <v>#N/A</v>
      </c>
      <c r="O20" s="47" t="e">
        <v>#N/A</v>
      </c>
      <c r="P20" s="47" t="e">
        <v>#N/A</v>
      </c>
      <c r="Q20" s="47" t="e">
        <v>#N/A</v>
      </c>
      <c r="R20" s="47" t="e">
        <v>#N/A</v>
      </c>
      <c r="S20" s="47" t="e">
        <v>#N/A</v>
      </c>
      <c r="T20" s="47" t="e">
        <v>#N/A</v>
      </c>
      <c r="U20" s="47" t="e">
        <v>#N/A</v>
      </c>
      <c r="V20" s="47" t="e">
        <v>#N/A</v>
      </c>
      <c r="X20" s="47" t="e">
        <f t="shared" si="0"/>
        <v>#N/A</v>
      </c>
    </row>
    <row r="21" spans="1:24" x14ac:dyDescent="0.25">
      <c r="A21" s="47" t="s">
        <v>229</v>
      </c>
      <c r="B21" s="47" t="e">
        <v>#N/A</v>
      </c>
      <c r="C21" s="47" t="e">
        <v>#N/A</v>
      </c>
      <c r="D21" s="47" t="e">
        <v>#N/A</v>
      </c>
      <c r="E21" s="47" t="e">
        <v>#N/A</v>
      </c>
      <c r="F21" s="47" t="e">
        <v>#N/A</v>
      </c>
      <c r="G21" s="47" t="e">
        <v>#N/A</v>
      </c>
      <c r="H21" s="47" t="e">
        <v>#N/A</v>
      </c>
      <c r="I21" s="47" t="e">
        <v>#N/A</v>
      </c>
      <c r="J21" s="47" t="e">
        <v>#N/A</v>
      </c>
      <c r="K21" s="47" t="e">
        <v>#N/A</v>
      </c>
      <c r="L21" s="47" t="e">
        <v>#N/A</v>
      </c>
      <c r="M21" s="47" t="e">
        <v>#N/A</v>
      </c>
      <c r="N21" s="47" t="e">
        <v>#N/A</v>
      </c>
      <c r="O21" s="47" t="e">
        <v>#N/A</v>
      </c>
      <c r="P21" s="47" t="e">
        <v>#N/A</v>
      </c>
      <c r="Q21" s="47" t="e">
        <v>#N/A</v>
      </c>
      <c r="R21" s="47" t="e">
        <v>#N/A</v>
      </c>
      <c r="S21" s="47" t="e">
        <v>#N/A</v>
      </c>
      <c r="T21" s="47" t="e">
        <v>#N/A</v>
      </c>
      <c r="U21" s="47" t="e">
        <v>#N/A</v>
      </c>
      <c r="V21" s="47" t="e">
        <v>#N/A</v>
      </c>
      <c r="X21" s="47" t="e">
        <f t="shared" si="0"/>
        <v>#N/A</v>
      </c>
    </row>
    <row r="22" spans="1:24" x14ac:dyDescent="0.25">
      <c r="A22" s="47" t="s">
        <v>230</v>
      </c>
      <c r="B22" s="47" t="e">
        <v>#N/A</v>
      </c>
      <c r="C22" s="47" t="e">
        <v>#N/A</v>
      </c>
      <c r="D22" s="47" t="e">
        <v>#N/A</v>
      </c>
      <c r="E22" s="47" t="e">
        <v>#N/A</v>
      </c>
      <c r="F22" s="47" t="e">
        <v>#N/A</v>
      </c>
      <c r="G22" s="47" t="e">
        <v>#N/A</v>
      </c>
      <c r="H22" s="47" t="e">
        <v>#N/A</v>
      </c>
      <c r="I22" s="47" t="e">
        <v>#N/A</v>
      </c>
      <c r="J22" s="47" t="e">
        <v>#N/A</v>
      </c>
      <c r="K22" s="47" t="e">
        <v>#N/A</v>
      </c>
      <c r="L22" s="47" t="e">
        <v>#N/A</v>
      </c>
      <c r="M22" s="47" t="e">
        <v>#N/A</v>
      </c>
      <c r="N22" s="47" t="e">
        <v>#N/A</v>
      </c>
      <c r="O22" s="47" t="e">
        <v>#N/A</v>
      </c>
      <c r="P22" s="47" t="e">
        <v>#N/A</v>
      </c>
      <c r="Q22" s="47" t="e">
        <v>#N/A</v>
      </c>
      <c r="R22" s="47" t="e">
        <v>#N/A</v>
      </c>
      <c r="S22" s="47" t="e">
        <v>#N/A</v>
      </c>
      <c r="T22" s="47" t="e">
        <v>#N/A</v>
      </c>
      <c r="U22" s="47" t="e">
        <v>#N/A</v>
      </c>
      <c r="V22" s="47" t="e">
        <v>#N/A</v>
      </c>
      <c r="X22" s="47" t="e">
        <f t="shared" si="0"/>
        <v>#N/A</v>
      </c>
    </row>
    <row r="23" spans="1:24" x14ac:dyDescent="0.25">
      <c r="A23" s="47" t="s">
        <v>231</v>
      </c>
      <c r="B23" s="47" t="e">
        <v>#N/A</v>
      </c>
      <c r="C23" s="47" t="e">
        <v>#N/A</v>
      </c>
      <c r="D23" s="47" t="e">
        <v>#N/A</v>
      </c>
      <c r="E23" s="47" t="e">
        <v>#N/A</v>
      </c>
      <c r="F23" s="47" t="e">
        <v>#N/A</v>
      </c>
      <c r="G23" s="47" t="e">
        <v>#N/A</v>
      </c>
      <c r="H23" s="47" t="e">
        <v>#N/A</v>
      </c>
      <c r="I23" s="47" t="e">
        <v>#N/A</v>
      </c>
      <c r="J23" s="47" t="e">
        <v>#N/A</v>
      </c>
      <c r="K23" s="47" t="e">
        <v>#N/A</v>
      </c>
      <c r="L23" s="47" t="e">
        <v>#N/A</v>
      </c>
      <c r="M23" s="47" t="e">
        <v>#N/A</v>
      </c>
      <c r="N23" s="47" t="e">
        <v>#N/A</v>
      </c>
      <c r="O23" s="47" t="e">
        <v>#N/A</v>
      </c>
      <c r="P23" s="47" t="e">
        <v>#N/A</v>
      </c>
      <c r="Q23" s="47" t="e">
        <v>#N/A</v>
      </c>
      <c r="R23" s="47" t="e">
        <v>#N/A</v>
      </c>
      <c r="S23" s="47" t="e">
        <v>#N/A</v>
      </c>
      <c r="T23" s="47" t="e">
        <v>#N/A</v>
      </c>
      <c r="U23" s="47" t="e">
        <v>#N/A</v>
      </c>
      <c r="V23" s="47" t="e">
        <v>#N/A</v>
      </c>
      <c r="X23" s="47" t="e">
        <f t="shared" si="0"/>
        <v>#N/A</v>
      </c>
    </row>
    <row r="24" spans="1:24" x14ac:dyDescent="0.25">
      <c r="A24" s="47" t="s">
        <v>232</v>
      </c>
      <c r="B24" s="47" t="e">
        <v>#N/A</v>
      </c>
      <c r="C24" s="47" t="e">
        <v>#N/A</v>
      </c>
      <c r="D24" s="47" t="e">
        <v>#N/A</v>
      </c>
      <c r="E24" s="47" t="e">
        <v>#N/A</v>
      </c>
      <c r="F24" s="47" t="e">
        <v>#N/A</v>
      </c>
      <c r="G24" s="47" t="e">
        <v>#N/A</v>
      </c>
      <c r="H24" s="47" t="e">
        <v>#N/A</v>
      </c>
      <c r="I24" s="47" t="e">
        <v>#N/A</v>
      </c>
      <c r="J24" s="47" t="e">
        <v>#N/A</v>
      </c>
      <c r="K24" s="47" t="e">
        <v>#N/A</v>
      </c>
      <c r="L24" s="47" t="e">
        <v>#N/A</v>
      </c>
      <c r="M24" s="47" t="e">
        <v>#N/A</v>
      </c>
      <c r="N24" s="47" t="e">
        <v>#N/A</v>
      </c>
      <c r="O24" s="47" t="e">
        <v>#N/A</v>
      </c>
      <c r="P24" s="47" t="e">
        <v>#N/A</v>
      </c>
      <c r="Q24" s="47" t="e">
        <v>#N/A</v>
      </c>
      <c r="R24" s="47" t="e">
        <v>#N/A</v>
      </c>
      <c r="S24" s="47" t="e">
        <v>#N/A</v>
      </c>
      <c r="T24" s="47" t="e">
        <v>#N/A</v>
      </c>
      <c r="U24" s="47" t="e">
        <v>#N/A</v>
      </c>
      <c r="V24" s="47" t="e">
        <v>#N/A</v>
      </c>
      <c r="X24" s="47" t="e">
        <f t="shared" si="0"/>
        <v>#N/A</v>
      </c>
    </row>
    <row r="25" spans="1:24" x14ac:dyDescent="0.25">
      <c r="A25" s="47" t="s">
        <v>233</v>
      </c>
      <c r="B25" s="47" t="e">
        <v>#N/A</v>
      </c>
      <c r="C25" s="47" t="e">
        <v>#N/A</v>
      </c>
      <c r="D25" s="47" t="e">
        <v>#N/A</v>
      </c>
      <c r="E25" s="47" t="e">
        <v>#N/A</v>
      </c>
      <c r="F25" s="47" t="e">
        <v>#N/A</v>
      </c>
      <c r="G25" s="47" t="e">
        <v>#N/A</v>
      </c>
      <c r="H25" s="47" t="e">
        <v>#N/A</v>
      </c>
      <c r="I25" s="47" t="e">
        <v>#N/A</v>
      </c>
      <c r="J25" s="47" t="e">
        <v>#N/A</v>
      </c>
      <c r="K25" s="47" t="e">
        <v>#N/A</v>
      </c>
      <c r="L25" s="47" t="e">
        <v>#N/A</v>
      </c>
      <c r="M25" s="47" t="e">
        <v>#N/A</v>
      </c>
      <c r="N25" s="47" t="e">
        <v>#N/A</v>
      </c>
      <c r="O25" s="47" t="e">
        <v>#N/A</v>
      </c>
      <c r="P25" s="47" t="e">
        <v>#N/A</v>
      </c>
      <c r="Q25" s="47" t="e">
        <v>#N/A</v>
      </c>
      <c r="R25" s="47" t="e">
        <v>#N/A</v>
      </c>
      <c r="S25" s="47" t="e">
        <v>#N/A</v>
      </c>
      <c r="T25" s="47" t="e">
        <v>#N/A</v>
      </c>
      <c r="U25" s="47" t="e">
        <v>#N/A</v>
      </c>
      <c r="V25" s="47" t="e">
        <v>#N/A</v>
      </c>
      <c r="X25" s="47" t="e">
        <f t="shared" si="0"/>
        <v>#N/A</v>
      </c>
    </row>
    <row r="26" spans="1:24" x14ac:dyDescent="0.25">
      <c r="A26" s="47" t="s">
        <v>234</v>
      </c>
      <c r="B26" s="47" t="e">
        <v>#N/A</v>
      </c>
      <c r="C26" s="47" t="e">
        <v>#N/A</v>
      </c>
      <c r="D26" s="47" t="e">
        <v>#N/A</v>
      </c>
      <c r="E26" s="47" t="e">
        <v>#N/A</v>
      </c>
      <c r="F26" s="47" t="e">
        <v>#N/A</v>
      </c>
      <c r="G26" s="47" t="e">
        <v>#N/A</v>
      </c>
      <c r="H26" s="47" t="e">
        <v>#N/A</v>
      </c>
      <c r="I26" s="47" t="e">
        <v>#N/A</v>
      </c>
      <c r="J26" s="47" t="e">
        <v>#N/A</v>
      </c>
      <c r="K26" s="47" t="e">
        <v>#N/A</v>
      </c>
      <c r="L26" s="47" t="e">
        <v>#N/A</v>
      </c>
      <c r="M26" s="47" t="e">
        <v>#N/A</v>
      </c>
      <c r="N26" s="47" t="e">
        <v>#N/A</v>
      </c>
      <c r="O26" s="47" t="e">
        <v>#N/A</v>
      </c>
      <c r="P26" s="47" t="e">
        <v>#N/A</v>
      </c>
      <c r="Q26" s="47" t="e">
        <v>#N/A</v>
      </c>
      <c r="R26" s="47" t="e">
        <v>#N/A</v>
      </c>
      <c r="S26" s="47" t="e">
        <v>#N/A</v>
      </c>
      <c r="T26" s="47" t="e">
        <v>#N/A</v>
      </c>
      <c r="U26" s="47" t="e">
        <v>#N/A</v>
      </c>
      <c r="V26" s="47" t="e">
        <v>#N/A</v>
      </c>
      <c r="X26" s="47" t="e">
        <f t="shared" si="0"/>
        <v>#N/A</v>
      </c>
    </row>
    <row r="27" spans="1:24" x14ac:dyDescent="0.25">
      <c r="A27" s="47" t="s">
        <v>235</v>
      </c>
      <c r="B27" s="47" t="e">
        <v>#N/A</v>
      </c>
      <c r="C27" s="47" t="e">
        <v>#N/A</v>
      </c>
      <c r="D27" s="47" t="e">
        <v>#N/A</v>
      </c>
      <c r="E27" s="47" t="e">
        <v>#N/A</v>
      </c>
      <c r="F27" s="47" t="e">
        <v>#N/A</v>
      </c>
      <c r="G27" s="47" t="e">
        <v>#N/A</v>
      </c>
      <c r="H27" s="47" t="e">
        <v>#N/A</v>
      </c>
      <c r="I27" s="47" t="e">
        <v>#N/A</v>
      </c>
      <c r="J27" s="47" t="e">
        <v>#N/A</v>
      </c>
      <c r="K27" s="47" t="e">
        <v>#N/A</v>
      </c>
      <c r="L27" s="47" t="e">
        <v>#N/A</v>
      </c>
      <c r="M27" s="47" t="e">
        <v>#N/A</v>
      </c>
      <c r="N27" s="47" t="e">
        <v>#N/A</v>
      </c>
      <c r="O27" s="47" t="e">
        <v>#N/A</v>
      </c>
      <c r="P27" s="47" t="e">
        <v>#N/A</v>
      </c>
      <c r="Q27" s="47" t="e">
        <v>#N/A</v>
      </c>
      <c r="R27" s="47" t="e">
        <v>#N/A</v>
      </c>
      <c r="S27" s="47" t="e">
        <v>#N/A</v>
      </c>
      <c r="T27" s="47" t="e">
        <v>#N/A</v>
      </c>
      <c r="U27" s="47" t="e">
        <v>#N/A</v>
      </c>
      <c r="V27" s="47" t="e">
        <v>#N/A</v>
      </c>
      <c r="X27" s="47" t="e">
        <f t="shared" si="0"/>
        <v>#N/A</v>
      </c>
    </row>
    <row r="28" spans="1:24" x14ac:dyDescent="0.25">
      <c r="A28" s="47" t="s">
        <v>236</v>
      </c>
      <c r="B28" s="47" t="e">
        <v>#N/A</v>
      </c>
      <c r="C28" s="47" t="e">
        <v>#N/A</v>
      </c>
      <c r="D28" s="47" t="e">
        <v>#N/A</v>
      </c>
      <c r="E28" s="47" t="e">
        <v>#N/A</v>
      </c>
      <c r="F28" s="47" t="e">
        <v>#N/A</v>
      </c>
      <c r="G28" s="47" t="e">
        <v>#N/A</v>
      </c>
      <c r="H28" s="47" t="e">
        <v>#N/A</v>
      </c>
      <c r="I28" s="47" t="e">
        <v>#N/A</v>
      </c>
      <c r="J28" s="47" t="e">
        <v>#N/A</v>
      </c>
      <c r="K28" s="47" t="e">
        <v>#N/A</v>
      </c>
      <c r="L28" s="47" t="e">
        <v>#N/A</v>
      </c>
      <c r="M28" s="47" t="e">
        <v>#N/A</v>
      </c>
      <c r="N28" s="47" t="e">
        <v>#N/A</v>
      </c>
      <c r="O28" s="47" t="e">
        <v>#N/A</v>
      </c>
      <c r="P28" s="47" t="e">
        <v>#N/A</v>
      </c>
      <c r="Q28" s="47" t="e">
        <v>#N/A</v>
      </c>
      <c r="R28" s="47" t="e">
        <v>#N/A</v>
      </c>
      <c r="S28" s="47" t="e">
        <v>#N/A</v>
      </c>
      <c r="T28" s="47" t="e">
        <v>#N/A</v>
      </c>
      <c r="U28" s="47" t="e">
        <v>#N/A</v>
      </c>
      <c r="V28" s="47" t="e">
        <v>#N/A</v>
      </c>
      <c r="X28" s="47" t="e">
        <f t="shared" si="0"/>
        <v>#N/A</v>
      </c>
    </row>
    <row r="29" spans="1:24" x14ac:dyDescent="0.25">
      <c r="A29" s="47" t="s">
        <v>237</v>
      </c>
      <c r="B29" s="47" t="e">
        <v>#N/A</v>
      </c>
      <c r="C29" s="47" t="e">
        <v>#N/A</v>
      </c>
      <c r="D29" s="47" t="e">
        <v>#N/A</v>
      </c>
      <c r="E29" s="47" t="e">
        <v>#N/A</v>
      </c>
      <c r="F29" s="47" t="e">
        <v>#N/A</v>
      </c>
      <c r="G29" s="47" t="e">
        <v>#N/A</v>
      </c>
      <c r="H29" s="47" t="e">
        <v>#N/A</v>
      </c>
      <c r="I29" s="47" t="e">
        <v>#N/A</v>
      </c>
      <c r="J29" s="47" t="e">
        <v>#N/A</v>
      </c>
      <c r="K29" s="47" t="e">
        <v>#N/A</v>
      </c>
      <c r="L29" s="47" t="e">
        <v>#N/A</v>
      </c>
      <c r="M29" s="47" t="e">
        <v>#N/A</v>
      </c>
      <c r="N29" s="47" t="e">
        <v>#N/A</v>
      </c>
      <c r="O29" s="47" t="e">
        <v>#N/A</v>
      </c>
      <c r="P29" s="47" t="e">
        <v>#N/A</v>
      </c>
      <c r="Q29" s="47" t="e">
        <v>#N/A</v>
      </c>
      <c r="R29" s="47" t="e">
        <v>#N/A</v>
      </c>
      <c r="S29" s="47" t="e">
        <v>#N/A</v>
      </c>
      <c r="T29" s="47" t="e">
        <v>#N/A</v>
      </c>
      <c r="U29" s="47" t="e">
        <v>#N/A</v>
      </c>
      <c r="V29" s="47" t="e">
        <v>#N/A</v>
      </c>
      <c r="X29" s="47" t="e">
        <f t="shared" si="0"/>
        <v>#N/A</v>
      </c>
    </row>
    <row r="30" spans="1:24" x14ac:dyDescent="0.25">
      <c r="A30" s="47" t="s">
        <v>238</v>
      </c>
      <c r="B30" s="47" t="e">
        <v>#N/A</v>
      </c>
      <c r="C30" s="47" t="e">
        <v>#N/A</v>
      </c>
      <c r="D30" s="47" t="e">
        <v>#N/A</v>
      </c>
      <c r="E30" s="47" t="e">
        <v>#N/A</v>
      </c>
      <c r="F30" s="47" t="e">
        <v>#N/A</v>
      </c>
      <c r="G30" s="47" t="e">
        <v>#N/A</v>
      </c>
      <c r="H30" s="47" t="e">
        <v>#N/A</v>
      </c>
      <c r="I30" s="47" t="e">
        <v>#N/A</v>
      </c>
      <c r="J30" s="47" t="e">
        <v>#N/A</v>
      </c>
      <c r="K30" s="47" t="e">
        <v>#N/A</v>
      </c>
      <c r="L30" s="47" t="e">
        <v>#N/A</v>
      </c>
      <c r="M30" s="47" t="e">
        <v>#N/A</v>
      </c>
      <c r="N30" s="47" t="e">
        <v>#N/A</v>
      </c>
      <c r="O30" s="47" t="e">
        <v>#N/A</v>
      </c>
      <c r="P30" s="47" t="e">
        <v>#N/A</v>
      </c>
      <c r="Q30" s="47" t="e">
        <v>#N/A</v>
      </c>
      <c r="R30" s="47" t="e">
        <v>#N/A</v>
      </c>
      <c r="S30" s="47" t="e">
        <v>#N/A</v>
      </c>
      <c r="T30" s="47" t="e">
        <v>#N/A</v>
      </c>
      <c r="U30" s="47" t="e">
        <v>#N/A</v>
      </c>
      <c r="V30" s="47" t="e">
        <v>#N/A</v>
      </c>
      <c r="X30" s="47" t="e">
        <f t="shared" si="0"/>
        <v>#N/A</v>
      </c>
    </row>
    <row r="31" spans="1:24" x14ac:dyDescent="0.25">
      <c r="A31" s="47" t="s">
        <v>239</v>
      </c>
      <c r="B31" s="47" t="e">
        <v>#N/A</v>
      </c>
      <c r="C31" s="47" t="e">
        <v>#N/A</v>
      </c>
      <c r="D31" s="47" t="e">
        <v>#N/A</v>
      </c>
      <c r="E31" s="47" t="e">
        <v>#N/A</v>
      </c>
      <c r="F31" s="47" t="e">
        <v>#N/A</v>
      </c>
      <c r="G31" s="47" t="e">
        <v>#N/A</v>
      </c>
      <c r="H31" s="47" t="e">
        <v>#N/A</v>
      </c>
      <c r="I31" s="47" t="e">
        <v>#N/A</v>
      </c>
      <c r="J31" s="47" t="e">
        <v>#N/A</v>
      </c>
      <c r="K31" s="47" t="e">
        <v>#N/A</v>
      </c>
      <c r="L31" s="47" t="e">
        <v>#N/A</v>
      </c>
      <c r="M31" s="47" t="e">
        <v>#N/A</v>
      </c>
      <c r="N31" s="47" t="e">
        <v>#N/A</v>
      </c>
      <c r="O31" s="47" t="e">
        <v>#N/A</v>
      </c>
      <c r="P31" s="47" t="e">
        <v>#N/A</v>
      </c>
      <c r="Q31" s="47" t="e">
        <v>#N/A</v>
      </c>
      <c r="R31" s="47" t="e">
        <v>#N/A</v>
      </c>
      <c r="S31" s="47" t="e">
        <v>#N/A</v>
      </c>
      <c r="T31" s="47" t="e">
        <v>#N/A</v>
      </c>
      <c r="U31" s="47" t="e">
        <v>#N/A</v>
      </c>
      <c r="V31" s="47" t="e">
        <v>#N/A</v>
      </c>
      <c r="X31" s="47" t="e">
        <f t="shared" si="0"/>
        <v>#N/A</v>
      </c>
    </row>
    <row r="32" spans="1:24" x14ac:dyDescent="0.25">
      <c r="A32" s="47" t="s">
        <v>240</v>
      </c>
      <c r="B32" s="47" t="e">
        <v>#N/A</v>
      </c>
      <c r="C32" s="47" t="e">
        <v>#N/A</v>
      </c>
      <c r="D32" s="47" t="e">
        <v>#N/A</v>
      </c>
      <c r="E32" s="47" t="e">
        <v>#N/A</v>
      </c>
      <c r="F32" s="47" t="e">
        <v>#N/A</v>
      </c>
      <c r="G32" s="47" t="e">
        <v>#N/A</v>
      </c>
      <c r="H32" s="47" t="e">
        <v>#N/A</v>
      </c>
      <c r="I32" s="47" t="e">
        <v>#N/A</v>
      </c>
      <c r="J32" s="47" t="e">
        <v>#N/A</v>
      </c>
      <c r="K32" s="47" t="e">
        <v>#N/A</v>
      </c>
      <c r="L32" s="47" t="e">
        <v>#N/A</v>
      </c>
      <c r="M32" s="47" t="e">
        <v>#N/A</v>
      </c>
      <c r="N32" s="47" t="e">
        <v>#N/A</v>
      </c>
      <c r="O32" s="47" t="e">
        <v>#N/A</v>
      </c>
      <c r="P32" s="47" t="e">
        <v>#N/A</v>
      </c>
      <c r="Q32" s="47" t="e">
        <v>#N/A</v>
      </c>
      <c r="R32" s="47" t="e">
        <v>#N/A</v>
      </c>
      <c r="S32" s="47" t="e">
        <v>#N/A</v>
      </c>
      <c r="T32" s="47" t="e">
        <v>#N/A</v>
      </c>
      <c r="U32" s="47" t="e">
        <v>#N/A</v>
      </c>
      <c r="V32" s="47" t="e">
        <v>#N/A</v>
      </c>
      <c r="X32" s="47" t="e">
        <f t="shared" si="0"/>
        <v>#N/A</v>
      </c>
    </row>
    <row r="33" spans="1:34" x14ac:dyDescent="0.25">
      <c r="A33" s="47" t="s">
        <v>241</v>
      </c>
      <c r="B33" s="47" t="e">
        <v>#N/A</v>
      </c>
      <c r="C33" s="47" t="e">
        <v>#N/A</v>
      </c>
      <c r="D33" s="47" t="e">
        <v>#N/A</v>
      </c>
      <c r="E33" s="47" t="e">
        <v>#N/A</v>
      </c>
      <c r="F33" s="47" t="e">
        <v>#N/A</v>
      </c>
      <c r="G33" s="47" t="e">
        <v>#N/A</v>
      </c>
      <c r="H33" s="47" t="e">
        <v>#N/A</v>
      </c>
      <c r="I33" s="47" t="e">
        <v>#N/A</v>
      </c>
      <c r="J33" s="47" t="e">
        <v>#N/A</v>
      </c>
      <c r="K33" s="47" t="e">
        <v>#N/A</v>
      </c>
      <c r="L33" s="47" t="e">
        <v>#N/A</v>
      </c>
      <c r="M33" s="47" t="e">
        <v>#N/A</v>
      </c>
      <c r="N33" s="47" t="e">
        <v>#N/A</v>
      </c>
      <c r="O33" s="47" t="e">
        <v>#N/A</v>
      </c>
      <c r="P33" s="47" t="e">
        <v>#N/A</v>
      </c>
      <c r="Q33" s="47" t="e">
        <v>#N/A</v>
      </c>
      <c r="R33" s="47" t="e">
        <v>#N/A</v>
      </c>
      <c r="S33" s="47" t="e">
        <v>#N/A</v>
      </c>
      <c r="T33" s="47" t="e">
        <v>#N/A</v>
      </c>
      <c r="U33" s="47" t="e">
        <v>#N/A</v>
      </c>
      <c r="V33" s="47" t="e">
        <v>#N/A</v>
      </c>
      <c r="X33" s="47" t="e">
        <f t="shared" si="0"/>
        <v>#N/A</v>
      </c>
    </row>
    <row r="34" spans="1:34" x14ac:dyDescent="0.25">
      <c r="A34" s="47" t="s">
        <v>242</v>
      </c>
      <c r="B34" s="47" t="e">
        <v>#N/A</v>
      </c>
      <c r="C34" s="47" t="e">
        <v>#N/A</v>
      </c>
      <c r="D34" s="47" t="e">
        <v>#N/A</v>
      </c>
      <c r="E34" s="47" t="e">
        <v>#N/A</v>
      </c>
      <c r="F34" s="47" t="e">
        <v>#N/A</v>
      </c>
      <c r="G34" s="47" t="e">
        <v>#N/A</v>
      </c>
      <c r="H34" s="47" t="e">
        <v>#N/A</v>
      </c>
      <c r="I34" s="47" t="e">
        <v>#N/A</v>
      </c>
      <c r="J34" s="47" t="e">
        <v>#N/A</v>
      </c>
      <c r="K34" s="47" t="e">
        <v>#N/A</v>
      </c>
      <c r="L34" s="47" t="e">
        <v>#N/A</v>
      </c>
      <c r="M34" s="47" t="e">
        <v>#N/A</v>
      </c>
      <c r="N34" s="47" t="e">
        <v>#N/A</v>
      </c>
      <c r="O34" s="47" t="e">
        <v>#N/A</v>
      </c>
      <c r="P34" s="47" t="e">
        <v>#N/A</v>
      </c>
      <c r="Q34" s="47" t="e">
        <v>#N/A</v>
      </c>
      <c r="R34" s="47" t="e">
        <v>#N/A</v>
      </c>
      <c r="S34" s="47" t="e">
        <v>#N/A</v>
      </c>
      <c r="T34" s="47" t="e">
        <v>#N/A</v>
      </c>
      <c r="U34" s="47" t="e">
        <v>#N/A</v>
      </c>
      <c r="V34" s="47" t="e">
        <v>#N/A</v>
      </c>
      <c r="X34" s="47" t="e">
        <f t="shared" si="0"/>
        <v>#N/A</v>
      </c>
    </row>
    <row r="35" spans="1:34" x14ac:dyDescent="0.25">
      <c r="A35" s="47" t="s">
        <v>243</v>
      </c>
      <c r="B35" s="47" t="e">
        <v>#N/A</v>
      </c>
      <c r="C35" s="47" t="e">
        <v>#N/A</v>
      </c>
      <c r="D35" s="47" t="e">
        <v>#N/A</v>
      </c>
      <c r="E35" s="47" t="e">
        <v>#N/A</v>
      </c>
      <c r="F35" s="47" t="e">
        <v>#N/A</v>
      </c>
      <c r="G35" s="47" t="e">
        <v>#N/A</v>
      </c>
      <c r="H35" s="47" t="e">
        <v>#N/A</v>
      </c>
      <c r="I35" s="47" t="e">
        <v>#N/A</v>
      </c>
      <c r="J35" s="47" t="e">
        <v>#N/A</v>
      </c>
      <c r="K35" s="47" t="e">
        <v>#N/A</v>
      </c>
      <c r="L35" s="47" t="e">
        <v>#N/A</v>
      </c>
      <c r="M35" s="47" t="e">
        <v>#N/A</v>
      </c>
      <c r="N35" s="47" t="e">
        <v>#N/A</v>
      </c>
      <c r="O35" s="47" t="e">
        <v>#N/A</v>
      </c>
      <c r="P35" s="47" t="e">
        <v>#N/A</v>
      </c>
      <c r="Q35" s="47" t="e">
        <v>#N/A</v>
      </c>
      <c r="R35" s="47" t="e">
        <v>#N/A</v>
      </c>
      <c r="S35" s="47" t="e">
        <v>#N/A</v>
      </c>
      <c r="T35" s="47" t="e">
        <v>#N/A</v>
      </c>
      <c r="U35" s="47" t="e">
        <v>#N/A</v>
      </c>
      <c r="V35" s="47" t="e">
        <v>#N/A</v>
      </c>
      <c r="X35" s="47" t="e">
        <f t="shared" si="0"/>
        <v>#N/A</v>
      </c>
    </row>
    <row r="36" spans="1:34" x14ac:dyDescent="0.25">
      <c r="A36" s="47" t="s">
        <v>244</v>
      </c>
      <c r="B36" s="47" t="e">
        <v>#N/A</v>
      </c>
      <c r="C36" s="47" t="e">
        <v>#N/A</v>
      </c>
      <c r="D36" s="47" t="e">
        <v>#N/A</v>
      </c>
      <c r="E36" s="47" t="e">
        <v>#N/A</v>
      </c>
      <c r="F36" s="47" t="e">
        <v>#N/A</v>
      </c>
      <c r="G36" s="47" t="e">
        <v>#N/A</v>
      </c>
      <c r="H36" s="47" t="e">
        <v>#N/A</v>
      </c>
      <c r="I36" s="47" t="e">
        <v>#N/A</v>
      </c>
      <c r="J36" s="47" t="e">
        <v>#N/A</v>
      </c>
      <c r="K36" s="47" t="e">
        <v>#N/A</v>
      </c>
      <c r="L36" s="47" t="e">
        <v>#N/A</v>
      </c>
      <c r="M36" s="47" t="e">
        <v>#N/A</v>
      </c>
      <c r="N36" s="47" t="e">
        <v>#N/A</v>
      </c>
      <c r="O36" s="47" t="e">
        <v>#N/A</v>
      </c>
      <c r="P36" s="47" t="e">
        <v>#N/A</v>
      </c>
      <c r="Q36" s="47" t="e">
        <v>#N/A</v>
      </c>
      <c r="R36" s="47" t="e">
        <v>#N/A</v>
      </c>
      <c r="S36" s="47" t="e">
        <v>#N/A</v>
      </c>
      <c r="T36" s="47" t="e">
        <v>#N/A</v>
      </c>
      <c r="U36" s="47" t="e">
        <v>#N/A</v>
      </c>
      <c r="V36" s="47" t="e">
        <v>#N/A</v>
      </c>
      <c r="X36" s="47" t="e">
        <f t="shared" si="0"/>
        <v>#N/A</v>
      </c>
    </row>
    <row r="37" spans="1:34" x14ac:dyDescent="0.25">
      <c r="A37" s="47" t="s">
        <v>245</v>
      </c>
      <c r="B37" s="47" t="e">
        <v>#N/A</v>
      </c>
      <c r="C37" s="47" t="e">
        <v>#N/A</v>
      </c>
      <c r="D37" s="47" t="e">
        <v>#N/A</v>
      </c>
      <c r="E37" s="47" t="e">
        <v>#N/A</v>
      </c>
      <c r="F37" s="47" t="e">
        <v>#N/A</v>
      </c>
      <c r="G37" s="47" t="e">
        <v>#N/A</v>
      </c>
      <c r="H37" s="47" t="e">
        <v>#N/A</v>
      </c>
      <c r="I37" s="47" t="e">
        <v>#N/A</v>
      </c>
      <c r="J37" s="47" t="e">
        <v>#N/A</v>
      </c>
      <c r="K37" s="47" t="e">
        <v>#N/A</v>
      </c>
      <c r="L37" s="47" t="e">
        <v>#N/A</v>
      </c>
      <c r="M37" s="47" t="e">
        <v>#N/A</v>
      </c>
      <c r="N37" s="47" t="e">
        <v>#N/A</v>
      </c>
      <c r="O37" s="47" t="e">
        <v>#N/A</v>
      </c>
      <c r="P37" s="47" t="e">
        <v>#N/A</v>
      </c>
      <c r="Q37" s="47" t="e">
        <v>#N/A</v>
      </c>
      <c r="R37" s="47" t="e">
        <v>#N/A</v>
      </c>
      <c r="S37" s="47" t="e">
        <v>#N/A</v>
      </c>
      <c r="T37" s="47" t="e">
        <v>#N/A</v>
      </c>
      <c r="U37" s="47" t="e">
        <v>#N/A</v>
      </c>
      <c r="V37" s="47" t="e">
        <v>#N/A</v>
      </c>
      <c r="X37" s="47" t="e">
        <f t="shared" si="0"/>
        <v>#N/A</v>
      </c>
    </row>
    <row r="38" spans="1:34" x14ac:dyDescent="0.25">
      <c r="A38" s="47" t="s">
        <v>246</v>
      </c>
      <c r="B38" s="47" t="e">
        <v>#N/A</v>
      </c>
      <c r="C38" s="47" t="e">
        <v>#N/A</v>
      </c>
      <c r="D38" s="47" t="e">
        <v>#N/A</v>
      </c>
      <c r="E38" s="47" t="e">
        <v>#N/A</v>
      </c>
      <c r="F38" s="47" t="e">
        <v>#N/A</v>
      </c>
      <c r="G38" s="47" t="e">
        <v>#N/A</v>
      </c>
      <c r="H38" s="47" t="e">
        <v>#N/A</v>
      </c>
      <c r="I38" s="47" t="e">
        <v>#N/A</v>
      </c>
      <c r="J38" s="47" t="e">
        <v>#N/A</v>
      </c>
      <c r="K38" s="47" t="e">
        <v>#N/A</v>
      </c>
      <c r="L38" s="47" t="e">
        <v>#N/A</v>
      </c>
      <c r="M38" s="47" t="e">
        <v>#N/A</v>
      </c>
      <c r="N38" s="47" t="e">
        <v>#N/A</v>
      </c>
      <c r="O38" s="47" t="e">
        <v>#N/A</v>
      </c>
      <c r="P38" s="47" t="e">
        <v>#N/A</v>
      </c>
      <c r="Q38" s="47" t="e">
        <v>#N/A</v>
      </c>
      <c r="R38" s="47" t="e">
        <v>#N/A</v>
      </c>
      <c r="S38" s="47" t="e">
        <v>#N/A</v>
      </c>
      <c r="T38" s="47" t="e">
        <v>#N/A</v>
      </c>
      <c r="U38" s="47" t="e">
        <v>#N/A</v>
      </c>
      <c r="V38" s="47" t="e">
        <v>#N/A</v>
      </c>
      <c r="X38" s="47" t="e">
        <f t="shared" si="0"/>
        <v>#N/A</v>
      </c>
    </row>
    <row r="39" spans="1:34" x14ac:dyDescent="0.25">
      <c r="A39" s="47" t="s">
        <v>247</v>
      </c>
      <c r="B39" s="47" t="e">
        <v>#N/A</v>
      </c>
      <c r="C39" s="47" t="e">
        <v>#N/A</v>
      </c>
      <c r="D39" s="47" t="e">
        <v>#N/A</v>
      </c>
      <c r="E39" s="47" t="e">
        <v>#N/A</v>
      </c>
      <c r="F39" s="47" t="e">
        <v>#N/A</v>
      </c>
      <c r="G39" s="47" t="e">
        <v>#N/A</v>
      </c>
      <c r="H39" s="47" t="e">
        <v>#N/A</v>
      </c>
      <c r="I39" s="47" t="e">
        <v>#N/A</v>
      </c>
      <c r="J39" s="47" t="e">
        <v>#N/A</v>
      </c>
      <c r="K39" s="47" t="e">
        <v>#N/A</v>
      </c>
      <c r="L39" s="47" t="e">
        <v>#N/A</v>
      </c>
      <c r="M39" s="47" t="e">
        <v>#N/A</v>
      </c>
      <c r="N39" s="47" t="e">
        <v>#N/A</v>
      </c>
      <c r="O39" s="47" t="e">
        <v>#N/A</v>
      </c>
      <c r="P39" s="47" t="e">
        <v>#N/A</v>
      </c>
      <c r="Q39" s="47" t="e">
        <v>#N/A</v>
      </c>
      <c r="R39" s="47" t="e">
        <v>#N/A</v>
      </c>
      <c r="S39" s="47" t="e">
        <v>#N/A</v>
      </c>
      <c r="T39" s="47" t="e">
        <v>#N/A</v>
      </c>
      <c r="U39" s="47" t="e">
        <v>#N/A</v>
      </c>
      <c r="V39" s="47" t="e">
        <v>#N/A</v>
      </c>
      <c r="X39" s="47" t="e">
        <f t="shared" si="0"/>
        <v>#N/A</v>
      </c>
    </row>
    <row r="40" spans="1:34" x14ac:dyDescent="0.25">
      <c r="A40" s="47" t="s">
        <v>248</v>
      </c>
      <c r="B40" s="47" t="e">
        <v>#N/A</v>
      </c>
      <c r="C40" s="47" t="e">
        <v>#N/A</v>
      </c>
      <c r="D40" s="47" t="e">
        <v>#N/A</v>
      </c>
      <c r="E40" s="47" t="e">
        <v>#N/A</v>
      </c>
      <c r="F40" s="47" t="e">
        <v>#N/A</v>
      </c>
      <c r="G40" s="47" t="e">
        <v>#N/A</v>
      </c>
      <c r="H40" s="47" t="e">
        <v>#N/A</v>
      </c>
      <c r="I40" s="47" t="e">
        <v>#N/A</v>
      </c>
      <c r="J40" s="47" t="e">
        <v>#N/A</v>
      </c>
      <c r="K40" s="47" t="e">
        <v>#N/A</v>
      </c>
      <c r="L40" s="47" t="e">
        <v>#N/A</v>
      </c>
      <c r="M40" s="47" t="e">
        <v>#N/A</v>
      </c>
      <c r="N40" s="47" t="e">
        <v>#N/A</v>
      </c>
      <c r="O40" s="47" t="e">
        <v>#N/A</v>
      </c>
      <c r="P40" s="47" t="e">
        <v>#N/A</v>
      </c>
      <c r="Q40" s="47" t="e">
        <v>#N/A</v>
      </c>
      <c r="R40" s="47" t="e">
        <v>#N/A</v>
      </c>
      <c r="S40" s="47" t="e">
        <v>#N/A</v>
      </c>
      <c r="T40" s="47" t="e">
        <v>#N/A</v>
      </c>
      <c r="U40" s="47" t="e">
        <v>#N/A</v>
      </c>
      <c r="V40" s="47" t="e">
        <v>#N/A</v>
      </c>
      <c r="X40" s="47" t="e">
        <f t="shared" si="0"/>
        <v>#N/A</v>
      </c>
    </row>
    <row r="41" spans="1:34" x14ac:dyDescent="0.25">
      <c r="A41" s="47" t="s">
        <v>249</v>
      </c>
      <c r="B41" s="47" t="e">
        <v>#N/A</v>
      </c>
      <c r="C41" s="47" t="e">
        <v>#N/A</v>
      </c>
      <c r="D41" s="47" t="e">
        <v>#N/A</v>
      </c>
      <c r="E41" s="47" t="e">
        <v>#N/A</v>
      </c>
      <c r="F41" s="47" t="e">
        <v>#N/A</v>
      </c>
      <c r="G41" s="47" t="e">
        <v>#N/A</v>
      </c>
      <c r="H41" s="47" t="e">
        <v>#N/A</v>
      </c>
      <c r="I41" s="47" t="e">
        <v>#N/A</v>
      </c>
      <c r="J41" s="47" t="e">
        <v>#N/A</v>
      </c>
      <c r="K41" s="47" t="e">
        <v>#N/A</v>
      </c>
      <c r="L41" s="47" t="e">
        <v>#N/A</v>
      </c>
      <c r="M41" s="47" t="e">
        <v>#N/A</v>
      </c>
      <c r="N41" s="47" t="e">
        <v>#N/A</v>
      </c>
      <c r="O41" s="47" t="e">
        <v>#N/A</v>
      </c>
      <c r="P41" s="47" t="e">
        <v>#N/A</v>
      </c>
      <c r="Q41" s="47" t="e">
        <v>#N/A</v>
      </c>
      <c r="R41" s="47" t="e">
        <v>#N/A</v>
      </c>
      <c r="S41" s="47" t="e">
        <v>#N/A</v>
      </c>
      <c r="T41" s="47" t="e">
        <v>#N/A</v>
      </c>
      <c r="U41" s="47" t="e">
        <v>#N/A</v>
      </c>
      <c r="V41" s="47" t="e">
        <v>#N/A</v>
      </c>
      <c r="X41" s="47" t="e">
        <f t="shared" si="0"/>
        <v>#N/A</v>
      </c>
    </row>
    <row r="42" spans="1:34" x14ac:dyDescent="0.25">
      <c r="A42" s="47" t="s">
        <v>250</v>
      </c>
      <c r="B42" s="47" t="e">
        <v>#N/A</v>
      </c>
      <c r="C42" s="47" t="e">
        <v>#N/A</v>
      </c>
      <c r="D42" s="47" t="e">
        <v>#N/A</v>
      </c>
      <c r="E42" s="47" t="e">
        <v>#N/A</v>
      </c>
      <c r="F42" s="47" t="e">
        <v>#N/A</v>
      </c>
      <c r="G42" s="47" t="e">
        <v>#N/A</v>
      </c>
      <c r="H42" s="47" t="e">
        <v>#N/A</v>
      </c>
      <c r="I42" s="47" t="e">
        <v>#N/A</v>
      </c>
      <c r="J42" s="47" t="e">
        <v>#N/A</v>
      </c>
      <c r="K42" s="47" t="e">
        <v>#N/A</v>
      </c>
      <c r="L42" s="47" t="e">
        <v>#N/A</v>
      </c>
      <c r="M42" s="47" t="e">
        <v>#N/A</v>
      </c>
      <c r="N42" s="47" t="e">
        <v>#N/A</v>
      </c>
      <c r="O42" s="47" t="e">
        <v>#N/A</v>
      </c>
      <c r="P42" s="47" t="e">
        <v>#N/A</v>
      </c>
      <c r="Q42" s="47" t="e">
        <v>#N/A</v>
      </c>
      <c r="R42" s="47" t="e">
        <v>#N/A</v>
      </c>
      <c r="S42" s="47" t="e">
        <v>#N/A</v>
      </c>
      <c r="T42" s="47" t="e">
        <v>#N/A</v>
      </c>
      <c r="U42" s="47" t="e">
        <v>#N/A</v>
      </c>
      <c r="V42" s="47" t="e">
        <v>#N/A</v>
      </c>
      <c r="X42" s="47" t="e">
        <f t="shared" si="0"/>
        <v>#N/A</v>
      </c>
    </row>
    <row r="43" spans="1:34" x14ac:dyDescent="0.25">
      <c r="A43" s="47" t="s">
        <v>251</v>
      </c>
      <c r="B43" s="47" t="e">
        <v>#N/A</v>
      </c>
      <c r="C43" s="47" t="e">
        <v>#N/A</v>
      </c>
      <c r="D43" s="47" t="e">
        <v>#N/A</v>
      </c>
      <c r="E43" s="47" t="e">
        <v>#N/A</v>
      </c>
      <c r="F43" s="47" t="e">
        <v>#N/A</v>
      </c>
      <c r="G43" s="47" t="e">
        <v>#N/A</v>
      </c>
      <c r="H43" s="47" t="e">
        <v>#N/A</v>
      </c>
      <c r="I43" s="47" t="e">
        <v>#N/A</v>
      </c>
      <c r="J43" s="47" t="e">
        <v>#N/A</v>
      </c>
      <c r="K43" s="47" t="e">
        <v>#N/A</v>
      </c>
      <c r="L43" s="47" t="e">
        <v>#N/A</v>
      </c>
      <c r="M43" s="47" t="e">
        <v>#N/A</v>
      </c>
      <c r="N43" s="47" t="e">
        <v>#N/A</v>
      </c>
      <c r="O43" s="47" t="e">
        <v>#N/A</v>
      </c>
      <c r="P43" s="47" t="e">
        <v>#N/A</v>
      </c>
      <c r="Q43" s="47" t="e">
        <v>#N/A</v>
      </c>
      <c r="R43" s="47" t="e">
        <v>#N/A</v>
      </c>
      <c r="S43" s="47" t="e">
        <v>#N/A</v>
      </c>
      <c r="T43" s="47" t="e">
        <v>#N/A</v>
      </c>
      <c r="U43" s="47" t="e">
        <v>#N/A</v>
      </c>
      <c r="V43" s="47" t="e">
        <v>#N/A</v>
      </c>
      <c r="X43" s="47" t="e">
        <f t="shared" si="0"/>
        <v>#N/A</v>
      </c>
    </row>
    <row r="44" spans="1:34" x14ac:dyDescent="0.25">
      <c r="A44" s="47" t="s">
        <v>252</v>
      </c>
      <c r="B44" s="47" t="e">
        <v>#N/A</v>
      </c>
      <c r="C44" s="47" t="e">
        <v>#N/A</v>
      </c>
      <c r="D44" s="47" t="e">
        <v>#N/A</v>
      </c>
      <c r="E44" s="47" t="e">
        <v>#N/A</v>
      </c>
      <c r="F44" s="47" t="e">
        <v>#N/A</v>
      </c>
      <c r="G44" s="47" t="e">
        <v>#N/A</v>
      </c>
      <c r="H44" s="47" t="e">
        <v>#N/A</v>
      </c>
      <c r="I44" s="47" t="e">
        <v>#N/A</v>
      </c>
      <c r="J44" s="47" t="e">
        <v>#N/A</v>
      </c>
      <c r="K44" s="47" t="e">
        <v>#N/A</v>
      </c>
      <c r="L44" s="47" t="e">
        <v>#N/A</v>
      </c>
      <c r="M44" s="47" t="e">
        <v>#N/A</v>
      </c>
      <c r="N44" s="47" t="e">
        <v>#N/A</v>
      </c>
      <c r="O44" s="47" t="e">
        <v>#N/A</v>
      </c>
      <c r="P44" s="47" t="e">
        <v>#N/A</v>
      </c>
      <c r="Q44" s="47" t="e">
        <v>#N/A</v>
      </c>
      <c r="R44" s="47" t="e">
        <v>#N/A</v>
      </c>
      <c r="S44" s="47" t="e">
        <v>#N/A</v>
      </c>
      <c r="T44" s="47" t="e">
        <v>#N/A</v>
      </c>
      <c r="U44" s="47" t="e">
        <v>#N/A</v>
      </c>
      <c r="V44" s="47" t="e">
        <v>#N/A</v>
      </c>
      <c r="X44" s="47" t="e">
        <f t="shared" si="0"/>
        <v>#N/A</v>
      </c>
    </row>
    <row r="45" spans="1:34" x14ac:dyDescent="0.25">
      <c r="A45" s="47" t="s">
        <v>253</v>
      </c>
      <c r="B45" s="47" t="e">
        <v>#N/A</v>
      </c>
      <c r="C45" s="47" t="e">
        <v>#N/A</v>
      </c>
      <c r="D45" s="47" t="e">
        <v>#N/A</v>
      </c>
      <c r="E45" s="47" t="e">
        <v>#N/A</v>
      </c>
      <c r="F45" s="47" t="e">
        <v>#N/A</v>
      </c>
      <c r="G45" s="47" t="e">
        <v>#N/A</v>
      </c>
      <c r="H45" s="47" t="e">
        <v>#N/A</v>
      </c>
      <c r="I45" s="47" t="e">
        <v>#N/A</v>
      </c>
      <c r="J45" s="47" t="e">
        <v>#N/A</v>
      </c>
      <c r="K45" s="47" t="e">
        <v>#N/A</v>
      </c>
      <c r="L45" s="47" t="e">
        <v>#N/A</v>
      </c>
      <c r="M45" s="47" t="e">
        <v>#N/A</v>
      </c>
      <c r="N45" s="47" t="e">
        <v>#N/A</v>
      </c>
      <c r="O45" s="47" t="e">
        <v>#N/A</v>
      </c>
      <c r="P45" s="47" t="e">
        <v>#N/A</v>
      </c>
      <c r="Q45" s="47" t="e">
        <v>#N/A</v>
      </c>
      <c r="R45" s="47" t="e">
        <v>#N/A</v>
      </c>
      <c r="S45" s="47" t="e">
        <v>#N/A</v>
      </c>
      <c r="T45" s="47" t="e">
        <v>#N/A</v>
      </c>
      <c r="U45" s="47" t="e">
        <v>#N/A</v>
      </c>
      <c r="V45" s="47" t="e">
        <v>#N/A</v>
      </c>
      <c r="X45" s="47" t="e">
        <f t="shared" si="0"/>
        <v>#N/A</v>
      </c>
    </row>
    <row r="46" spans="1:34" x14ac:dyDescent="0.25">
      <c r="A46" s="47" t="s">
        <v>254</v>
      </c>
      <c r="B46" s="47" t="e">
        <v>#N/A</v>
      </c>
      <c r="C46" s="47" t="e">
        <v>#N/A</v>
      </c>
      <c r="D46" s="47" t="e">
        <v>#N/A</v>
      </c>
      <c r="E46" s="47" t="e">
        <v>#N/A</v>
      </c>
      <c r="F46" s="47" t="e">
        <v>#N/A</v>
      </c>
      <c r="G46" s="47" t="e">
        <v>#N/A</v>
      </c>
      <c r="H46" s="47" t="e">
        <v>#N/A</v>
      </c>
      <c r="I46" s="47" t="e">
        <v>#N/A</v>
      </c>
      <c r="J46" s="47" t="e">
        <v>#N/A</v>
      </c>
      <c r="K46" s="47" t="e">
        <v>#N/A</v>
      </c>
      <c r="L46" s="47" t="e">
        <v>#N/A</v>
      </c>
      <c r="M46" s="47" t="e">
        <v>#N/A</v>
      </c>
      <c r="N46" s="47" t="e">
        <v>#N/A</v>
      </c>
      <c r="O46" s="47" t="e">
        <v>#N/A</v>
      </c>
      <c r="P46" s="47" t="e">
        <v>#N/A</v>
      </c>
      <c r="Q46" s="47" t="e">
        <v>#N/A</v>
      </c>
      <c r="R46" s="47" t="e">
        <v>#N/A</v>
      </c>
      <c r="S46" s="47" t="e">
        <v>#N/A</v>
      </c>
      <c r="T46" s="47" t="e">
        <v>#N/A</v>
      </c>
      <c r="U46" s="47" t="e">
        <v>#N/A</v>
      </c>
      <c r="V46" s="47" t="e">
        <v>#N/A</v>
      </c>
      <c r="X46" s="47" t="e">
        <f t="shared" si="0"/>
        <v>#N/A</v>
      </c>
    </row>
    <row r="47" spans="1:34" x14ac:dyDescent="0.25">
      <c r="A47" s="47" t="str">
        <f>'[2]OUT-FOREIGNDEMAND'!A2</f>
        <v>1980Q1</v>
      </c>
      <c r="B47" s="60">
        <f>'[2]OUT-FOREIGNDEMAND'!B2</f>
        <v>43.543372841734367</v>
      </c>
      <c r="C47" s="60">
        <f>'[2]OUT-FOREIGNDEMAND'!C2</f>
        <v>55.576030918474054</v>
      </c>
      <c r="D47" s="60">
        <f>'[2]OUT-FOREIGNDEMAND'!D2</f>
        <v>60.51119891243399</v>
      </c>
      <c r="E47" s="60">
        <f>'[2]OUT-FOREIGNDEMAND'!E2</f>
        <v>20.004568951784385</v>
      </c>
      <c r="F47" s="60" t="e">
        <v>#N/A</v>
      </c>
      <c r="G47" s="60">
        <f>'[2]OUT-FOREIGNDEMAND'!G2</f>
        <v>43.215790138951604</v>
      </c>
      <c r="H47" s="60">
        <f>'[2]OUT-FOREIGNDEMAND'!H2</f>
        <v>17.584163966446759</v>
      </c>
      <c r="I47" s="60">
        <f>'[2]OUT-FOREIGNDEMAND'!I2</f>
        <v>6.1467811003466242</v>
      </c>
      <c r="J47" s="60">
        <f>'[2]OUT-FOREIGNDEMAND'!J2</f>
        <v>54.846672806036828</v>
      </c>
      <c r="K47" s="60">
        <f>'[2]OUT-FOREIGNDEMAND'!K2</f>
        <v>12.786628015158971</v>
      </c>
      <c r="L47" s="60">
        <f>'[2]OUT-FOREIGNDEMAND'!L2</f>
        <v>24.975470719951122</v>
      </c>
      <c r="M47" s="60">
        <f>'[2]OUT-FOREIGNDEMAND'!M2</f>
        <v>57.248173126001618</v>
      </c>
      <c r="N47" s="60">
        <f>'[2]OUT-FOREIGNDEMAND'!N2</f>
        <v>62.854728651607267</v>
      </c>
      <c r="O47" s="60" t="e">
        <v>#N/A</v>
      </c>
      <c r="P47" s="60">
        <f>'[2]OUT-FOREIGNDEMAND'!P2</f>
        <v>50.728803452110057</v>
      </c>
      <c r="Q47" s="60" t="e">
        <v>#N/A</v>
      </c>
      <c r="R47" s="60">
        <f>'[2]OUT-FOREIGNDEMAND'!R2</f>
        <v>78.531437499999981</v>
      </c>
      <c r="S47" s="60">
        <f>'[2]OUT-FOREIGNDEMAND'!S2</f>
        <v>17.592000000000006</v>
      </c>
      <c r="T47" s="60">
        <f>'[2]OUT-FOREIGNDEMAND'!T2</f>
        <v>29.658187500000011</v>
      </c>
      <c r="U47" s="60">
        <f>'[2]OUT-FOREIGNDEMAND'!U2</f>
        <v>71.462343750000002</v>
      </c>
      <c r="V47" s="60">
        <f>'[2]OUT-FOREIGNDEMAND'!V2</f>
        <v>8.4575312500000024</v>
      </c>
      <c r="W47" s="60"/>
      <c r="X47" s="47" t="e">
        <f t="shared" si="0"/>
        <v>#N/A</v>
      </c>
      <c r="Y47" s="60"/>
      <c r="Z47" s="60" t="e">
        <f t="shared" ref="Z47:AE89" si="1">(Q47/Q43-1)*100</f>
        <v>#N/A</v>
      </c>
      <c r="AA47" s="60" t="e">
        <f t="shared" si="1"/>
        <v>#N/A</v>
      </c>
      <c r="AB47" s="60" t="e">
        <f t="shared" si="1"/>
        <v>#N/A</v>
      </c>
      <c r="AC47" s="60" t="e">
        <f t="shared" si="1"/>
        <v>#N/A</v>
      </c>
      <c r="AD47" s="60" t="e">
        <f t="shared" si="1"/>
        <v>#N/A</v>
      </c>
      <c r="AE47" s="60" t="e">
        <f t="shared" si="1"/>
        <v>#N/A</v>
      </c>
      <c r="AG47" s="61" t="e">
        <f t="shared" ref="AG47:AG110" si="2">B47*$B$1+C47*$C$1+D47*$D$1+E47*$E$1+F47*$F$1+G47*$G$1+H47*$H$1+I47*$I$1+J47*$J$1+K47*$K$1+L47*$L$1+M47*$M$1+N47*$N$1+O47*$O$1+P47*$P$1</f>
        <v>#N/A</v>
      </c>
      <c r="AH47" s="47" t="e">
        <f t="shared" ref="AH47:AH110" si="3">((AG47/AG46)^4-1)*100</f>
        <v>#N/A</v>
      </c>
    </row>
    <row r="48" spans="1:34" x14ac:dyDescent="0.25">
      <c r="A48" s="47" t="str">
        <f>'[2]OUT-FOREIGNDEMAND'!A3</f>
        <v>1980Q2</v>
      </c>
      <c r="B48" s="60">
        <f>'[2]OUT-FOREIGNDEMAND'!B3</f>
        <v>44.190169997447512</v>
      </c>
      <c r="C48" s="60">
        <f>'[2]OUT-FOREIGNDEMAND'!C3</f>
        <v>55.177763185613017</v>
      </c>
      <c r="D48" s="60">
        <f>'[2]OUT-FOREIGNDEMAND'!D3</f>
        <v>61.105017804896029</v>
      </c>
      <c r="E48" s="60">
        <f>'[2]OUT-FOREIGNDEMAND'!E3</f>
        <v>20.075011042927034</v>
      </c>
      <c r="F48" s="60" t="e">
        <v>#N/A</v>
      </c>
      <c r="G48" s="60">
        <f>'[2]OUT-FOREIGNDEMAND'!G3</f>
        <v>44.793966699275813</v>
      </c>
      <c r="H48" s="60">
        <f>'[2]OUT-FOREIGNDEMAND'!H3</f>
        <v>17.934388158168606</v>
      </c>
      <c r="I48" s="60">
        <f>'[2]OUT-FOREIGNDEMAND'!I3</f>
        <v>6.1751865484660353</v>
      </c>
      <c r="J48" s="60">
        <f>'[2]OUT-FOREIGNDEMAND'!J3</f>
        <v>55.51333363392316</v>
      </c>
      <c r="K48" s="60">
        <f>'[2]OUT-FOREIGNDEMAND'!K3</f>
        <v>12.982180264644255</v>
      </c>
      <c r="L48" s="60">
        <f>'[2]OUT-FOREIGNDEMAND'!L3</f>
        <v>25.903336542097005</v>
      </c>
      <c r="M48" s="60">
        <f>'[2]OUT-FOREIGNDEMAND'!M3</f>
        <v>57.114998734733959</v>
      </c>
      <c r="N48" s="60">
        <f>'[2]OUT-FOREIGNDEMAND'!N3</f>
        <v>62.978241314357078</v>
      </c>
      <c r="O48" s="60" t="e">
        <v>#N/A</v>
      </c>
      <c r="P48" s="60">
        <f>'[2]OUT-FOREIGNDEMAND'!P3</f>
        <v>50.736132372334907</v>
      </c>
      <c r="Q48" s="60" t="e">
        <v>#N/A</v>
      </c>
      <c r="R48" s="60">
        <f>'[2]OUT-FOREIGNDEMAND'!R3</f>
        <v>81.222062499999993</v>
      </c>
      <c r="S48" s="60">
        <f>'[2]OUT-FOREIGNDEMAND'!S3</f>
        <v>17.718000000000004</v>
      </c>
      <c r="T48" s="60">
        <f>'[2]OUT-FOREIGNDEMAND'!T3</f>
        <v>30.76581250000001</v>
      </c>
      <c r="U48" s="60">
        <f>'[2]OUT-FOREIGNDEMAND'!U3</f>
        <v>72.64590625000001</v>
      </c>
      <c r="V48" s="60">
        <f>'[2]OUT-FOREIGNDEMAND'!V3</f>
        <v>8.8072187500000005</v>
      </c>
      <c r="W48" s="60"/>
      <c r="X48" s="47" t="e">
        <f t="shared" si="0"/>
        <v>#N/A</v>
      </c>
      <c r="Y48" s="60"/>
      <c r="Z48" s="60" t="e">
        <f t="shared" si="1"/>
        <v>#N/A</v>
      </c>
      <c r="AA48" s="60" t="e">
        <f t="shared" si="1"/>
        <v>#N/A</v>
      </c>
      <c r="AB48" s="60" t="e">
        <f t="shared" si="1"/>
        <v>#N/A</v>
      </c>
      <c r="AC48" s="60" t="e">
        <f t="shared" si="1"/>
        <v>#N/A</v>
      </c>
      <c r="AD48" s="60" t="e">
        <f t="shared" si="1"/>
        <v>#N/A</v>
      </c>
      <c r="AE48" s="60" t="e">
        <f t="shared" si="1"/>
        <v>#N/A</v>
      </c>
      <c r="AG48" s="61" t="e">
        <f t="shared" si="2"/>
        <v>#N/A</v>
      </c>
      <c r="AH48" s="47" t="e">
        <f t="shared" si="3"/>
        <v>#N/A</v>
      </c>
    </row>
    <row r="49" spans="1:34" x14ac:dyDescent="0.25">
      <c r="A49" s="47" t="str">
        <f>'[2]OUT-FOREIGNDEMAND'!A4</f>
        <v>1980Q3</v>
      </c>
      <c r="B49" s="60">
        <f>'[2]OUT-FOREIGNDEMAND'!B4</f>
        <v>44.715256881568635</v>
      </c>
      <c r="C49" s="60">
        <f>'[2]OUT-FOREIGNDEMAND'!C4</f>
        <v>54.869297986860083</v>
      </c>
      <c r="D49" s="60">
        <f>'[2]OUT-FOREIGNDEMAND'!D4</f>
        <v>61.584196704469207</v>
      </c>
      <c r="E49" s="60">
        <f>'[2]OUT-FOREIGNDEMAND'!E4</f>
        <v>20.259395703824961</v>
      </c>
      <c r="F49" s="60" t="e">
        <v>#N/A</v>
      </c>
      <c r="G49" s="60">
        <f>'[2]OUT-FOREIGNDEMAND'!G4</f>
        <v>46.096445309878661</v>
      </c>
      <c r="H49" s="60">
        <f>'[2]OUT-FOREIGNDEMAND'!H4</f>
        <v>18.258377696983455</v>
      </c>
      <c r="I49" s="60">
        <f>'[2]OUT-FOREIGNDEMAND'!I4</f>
        <v>6.2205002784852841</v>
      </c>
      <c r="J49" s="60">
        <f>'[2]OUT-FOREIGNDEMAND'!J4</f>
        <v>56.153563653936658</v>
      </c>
      <c r="K49" s="60">
        <f>'[2]OUT-FOREIGNDEMAND'!K4</f>
        <v>13.191613384957371</v>
      </c>
      <c r="L49" s="60">
        <f>'[2]OUT-FOREIGNDEMAND'!L4</f>
        <v>26.630942965420715</v>
      </c>
      <c r="M49" s="60">
        <f>'[2]OUT-FOREIGNDEMAND'!M4</f>
        <v>57.012944816029474</v>
      </c>
      <c r="N49" s="60">
        <f>'[2]OUT-FOREIGNDEMAND'!N4</f>
        <v>63.066358511390114</v>
      </c>
      <c r="O49" s="60" t="e">
        <v>#N/A</v>
      </c>
      <c r="P49" s="60">
        <f>'[2]OUT-FOREIGNDEMAND'!P4</f>
        <v>50.719295124017101</v>
      </c>
      <c r="Q49" s="60" t="e">
        <v>#N/A</v>
      </c>
      <c r="R49" s="60">
        <f>'[2]OUT-FOREIGNDEMAND'!R4</f>
        <v>83.728312499999987</v>
      </c>
      <c r="S49" s="60">
        <f>'[2]OUT-FOREIGNDEMAND'!S4</f>
        <v>17.839000000000006</v>
      </c>
      <c r="T49" s="60">
        <f>'[2]OUT-FOREIGNDEMAND'!T4</f>
        <v>31.821812500000007</v>
      </c>
      <c r="U49" s="60">
        <f>'[2]OUT-FOREIGNDEMAND'!U4</f>
        <v>73.735781250000002</v>
      </c>
      <c r="V49" s="60">
        <f>'[2]OUT-FOREIGNDEMAND'!V4</f>
        <v>9.1348437499999999</v>
      </c>
      <c r="W49" s="60"/>
      <c r="X49" s="47" t="e">
        <f t="shared" si="0"/>
        <v>#N/A</v>
      </c>
      <c r="Y49" s="60"/>
      <c r="Z49" s="60" t="e">
        <f t="shared" si="1"/>
        <v>#N/A</v>
      </c>
      <c r="AA49" s="60" t="e">
        <f t="shared" si="1"/>
        <v>#N/A</v>
      </c>
      <c r="AB49" s="60" t="e">
        <f t="shared" si="1"/>
        <v>#N/A</v>
      </c>
      <c r="AC49" s="60" t="e">
        <f t="shared" si="1"/>
        <v>#N/A</v>
      </c>
      <c r="AD49" s="60" t="e">
        <f t="shared" si="1"/>
        <v>#N/A</v>
      </c>
      <c r="AE49" s="60" t="e">
        <f t="shared" si="1"/>
        <v>#N/A</v>
      </c>
      <c r="AG49" s="61" t="e">
        <f t="shared" si="2"/>
        <v>#N/A</v>
      </c>
      <c r="AH49" s="47" t="e">
        <f t="shared" si="3"/>
        <v>#N/A</v>
      </c>
    </row>
    <row r="50" spans="1:34" x14ac:dyDescent="0.25">
      <c r="A50" s="47" t="str">
        <f>'[2]OUT-FOREIGNDEMAND'!A5</f>
        <v>1980Q4</v>
      </c>
      <c r="B50" s="60">
        <f>'[2]OUT-FOREIGNDEMAND'!B5</f>
        <v>45.118633494097729</v>
      </c>
      <c r="C50" s="60">
        <f>'[2]OUT-FOREIGNDEMAND'!C5</f>
        <v>54.65063532221528</v>
      </c>
      <c r="D50" s="60">
        <f>'[2]OUT-FOREIGNDEMAND'!D5</f>
        <v>61.948735611153523</v>
      </c>
      <c r="E50" s="60">
        <f>'[2]OUT-FOREIGNDEMAND'!E5</f>
        <v>20.557722934478175</v>
      </c>
      <c r="F50" s="60" t="e">
        <v>#N/A</v>
      </c>
      <c r="G50" s="60">
        <f>'[2]OUT-FOREIGNDEMAND'!G5</f>
        <v>47.123225970760146</v>
      </c>
      <c r="H50" s="60">
        <f>'[2]OUT-FOREIGNDEMAND'!H5</f>
        <v>18.556132582891308</v>
      </c>
      <c r="I50" s="60">
        <f>'[2]OUT-FOREIGNDEMAND'!I5</f>
        <v>6.2827222904043714</v>
      </c>
      <c r="J50" s="60">
        <f>'[2]OUT-FOREIGNDEMAND'!J5</f>
        <v>56.76736286607732</v>
      </c>
      <c r="K50" s="60">
        <f>'[2]OUT-FOREIGNDEMAND'!K5</f>
        <v>13.414927376098325</v>
      </c>
      <c r="L50" s="60">
        <f>'[2]OUT-FOREIGNDEMAND'!L5</f>
        <v>27.158289989922238</v>
      </c>
      <c r="M50" s="60">
        <f>'[2]OUT-FOREIGNDEMAND'!M5</f>
        <v>56.942011369888164</v>
      </c>
      <c r="N50" s="60">
        <f>'[2]OUT-FOREIGNDEMAND'!N5</f>
        <v>63.119080242706382</v>
      </c>
      <c r="O50" s="60" t="e">
        <v>#N/A</v>
      </c>
      <c r="P50" s="60">
        <f>'[2]OUT-FOREIGNDEMAND'!P5</f>
        <v>50.678291707156646</v>
      </c>
      <c r="Q50" s="60" t="e">
        <v>#N/A</v>
      </c>
      <c r="R50" s="60">
        <f>'[2]OUT-FOREIGNDEMAND'!R5</f>
        <v>86.050187499999993</v>
      </c>
      <c r="S50" s="60">
        <f>'[2]OUT-FOREIGNDEMAND'!S5</f>
        <v>17.955000000000002</v>
      </c>
      <c r="T50" s="60">
        <f>'[2]OUT-FOREIGNDEMAND'!T5</f>
        <v>32.826187500000003</v>
      </c>
      <c r="U50" s="60">
        <f>'[2]OUT-FOREIGNDEMAND'!U5</f>
        <v>74.731968750000021</v>
      </c>
      <c r="V50" s="60">
        <f>'[2]OUT-FOREIGNDEMAND'!V5</f>
        <v>9.4404062499999988</v>
      </c>
      <c r="W50" s="60"/>
      <c r="X50" s="47" t="e">
        <f t="shared" si="0"/>
        <v>#N/A</v>
      </c>
      <c r="Y50" s="60"/>
      <c r="Z50" s="60" t="e">
        <f t="shared" si="1"/>
        <v>#N/A</v>
      </c>
      <c r="AA50" s="60" t="e">
        <f t="shared" si="1"/>
        <v>#N/A</v>
      </c>
      <c r="AB50" s="60" t="e">
        <f t="shared" si="1"/>
        <v>#N/A</v>
      </c>
      <c r="AC50" s="60" t="e">
        <f t="shared" si="1"/>
        <v>#N/A</v>
      </c>
      <c r="AD50" s="60" t="e">
        <f t="shared" si="1"/>
        <v>#N/A</v>
      </c>
      <c r="AE50" s="60" t="e">
        <f t="shared" si="1"/>
        <v>#N/A</v>
      </c>
      <c r="AG50" s="61" t="e">
        <f t="shared" si="2"/>
        <v>#N/A</v>
      </c>
      <c r="AH50" s="47" t="e">
        <f t="shared" si="3"/>
        <v>#N/A</v>
      </c>
    </row>
    <row r="51" spans="1:34" x14ac:dyDescent="0.25">
      <c r="A51" s="47" t="str">
        <f>'[2]OUT-FOREIGNDEMAND'!A6</f>
        <v>1981Q1</v>
      </c>
      <c r="B51" s="60">
        <f>'[2]OUT-FOREIGNDEMAND'!B6</f>
        <v>45.400299835034772</v>
      </c>
      <c r="C51" s="60">
        <f>'[2]OUT-FOREIGNDEMAND'!C6</f>
        <v>54.521775191678586</v>
      </c>
      <c r="D51" s="60">
        <f>'[2]OUT-FOREIGNDEMAND'!D6</f>
        <v>62.198634524948993</v>
      </c>
      <c r="E51" s="60">
        <f>'[2]OUT-FOREIGNDEMAND'!E6</f>
        <v>20.969992734886677</v>
      </c>
      <c r="F51" s="60" t="e">
        <v>#N/A</v>
      </c>
      <c r="G51" s="60">
        <f>'[2]OUT-FOREIGNDEMAND'!G6</f>
        <v>47.874308681920269</v>
      </c>
      <c r="H51" s="60">
        <f>'[2]OUT-FOREIGNDEMAND'!H6</f>
        <v>18.827652815892165</v>
      </c>
      <c r="I51" s="60">
        <f>'[2]OUT-FOREIGNDEMAND'!I6</f>
        <v>6.3618525842232971</v>
      </c>
      <c r="J51" s="60">
        <f>'[2]OUT-FOREIGNDEMAND'!J6</f>
        <v>57.354731270345148</v>
      </c>
      <c r="K51" s="60">
        <f>'[2]OUT-FOREIGNDEMAND'!K6</f>
        <v>13.652122238067115</v>
      </c>
      <c r="L51" s="60">
        <f>'[2]OUT-FOREIGNDEMAND'!L6</f>
        <v>27.485377615601582</v>
      </c>
      <c r="M51" s="60">
        <f>'[2]OUT-FOREIGNDEMAND'!M6</f>
        <v>56.902198396310027</v>
      </c>
      <c r="N51" s="60">
        <f>'[2]OUT-FOREIGNDEMAND'!N6</f>
        <v>63.136406508305896</v>
      </c>
      <c r="O51" s="60" t="e">
        <v>#N/A</v>
      </c>
      <c r="P51" s="60">
        <f>'[2]OUT-FOREIGNDEMAND'!P6</f>
        <v>50.61312212175352</v>
      </c>
      <c r="Q51" s="60" t="e">
        <v>#N/A</v>
      </c>
      <c r="R51" s="60">
        <f>'[2]OUT-FOREIGNDEMAND'!R6</f>
        <v>88.187687499999996</v>
      </c>
      <c r="S51" s="60">
        <f>'[2]OUT-FOREIGNDEMAND'!S6</f>
        <v>18.066000000000003</v>
      </c>
      <c r="T51" s="60">
        <f>'[2]OUT-FOREIGNDEMAND'!T6</f>
        <v>33.778937499999998</v>
      </c>
      <c r="U51" s="60">
        <f>'[2]OUT-FOREIGNDEMAND'!U6</f>
        <v>75.634468750000025</v>
      </c>
      <c r="V51" s="60">
        <f>'[2]OUT-FOREIGNDEMAND'!V6</f>
        <v>9.7239062499999989</v>
      </c>
      <c r="W51" s="60"/>
      <c r="X51" s="47">
        <f t="shared" si="0"/>
        <v>4.2645456061700004</v>
      </c>
      <c r="Y51" s="60"/>
      <c r="Z51" s="60" t="e">
        <f t="shared" si="1"/>
        <v>#N/A</v>
      </c>
      <c r="AA51" s="60">
        <f t="shared" si="1"/>
        <v>12.296031127661466</v>
      </c>
      <c r="AB51" s="60">
        <f t="shared" si="1"/>
        <v>2.6944065484310942</v>
      </c>
      <c r="AC51" s="60">
        <f t="shared" si="1"/>
        <v>13.894139687396567</v>
      </c>
      <c r="AD51" s="60">
        <f t="shared" si="1"/>
        <v>5.838214619150417</v>
      </c>
      <c r="AE51" s="60">
        <f t="shared" si="1"/>
        <v>14.9733410680569</v>
      </c>
      <c r="AG51" s="61" t="e">
        <f t="shared" si="2"/>
        <v>#N/A</v>
      </c>
      <c r="AH51" s="47" t="e">
        <f t="shared" si="3"/>
        <v>#N/A</v>
      </c>
    </row>
    <row r="52" spans="1:34" x14ac:dyDescent="0.25">
      <c r="A52" s="47" t="str">
        <f>'[2]OUT-FOREIGNDEMAND'!A7</f>
        <v>1981Q2</v>
      </c>
      <c r="B52" s="60">
        <f>'[2]OUT-FOREIGNDEMAND'!B7</f>
        <v>45.560255904379794</v>
      </c>
      <c r="C52" s="60">
        <f>'[2]OUT-FOREIGNDEMAND'!C7</f>
        <v>54.482717595250001</v>
      </c>
      <c r="D52" s="60">
        <f>'[2]OUT-FOREIGNDEMAND'!D7</f>
        <v>62.333893445855608</v>
      </c>
      <c r="E52" s="60">
        <f>'[2]OUT-FOREIGNDEMAND'!E7</f>
        <v>21.496205105050464</v>
      </c>
      <c r="F52" s="60" t="e">
        <v>#N/A</v>
      </c>
      <c r="G52" s="60">
        <f>'[2]OUT-FOREIGNDEMAND'!G7</f>
        <v>48.349693443359037</v>
      </c>
      <c r="H52" s="60">
        <f>'[2]OUT-FOREIGNDEMAND'!H7</f>
        <v>19.072938395986021</v>
      </c>
      <c r="I52" s="60">
        <f>'[2]OUT-FOREIGNDEMAND'!I7</f>
        <v>6.4578911599420614</v>
      </c>
      <c r="J52" s="60">
        <f>'[2]OUT-FOREIGNDEMAND'!J7</f>
        <v>57.915668866740148</v>
      </c>
      <c r="K52" s="60">
        <f>'[2]OUT-FOREIGNDEMAND'!K7</f>
        <v>13.903197970863744</v>
      </c>
      <c r="L52" s="60">
        <f>'[2]OUT-FOREIGNDEMAND'!L7</f>
        <v>27.612205842458746</v>
      </c>
      <c r="M52" s="60">
        <f>'[2]OUT-FOREIGNDEMAND'!M7</f>
        <v>56.893505895295057</v>
      </c>
      <c r="N52" s="60">
        <f>'[2]OUT-FOREIGNDEMAND'!N7</f>
        <v>63.118337308188643</v>
      </c>
      <c r="O52" s="60" t="e">
        <v>#N/A</v>
      </c>
      <c r="P52" s="60">
        <f>'[2]OUT-FOREIGNDEMAND'!P7</f>
        <v>50.523786367807745</v>
      </c>
      <c r="Q52" s="60" t="e">
        <v>#N/A</v>
      </c>
      <c r="R52" s="60">
        <f>'[2]OUT-FOREIGNDEMAND'!R7</f>
        <v>90.140812499999996</v>
      </c>
      <c r="S52" s="60">
        <f>'[2]OUT-FOREIGNDEMAND'!S7</f>
        <v>18.172000000000001</v>
      </c>
      <c r="T52" s="60">
        <f>'[2]OUT-FOREIGNDEMAND'!T7</f>
        <v>34.680062499999998</v>
      </c>
      <c r="U52" s="60">
        <f>'[2]OUT-FOREIGNDEMAND'!U7</f>
        <v>76.443281250000013</v>
      </c>
      <c r="V52" s="60">
        <f>'[2]OUT-FOREIGNDEMAND'!V7</f>
        <v>9.9853437499999966</v>
      </c>
      <c r="W52" s="60"/>
      <c r="X52" s="47">
        <f t="shared" si="0"/>
        <v>3.1004314013985956</v>
      </c>
      <c r="Y52" s="60"/>
      <c r="Z52" s="60" t="e">
        <f t="shared" si="1"/>
        <v>#N/A</v>
      </c>
      <c r="AA52" s="60">
        <f t="shared" si="1"/>
        <v>10.98069874795411</v>
      </c>
      <c r="AB52" s="60">
        <f t="shared" si="1"/>
        <v>2.5623659555254363</v>
      </c>
      <c r="AC52" s="60">
        <f t="shared" si="1"/>
        <v>12.722725915332123</v>
      </c>
      <c r="AD52" s="60">
        <f t="shared" si="1"/>
        <v>5.2272388025994321</v>
      </c>
      <c r="AE52" s="60">
        <f t="shared" si="1"/>
        <v>13.376810925696558</v>
      </c>
      <c r="AG52" s="61" t="e">
        <f t="shared" si="2"/>
        <v>#N/A</v>
      </c>
      <c r="AH52" s="47" t="e">
        <f t="shared" si="3"/>
        <v>#N/A</v>
      </c>
    </row>
    <row r="53" spans="1:34" x14ac:dyDescent="0.25">
      <c r="A53" s="47" t="str">
        <f>'[2]OUT-FOREIGNDEMAND'!A8</f>
        <v>1981Q3</v>
      </c>
      <c r="B53" s="60">
        <f>'[2]OUT-FOREIGNDEMAND'!B8</f>
        <v>45.598501702132786</v>
      </c>
      <c r="C53" s="60">
        <f>'[2]OUT-FOREIGNDEMAND'!C8</f>
        <v>54.533462532929533</v>
      </c>
      <c r="D53" s="60">
        <f>'[2]OUT-FOREIGNDEMAND'!D8</f>
        <v>62.354512373873362</v>
      </c>
      <c r="E53" s="60">
        <f>'[2]OUT-FOREIGNDEMAND'!E8</f>
        <v>22.136360044969532</v>
      </c>
      <c r="F53" s="60" t="e">
        <v>#N/A</v>
      </c>
      <c r="G53" s="60">
        <f>'[2]OUT-FOREIGNDEMAND'!G8</f>
        <v>48.549380255076436</v>
      </c>
      <c r="H53" s="60">
        <f>'[2]OUT-FOREIGNDEMAND'!H8</f>
        <v>19.291989323172878</v>
      </c>
      <c r="I53" s="60">
        <f>'[2]OUT-FOREIGNDEMAND'!I8</f>
        <v>6.5708380175606624</v>
      </c>
      <c r="J53" s="60">
        <f>'[2]OUT-FOREIGNDEMAND'!J8</f>
        <v>58.450175655262314</v>
      </c>
      <c r="K53" s="60">
        <f>'[2]OUT-FOREIGNDEMAND'!K8</f>
        <v>14.168154574488204</v>
      </c>
      <c r="L53" s="60">
        <f>'[2]OUT-FOREIGNDEMAND'!L8</f>
        <v>27.53877467049373</v>
      </c>
      <c r="M53" s="60">
        <f>'[2]OUT-FOREIGNDEMAND'!M8</f>
        <v>56.915933866843275</v>
      </c>
      <c r="N53" s="60">
        <f>'[2]OUT-FOREIGNDEMAND'!N8</f>
        <v>63.064872642354622</v>
      </c>
      <c r="O53" s="60" t="e">
        <v>#N/A</v>
      </c>
      <c r="P53" s="60">
        <f>'[2]OUT-FOREIGNDEMAND'!P8</f>
        <v>50.410284445319306</v>
      </c>
      <c r="Q53" s="60" t="e">
        <v>#N/A</v>
      </c>
      <c r="R53" s="60">
        <f>'[2]OUT-FOREIGNDEMAND'!R8</f>
        <v>91.909562499999993</v>
      </c>
      <c r="S53" s="60">
        <f>'[2]OUT-FOREIGNDEMAND'!S8</f>
        <v>18.273000000000003</v>
      </c>
      <c r="T53" s="60">
        <f>'[2]OUT-FOREIGNDEMAND'!T8</f>
        <v>35.52956249999999</v>
      </c>
      <c r="U53" s="60">
        <f>'[2]OUT-FOREIGNDEMAND'!U8</f>
        <v>77.158406250000027</v>
      </c>
      <c r="V53" s="60">
        <f>'[2]OUT-FOREIGNDEMAND'!V8</f>
        <v>10.224718749999997</v>
      </c>
      <c r="W53" s="60"/>
      <c r="X53" s="47">
        <f t="shared" si="0"/>
        <v>1.9752650038520114</v>
      </c>
      <c r="Y53" s="60"/>
      <c r="Z53" s="60" t="e">
        <f t="shared" si="1"/>
        <v>#N/A</v>
      </c>
      <c r="AA53" s="60">
        <f t="shared" si="1"/>
        <v>9.7711870163393222</v>
      </c>
      <c r="AB53" s="60">
        <f t="shared" si="1"/>
        <v>2.4328717977464942</v>
      </c>
      <c r="AC53" s="60">
        <f t="shared" si="1"/>
        <v>11.651599040752259</v>
      </c>
      <c r="AD53" s="60">
        <f t="shared" si="1"/>
        <v>4.6417423698213334</v>
      </c>
      <c r="AE53" s="60">
        <f t="shared" si="1"/>
        <v>11.93096488377261</v>
      </c>
      <c r="AG53" s="61" t="e">
        <f t="shared" si="2"/>
        <v>#N/A</v>
      </c>
      <c r="AH53" s="47" t="e">
        <f t="shared" si="3"/>
        <v>#N/A</v>
      </c>
    </row>
    <row r="54" spans="1:34" x14ac:dyDescent="0.25">
      <c r="A54" s="47" t="str">
        <f>'[2]OUT-FOREIGNDEMAND'!A9</f>
        <v>1981Q4</v>
      </c>
      <c r="B54" s="60">
        <f>'[2]OUT-FOREIGNDEMAND'!B9</f>
        <v>45.51503722829375</v>
      </c>
      <c r="C54" s="60">
        <f>'[2]OUT-FOREIGNDEMAND'!C9</f>
        <v>54.674010004717175</v>
      </c>
      <c r="D54" s="60">
        <f>'[2]OUT-FOREIGNDEMAND'!D9</f>
        <v>62.260491309002255</v>
      </c>
      <c r="E54" s="60">
        <f>'[2]OUT-FOREIGNDEMAND'!E9</f>
        <v>22.890457554643888</v>
      </c>
      <c r="F54" s="60" t="e">
        <v>#N/A</v>
      </c>
      <c r="G54" s="60">
        <f>'[2]OUT-FOREIGNDEMAND'!G9</f>
        <v>48.47336911707248</v>
      </c>
      <c r="H54" s="60">
        <f>'[2]OUT-FOREIGNDEMAND'!H9</f>
        <v>19.484805597452741</v>
      </c>
      <c r="I54" s="60">
        <f>'[2]OUT-FOREIGNDEMAND'!I9</f>
        <v>6.700693157079102</v>
      </c>
      <c r="J54" s="60">
        <f>'[2]OUT-FOREIGNDEMAND'!J9</f>
        <v>58.958251635911644</v>
      </c>
      <c r="K54" s="60">
        <f>'[2]OUT-FOREIGNDEMAND'!K9</f>
        <v>14.446992048940501</v>
      </c>
      <c r="L54" s="60">
        <f>'[2]OUT-FOREIGNDEMAND'!L9</f>
        <v>27.265084099706534</v>
      </c>
      <c r="M54" s="60">
        <f>'[2]OUT-FOREIGNDEMAND'!M9</f>
        <v>56.969482310954653</v>
      </c>
      <c r="N54" s="60">
        <f>'[2]OUT-FOREIGNDEMAND'!N9</f>
        <v>62.976012510803834</v>
      </c>
      <c r="O54" s="60" t="e">
        <v>#N/A</v>
      </c>
      <c r="P54" s="60">
        <f>'[2]OUT-FOREIGNDEMAND'!P9</f>
        <v>50.272616354288211</v>
      </c>
      <c r="Q54" s="60" t="e">
        <v>#N/A</v>
      </c>
      <c r="R54" s="60">
        <f>'[2]OUT-FOREIGNDEMAND'!R9</f>
        <v>93.493937500000001</v>
      </c>
      <c r="S54" s="60">
        <f>'[2]OUT-FOREIGNDEMAND'!S9</f>
        <v>18.369</v>
      </c>
      <c r="T54" s="60">
        <f>'[2]OUT-FOREIGNDEMAND'!T9</f>
        <v>36.327437499999995</v>
      </c>
      <c r="U54" s="60">
        <f>'[2]OUT-FOREIGNDEMAND'!U9</f>
        <v>77.779843750000026</v>
      </c>
      <c r="V54" s="60">
        <f>'[2]OUT-FOREIGNDEMAND'!V9</f>
        <v>10.442031249999998</v>
      </c>
      <c r="W54" s="60"/>
      <c r="X54" s="47">
        <f t="shared" si="0"/>
        <v>0.87858098416893071</v>
      </c>
      <c r="Y54" s="60"/>
      <c r="Z54" s="60" t="e">
        <f t="shared" si="1"/>
        <v>#N/A</v>
      </c>
      <c r="AA54" s="60">
        <f t="shared" si="1"/>
        <v>8.6504750498074259</v>
      </c>
      <c r="AB54" s="60">
        <f t="shared" si="1"/>
        <v>2.3057644110275666</v>
      </c>
      <c r="AC54" s="60">
        <f t="shared" si="1"/>
        <v>10.666026933526741</v>
      </c>
      <c r="AD54" s="60">
        <f t="shared" si="1"/>
        <v>4.078408545874157</v>
      </c>
      <c r="AE54" s="60">
        <f t="shared" si="1"/>
        <v>10.6099777220922</v>
      </c>
      <c r="AG54" s="61" t="e">
        <f t="shared" si="2"/>
        <v>#N/A</v>
      </c>
      <c r="AH54" s="47" t="e">
        <f t="shared" si="3"/>
        <v>#N/A</v>
      </c>
    </row>
    <row r="55" spans="1:34" x14ac:dyDescent="0.25">
      <c r="A55" s="47" t="str">
        <f>'[2]OUT-FOREIGNDEMAND'!A10</f>
        <v>1982Q1</v>
      </c>
      <c r="B55" s="60">
        <f>'[2]OUT-FOREIGNDEMAND'!B10</f>
        <v>44.557204418676548</v>
      </c>
      <c r="C55" s="60">
        <f>'[2]OUT-FOREIGNDEMAND'!C10</f>
        <v>54.937821783027381</v>
      </c>
      <c r="D55" s="60">
        <f>'[2]OUT-FOREIGNDEMAND'!D10</f>
        <v>61.576725538540764</v>
      </c>
      <c r="E55" s="60">
        <f>'[2]OUT-FOREIGNDEMAND'!E10</f>
        <v>24.158452459325737</v>
      </c>
      <c r="F55" s="60" t="e">
        <v>#N/A</v>
      </c>
      <c r="G55" s="60">
        <f>'[2]OUT-FOREIGNDEMAND'!G10</f>
        <v>47.296512686144119</v>
      </c>
      <c r="H55" s="60">
        <f>'[2]OUT-FOREIGNDEMAND'!H10</f>
        <v>19.464004380177549</v>
      </c>
      <c r="I55" s="60">
        <f>'[2]OUT-FOREIGNDEMAND'!I10</f>
        <v>6.8614753246239619</v>
      </c>
      <c r="J55" s="60">
        <f>'[2]OUT-FOREIGNDEMAND'!J10</f>
        <v>59.344036739128555</v>
      </c>
      <c r="K55" s="60">
        <f>'[2]OUT-FOREIGNDEMAND'!K10</f>
        <v>14.639399594225806</v>
      </c>
      <c r="L55" s="60">
        <f>'[2]OUT-FOREIGNDEMAND'!L10</f>
        <v>26.62176549993346</v>
      </c>
      <c r="M55" s="60">
        <f>'[2]OUT-FOREIGNDEMAND'!M10</f>
        <v>57.156956741014042</v>
      </c>
      <c r="N55" s="60">
        <f>'[2]OUT-FOREIGNDEMAND'!N10</f>
        <v>62.533566226034999</v>
      </c>
      <c r="O55" s="60" t="e">
        <v>#N/A</v>
      </c>
      <c r="P55" s="60">
        <f>'[2]OUT-FOREIGNDEMAND'!P10</f>
        <v>49.812404967891013</v>
      </c>
      <c r="Q55" s="60" t="e">
        <v>#N/A</v>
      </c>
      <c r="R55" s="60">
        <f>'[2]OUT-FOREIGNDEMAND'!R10</f>
        <v>94.83143750000005</v>
      </c>
      <c r="S55" s="60">
        <f>'[2]OUT-FOREIGNDEMAND'!S10</f>
        <v>18.446249999999999</v>
      </c>
      <c r="T55" s="60">
        <f>'[2]OUT-FOREIGNDEMAND'!T10</f>
        <v>37.101812499999994</v>
      </c>
      <c r="U55" s="60">
        <f>'[2]OUT-FOREIGNDEMAND'!U10</f>
        <v>78.171500000000009</v>
      </c>
      <c r="V55" s="60">
        <f>'[2]OUT-FOREIGNDEMAND'!V10</f>
        <v>10.490718750000003</v>
      </c>
      <c r="W55" s="60"/>
      <c r="X55" s="47">
        <f t="shared" si="0"/>
        <v>-1.8570260976726427</v>
      </c>
      <c r="Y55" s="60"/>
      <c r="Z55" s="60" t="e">
        <f t="shared" si="1"/>
        <v>#N/A</v>
      </c>
      <c r="AA55" s="60">
        <f t="shared" si="1"/>
        <v>7.5336480503585657</v>
      </c>
      <c r="AB55" s="60">
        <f t="shared" si="1"/>
        <v>2.1047824642975499</v>
      </c>
      <c r="AC55" s="60">
        <f t="shared" si="1"/>
        <v>9.8371211350268162</v>
      </c>
      <c r="AD55" s="60">
        <f t="shared" si="1"/>
        <v>3.3543320815616617</v>
      </c>
      <c r="AE55" s="60">
        <f t="shared" si="1"/>
        <v>7.8858483441261562</v>
      </c>
      <c r="AG55" s="61" t="e">
        <f t="shared" si="2"/>
        <v>#N/A</v>
      </c>
      <c r="AH55" s="47" t="e">
        <f t="shared" si="3"/>
        <v>#N/A</v>
      </c>
    </row>
    <row r="56" spans="1:34" x14ac:dyDescent="0.25">
      <c r="A56" s="47" t="str">
        <f>'[2]OUT-FOREIGNDEMAND'!A11</f>
        <v>1982Q2</v>
      </c>
      <c r="B56" s="60">
        <f>'[2]OUT-FOREIGNDEMAND'!B11</f>
        <v>44.531382627327872</v>
      </c>
      <c r="C56" s="60">
        <f>'[2]OUT-FOREIGNDEMAND'!C11</f>
        <v>55.244589614065461</v>
      </c>
      <c r="D56" s="60">
        <f>'[2]OUT-FOREIGNDEMAND'!D11</f>
        <v>61.44346637297258</v>
      </c>
      <c r="E56" s="60">
        <f>'[2]OUT-FOREIGNDEMAND'!E11</f>
        <v>24.980453178409782</v>
      </c>
      <c r="F56" s="60" t="e">
        <v>#N/A</v>
      </c>
      <c r="G56" s="60">
        <f>'[2]OUT-FOREIGNDEMAND'!G11</f>
        <v>46.999164585978662</v>
      </c>
      <c r="H56" s="60">
        <f>'[2]OUT-FOREIGNDEMAND'!H11</f>
        <v>19.679304484102634</v>
      </c>
      <c r="I56" s="60">
        <f>'[2]OUT-FOREIGNDEMAND'!I11</f>
        <v>7.019539529491448</v>
      </c>
      <c r="J56" s="60">
        <f>'[2]OUT-FOREIGNDEMAND'!J11</f>
        <v>59.837595131856055</v>
      </c>
      <c r="K56" s="60">
        <f>'[2]OUT-FOREIGNDEMAND'!K11</f>
        <v>14.986123130331704</v>
      </c>
      <c r="L56" s="60">
        <f>'[2]OUT-FOREIGNDEMAND'!L11</f>
        <v>26.015303583567398</v>
      </c>
      <c r="M56" s="60">
        <f>'[2]OUT-FOREIGNDEMAND'!M11</f>
        <v>57.231623924897846</v>
      </c>
      <c r="N56" s="60">
        <f>'[2]OUT-FOREIGNDEMAND'!N11</f>
        <v>62.50119143805118</v>
      </c>
      <c r="O56" s="60" t="e">
        <v>#N/A</v>
      </c>
      <c r="P56" s="60">
        <f>'[2]OUT-FOREIGNDEMAND'!P11</f>
        <v>49.74575539050398</v>
      </c>
      <c r="Q56" s="60" t="e">
        <v>#N/A</v>
      </c>
      <c r="R56" s="60">
        <f>'[2]OUT-FOREIGNDEMAND'!R11</f>
        <v>96.072062500000058</v>
      </c>
      <c r="S56" s="60">
        <f>'[2]OUT-FOREIGNDEMAND'!S11</f>
        <v>18.537749999999999</v>
      </c>
      <c r="T56" s="60">
        <f>'[2]OUT-FOREIGNDEMAND'!T11</f>
        <v>37.785187499999999</v>
      </c>
      <c r="U56" s="60">
        <f>'[2]OUT-FOREIGNDEMAND'!U11</f>
        <v>78.66</v>
      </c>
      <c r="V56" s="60">
        <f>'[2]OUT-FOREIGNDEMAND'!V11</f>
        <v>10.722531250000003</v>
      </c>
      <c r="W56" s="60"/>
      <c r="X56" s="47">
        <f t="shared" si="0"/>
        <v>-2.2582693108908036</v>
      </c>
      <c r="Y56" s="60"/>
      <c r="Z56" s="60" t="e">
        <f t="shared" si="1"/>
        <v>#N/A</v>
      </c>
      <c r="AA56" s="60">
        <f t="shared" si="1"/>
        <v>6.5799828462829391</v>
      </c>
      <c r="AB56" s="60">
        <f t="shared" si="1"/>
        <v>2.0127118644067687</v>
      </c>
      <c r="AC56" s="60">
        <f t="shared" si="1"/>
        <v>8.9536314993665442</v>
      </c>
      <c r="AD56" s="60">
        <f t="shared" si="1"/>
        <v>2.8998215588763587</v>
      </c>
      <c r="AE56" s="60">
        <f t="shared" si="1"/>
        <v>7.3826952627445319</v>
      </c>
      <c r="AG56" s="61" t="e">
        <f t="shared" si="2"/>
        <v>#N/A</v>
      </c>
      <c r="AH56" s="47" t="e">
        <f t="shared" si="3"/>
        <v>#N/A</v>
      </c>
    </row>
    <row r="57" spans="1:34" x14ac:dyDescent="0.25">
      <c r="A57" s="47" t="str">
        <f>'[2]OUT-FOREIGNDEMAND'!A12</f>
        <v>1982Q3</v>
      </c>
      <c r="B57" s="60">
        <f>'[2]OUT-FOREIGNDEMAND'!B12</f>
        <v>44.6849137900616</v>
      </c>
      <c r="C57" s="60">
        <f>'[2]OUT-FOREIGNDEMAND'!C12</f>
        <v>55.627775270245863</v>
      </c>
      <c r="D57" s="60">
        <f>'[2]OUT-FOREIGNDEMAND'!D12</f>
        <v>61.385609099596145</v>
      </c>
      <c r="E57" s="60">
        <f>'[2]OUT-FOREIGNDEMAND'!E12</f>
        <v>25.756414537148228</v>
      </c>
      <c r="F57" s="60" t="e">
        <v>#N/A</v>
      </c>
      <c r="G57" s="60">
        <f>'[2]OUT-FOREIGNDEMAND'!G12</f>
        <v>46.75617747337305</v>
      </c>
      <c r="H57" s="60">
        <f>'[2]OUT-FOREIGNDEMAND'!H12</f>
        <v>19.943323070579943</v>
      </c>
      <c r="I57" s="60">
        <f>'[2]OUT-FOREIGNDEMAND'!I12</f>
        <v>7.1889045178081421</v>
      </c>
      <c r="J57" s="60">
        <f>'[2]OUT-FOREIGNDEMAND'!J12</f>
        <v>60.343066744534561</v>
      </c>
      <c r="K57" s="60">
        <f>'[2]OUT-FOREIGNDEMAND'!K12</f>
        <v>15.38685185726337</v>
      </c>
      <c r="L57" s="60">
        <f>'[2]OUT-FOREIGNDEMAND'!L12</f>
        <v>25.276329720444647</v>
      </c>
      <c r="M57" s="60">
        <f>'[2]OUT-FOREIGNDEMAND'!M12</f>
        <v>57.296289375990909</v>
      </c>
      <c r="N57" s="60">
        <f>'[2]OUT-FOREIGNDEMAND'!N12</f>
        <v>62.560697459351076</v>
      </c>
      <c r="O57" s="60" t="e">
        <v>#N/A</v>
      </c>
      <c r="P57" s="60">
        <f>'[2]OUT-FOREIGNDEMAND'!P12</f>
        <v>49.774290495303696</v>
      </c>
      <c r="Q57" s="60" t="e">
        <v>#N/A</v>
      </c>
      <c r="R57" s="60">
        <f>'[2]OUT-FOREIGNDEMAND'!R12</f>
        <v>97.153312500000069</v>
      </c>
      <c r="S57" s="60">
        <f>'[2]OUT-FOREIGNDEMAND'!S12</f>
        <v>18.629750000000001</v>
      </c>
      <c r="T57" s="60">
        <f>'[2]OUT-FOREIGNDEMAND'!T12</f>
        <v>38.405687499999985</v>
      </c>
      <c r="U57" s="60">
        <f>'[2]OUT-FOREIGNDEMAND'!U12</f>
        <v>79.109249999999975</v>
      </c>
      <c r="V57" s="60">
        <f>'[2]OUT-FOREIGNDEMAND'!V12</f>
        <v>10.990906250000002</v>
      </c>
      <c r="W57" s="60"/>
      <c r="X57" s="47">
        <f t="shared" si="0"/>
        <v>-2.0035480947139472</v>
      </c>
      <c r="Y57" s="60"/>
      <c r="Z57" s="60" t="e">
        <f t="shared" si="1"/>
        <v>#N/A</v>
      </c>
      <c r="AA57" s="60">
        <f t="shared" si="1"/>
        <v>5.7053366998674138</v>
      </c>
      <c r="AB57" s="60">
        <f t="shared" si="1"/>
        <v>1.9523340447654913</v>
      </c>
      <c r="AC57" s="60">
        <f t="shared" si="1"/>
        <v>8.0950194644248583</v>
      </c>
      <c r="AD57" s="60">
        <f t="shared" si="1"/>
        <v>2.5283619048312556</v>
      </c>
      <c r="AE57" s="60">
        <f t="shared" si="1"/>
        <v>7.4934824001883227</v>
      </c>
      <c r="AG57" s="61" t="e">
        <f t="shared" si="2"/>
        <v>#N/A</v>
      </c>
      <c r="AH57" s="47" t="e">
        <f t="shared" si="3"/>
        <v>#N/A</v>
      </c>
    </row>
    <row r="58" spans="1:34" x14ac:dyDescent="0.25">
      <c r="A58" s="47" t="str">
        <f>'[2]OUT-FOREIGNDEMAND'!A13</f>
        <v>1982Q4</v>
      </c>
      <c r="B58" s="60">
        <f>'[2]OUT-FOREIGNDEMAND'!B13</f>
        <v>45.017797906877732</v>
      </c>
      <c r="C58" s="60">
        <f>'[2]OUT-FOREIGNDEMAND'!C13</f>
        <v>56.087378751568586</v>
      </c>
      <c r="D58" s="60">
        <f>'[2]OUT-FOREIGNDEMAND'!D13</f>
        <v>61.403153718411481</v>
      </c>
      <c r="E58" s="60">
        <f>'[2]OUT-FOREIGNDEMAND'!E13</f>
        <v>26.486336535541078</v>
      </c>
      <c r="F58" s="60" t="e">
        <v>#N/A</v>
      </c>
      <c r="G58" s="60">
        <f>'[2]OUT-FOREIGNDEMAND'!G13</f>
        <v>46.567551348327306</v>
      </c>
      <c r="H58" s="60">
        <f>'[2]OUT-FOREIGNDEMAND'!H13</f>
        <v>20.256060139609474</v>
      </c>
      <c r="I58" s="60">
        <f>'[2]OUT-FOREIGNDEMAND'!I13</f>
        <v>7.3695702895740434</v>
      </c>
      <c r="J58" s="60">
        <f>'[2]OUT-FOREIGNDEMAND'!J13</f>
        <v>60.860451577164071</v>
      </c>
      <c r="K58" s="60">
        <f>'[2]OUT-FOREIGNDEMAND'!K13</f>
        <v>15.841585775020802</v>
      </c>
      <c r="L58" s="60">
        <f>'[2]OUT-FOREIGNDEMAND'!L13</f>
        <v>24.404843910565202</v>
      </c>
      <c r="M58" s="60">
        <f>'[2]OUT-FOREIGNDEMAND'!M13</f>
        <v>57.350953094293217</v>
      </c>
      <c r="N58" s="60">
        <f>'[2]OUT-FOREIGNDEMAND'!N13</f>
        <v>62.712084289934722</v>
      </c>
      <c r="O58" s="60" t="e">
        <v>#N/A</v>
      </c>
      <c r="P58" s="60">
        <f>'[2]OUT-FOREIGNDEMAND'!P13</f>
        <v>49.898010282290137</v>
      </c>
      <c r="Q58" s="60" t="e">
        <v>#N/A</v>
      </c>
      <c r="R58" s="60">
        <f>'[2]OUT-FOREIGNDEMAND'!R13</f>
        <v>98.075187500000069</v>
      </c>
      <c r="S58" s="60">
        <f>'[2]OUT-FOREIGNDEMAND'!S13</f>
        <v>18.722249999999999</v>
      </c>
      <c r="T58" s="60">
        <f>'[2]OUT-FOREIGNDEMAND'!T13</f>
        <v>38.963312499999986</v>
      </c>
      <c r="U58" s="60">
        <f>'[2]OUT-FOREIGNDEMAND'!U13</f>
        <v>79.519249999999985</v>
      </c>
      <c r="V58" s="60">
        <f>'[2]OUT-FOREIGNDEMAND'!V13</f>
        <v>11.295843750000003</v>
      </c>
      <c r="W58" s="60"/>
      <c r="X58" s="47">
        <f t="shared" si="0"/>
        <v>-1.0924726237660165</v>
      </c>
      <c r="Y58" s="60"/>
      <c r="Z58" s="60" t="e">
        <f t="shared" si="1"/>
        <v>#N/A</v>
      </c>
      <c r="AA58" s="60">
        <f t="shared" si="1"/>
        <v>4.9000503374885263</v>
      </c>
      <c r="AB58" s="60">
        <f t="shared" si="1"/>
        <v>1.9230769230769162</v>
      </c>
      <c r="AC58" s="60">
        <f t="shared" si="1"/>
        <v>7.2558792510481807</v>
      </c>
      <c r="AD58" s="60">
        <f t="shared" si="1"/>
        <v>2.2363200620340029</v>
      </c>
      <c r="AE58" s="60">
        <f t="shared" si="1"/>
        <v>8.1766897604333977</v>
      </c>
      <c r="AG58" s="61" t="e">
        <f t="shared" si="2"/>
        <v>#N/A</v>
      </c>
      <c r="AH58" s="47" t="e">
        <f t="shared" si="3"/>
        <v>#N/A</v>
      </c>
    </row>
    <row r="59" spans="1:34" x14ac:dyDescent="0.25">
      <c r="A59" s="47" t="str">
        <f>'[2]OUT-FOREIGNDEMAND'!A14</f>
        <v>1983Q1</v>
      </c>
      <c r="B59" s="60">
        <f>'[2]OUT-FOREIGNDEMAND'!B14</f>
        <v>45.770034830409394</v>
      </c>
      <c r="C59" s="60">
        <f>'[2]OUT-FOREIGNDEMAND'!C14</f>
        <v>56.978223027342167</v>
      </c>
      <c r="D59" s="60">
        <f>'[2]OUT-FOREIGNDEMAND'!D14</f>
        <v>61.446424210783839</v>
      </c>
      <c r="E59" s="60">
        <f>'[2]OUT-FOREIGNDEMAND'!E14</f>
        <v>27.196604426497537</v>
      </c>
      <c r="F59" s="60" t="e">
        <v>#N/A</v>
      </c>
      <c r="G59" s="60">
        <f>'[2]OUT-FOREIGNDEMAND'!G14</f>
        <v>46.6097415077069</v>
      </c>
      <c r="H59" s="60">
        <f>'[2]OUT-FOREIGNDEMAND'!H14</f>
        <v>20.838164440350212</v>
      </c>
      <c r="I59" s="60">
        <f>'[2]OUT-FOREIGNDEMAND'!I14</f>
        <v>7.5226716078110405</v>
      </c>
      <c r="J59" s="60">
        <f>'[2]OUT-FOREIGNDEMAND'!J14</f>
        <v>61.31271101580878</v>
      </c>
      <c r="K59" s="60">
        <f>'[2]OUT-FOREIGNDEMAND'!K14</f>
        <v>16.518916041475997</v>
      </c>
      <c r="L59" s="60">
        <f>'[2]OUT-FOREIGNDEMAND'!L14</f>
        <v>22.66107269341871</v>
      </c>
      <c r="M59" s="60">
        <f>'[2]OUT-FOREIGNDEMAND'!M14</f>
        <v>57.177210221915502</v>
      </c>
      <c r="N59" s="60">
        <f>'[2]OUT-FOREIGNDEMAND'!N14</f>
        <v>63.056483456058842</v>
      </c>
      <c r="O59" s="60" t="e">
        <v>#N/A</v>
      </c>
      <c r="P59" s="60">
        <f>'[2]OUT-FOREIGNDEMAND'!P14</f>
        <v>50.244769373608626</v>
      </c>
      <c r="Q59" s="60" t="e">
        <v>#N/A</v>
      </c>
      <c r="R59" s="60">
        <f>'[2]OUT-FOREIGNDEMAND'!R14</f>
        <v>98.236125000000044</v>
      </c>
      <c r="S59" s="60">
        <f>'[2]OUT-FOREIGNDEMAND'!S14</f>
        <v>18.794625000000011</v>
      </c>
      <c r="T59" s="60">
        <f>'[2]OUT-FOREIGNDEMAND'!T14</f>
        <v>39.331812500000012</v>
      </c>
      <c r="U59" s="60">
        <f>'[2]OUT-FOREIGNDEMAND'!U14</f>
        <v>79.740937500000001</v>
      </c>
      <c r="V59" s="60">
        <f>'[2]OUT-FOREIGNDEMAND'!V14</f>
        <v>11.817656250000001</v>
      </c>
      <c r="W59" s="60"/>
      <c r="X59" s="47">
        <f t="shared" si="0"/>
        <v>2.7219625368248623</v>
      </c>
      <c r="Y59" s="60"/>
      <c r="Z59" s="60" t="e">
        <f t="shared" si="1"/>
        <v>#N/A</v>
      </c>
      <c r="AA59" s="60">
        <f t="shared" si="1"/>
        <v>3.590251914087017</v>
      </c>
      <c r="AB59" s="60">
        <f t="shared" si="1"/>
        <v>1.888595242935609</v>
      </c>
      <c r="AC59" s="60">
        <f t="shared" si="1"/>
        <v>6.0104880320874354</v>
      </c>
      <c r="AD59" s="60">
        <f t="shared" si="1"/>
        <v>2.0076850258725853</v>
      </c>
      <c r="AE59" s="60">
        <f t="shared" si="1"/>
        <v>12.648680530111411</v>
      </c>
      <c r="AG59" s="61" t="e">
        <f t="shared" si="2"/>
        <v>#N/A</v>
      </c>
      <c r="AH59" s="47" t="e">
        <f t="shared" si="3"/>
        <v>#N/A</v>
      </c>
    </row>
    <row r="60" spans="1:34" x14ac:dyDescent="0.25">
      <c r="A60" s="47" t="str">
        <f>'[2]OUT-FOREIGNDEMAND'!A15</f>
        <v>1983Q2</v>
      </c>
      <c r="B60" s="60">
        <f>'[2]OUT-FOREIGNDEMAND'!B15</f>
        <v>46.36562491433709</v>
      </c>
      <c r="C60" s="60">
        <f>'[2]OUT-FOREIGNDEMAND'!C15</f>
        <v>57.448732971226129</v>
      </c>
      <c r="D60" s="60">
        <f>'[2]OUT-FOREIGNDEMAND'!D15</f>
        <v>61.634643021436595</v>
      </c>
      <c r="E60" s="60">
        <f>'[2]OUT-FOREIGNDEMAND'!E15</f>
        <v>27.823893603035533</v>
      </c>
      <c r="F60" s="60" t="e">
        <v>#N/A</v>
      </c>
      <c r="G60" s="60">
        <f>'[2]OUT-FOREIGNDEMAND'!G15</f>
        <v>46.459255239034675</v>
      </c>
      <c r="H60" s="60">
        <f>'[2]OUT-FOREIGNDEMAND'!H15</f>
        <v>21.1600789748206</v>
      </c>
      <c r="I60" s="60">
        <f>'[2]OUT-FOREIGNDEMAND'!I15</f>
        <v>7.7414850412666043</v>
      </c>
      <c r="J60" s="60">
        <f>'[2]OUT-FOREIGNDEMAND'!J15</f>
        <v>61.884737733914626</v>
      </c>
      <c r="K60" s="60">
        <f>'[2]OUT-FOREIGNDEMAND'!K15</f>
        <v>17.014223877736164</v>
      </c>
      <c r="L60" s="60">
        <f>'[2]OUT-FOREIGNDEMAND'!L15</f>
        <v>21.820472374230022</v>
      </c>
      <c r="M60" s="60">
        <f>'[2]OUT-FOREIGNDEMAND'!M15</f>
        <v>57.299232417792012</v>
      </c>
      <c r="N60" s="60">
        <f>'[2]OUT-FOREIGNDEMAND'!N15</f>
        <v>63.351179294707244</v>
      </c>
      <c r="O60" s="60" t="e">
        <v>#N/A</v>
      </c>
      <c r="P60" s="60">
        <f>'[2]OUT-FOREIGNDEMAND'!P15</f>
        <v>50.507716676110391</v>
      </c>
      <c r="Q60" s="60" t="e">
        <v>#N/A</v>
      </c>
      <c r="R60" s="60">
        <f>'[2]OUT-FOREIGNDEMAND'!R15</f>
        <v>99.079875000000058</v>
      </c>
      <c r="S60" s="60">
        <f>'[2]OUT-FOREIGNDEMAND'!S15</f>
        <v>18.896375000000013</v>
      </c>
      <c r="T60" s="60">
        <f>'[2]OUT-FOREIGNDEMAND'!T15</f>
        <v>39.814187500000017</v>
      </c>
      <c r="U60" s="60">
        <f>'[2]OUT-FOREIGNDEMAND'!U15</f>
        <v>80.132062500000004</v>
      </c>
      <c r="V60" s="60">
        <f>'[2]OUT-FOREIGNDEMAND'!V15</f>
        <v>12.12359375</v>
      </c>
      <c r="W60" s="60"/>
      <c r="X60" s="47">
        <f t="shared" si="0"/>
        <v>4.1189879558861664</v>
      </c>
      <c r="Y60" s="60"/>
      <c r="Z60" s="60" t="e">
        <f t="shared" si="1"/>
        <v>#N/A</v>
      </c>
      <c r="AA60" s="60">
        <f t="shared" si="1"/>
        <v>3.1307878916412291</v>
      </c>
      <c r="AB60" s="60">
        <f t="shared" si="1"/>
        <v>1.9345659532576276</v>
      </c>
      <c r="AC60" s="60">
        <f t="shared" si="1"/>
        <v>5.3698291162377343</v>
      </c>
      <c r="AD60" s="60">
        <f t="shared" si="1"/>
        <v>1.8714244851258721</v>
      </c>
      <c r="AE60" s="60">
        <f t="shared" si="1"/>
        <v>13.066527551505125</v>
      </c>
      <c r="AG60" s="61" t="e">
        <f t="shared" si="2"/>
        <v>#N/A</v>
      </c>
      <c r="AH60" s="47" t="e">
        <f t="shared" si="3"/>
        <v>#N/A</v>
      </c>
    </row>
    <row r="61" spans="1:34" x14ac:dyDescent="0.25">
      <c r="A61" s="47" t="str">
        <f>'[2]OUT-FOREIGNDEMAND'!A16</f>
        <v>1983Q3</v>
      </c>
      <c r="B61" s="60">
        <f>'[2]OUT-FOREIGNDEMAND'!B16</f>
        <v>47.044568011293947</v>
      </c>
      <c r="C61" s="60">
        <f>'[2]OUT-FOREIGNDEMAND'!C16</f>
        <v>57.853731552529005</v>
      </c>
      <c r="D61" s="60">
        <f>'[2]OUT-FOREIGNDEMAND'!D16</f>
        <v>61.918134131735016</v>
      </c>
      <c r="E61" s="60">
        <f>'[2]OUT-FOREIGNDEMAND'!E16</f>
        <v>28.394589318064259</v>
      </c>
      <c r="F61" s="60" t="e">
        <v>#N/A</v>
      </c>
      <c r="G61" s="60">
        <f>'[2]OUT-FOREIGNDEMAND'!G16</f>
        <v>46.292547839176116</v>
      </c>
      <c r="H61" s="60">
        <f>'[2]OUT-FOREIGNDEMAND'!H16</f>
        <v>21.442452492179619</v>
      </c>
      <c r="I61" s="60">
        <f>'[2]OUT-FOREIGNDEMAND'!I16</f>
        <v>7.9871453529626208</v>
      </c>
      <c r="J61" s="60">
        <f>'[2]OUT-FOREIGNDEMAND'!J16</f>
        <v>62.499493117545811</v>
      </c>
      <c r="K61" s="60">
        <f>'[2]OUT-FOREIGNDEMAND'!K16</f>
        <v>17.496100441673295</v>
      </c>
      <c r="L61" s="60">
        <f>'[2]OUT-FOREIGNDEMAND'!L16</f>
        <v>21.143269492488777</v>
      </c>
      <c r="M61" s="60">
        <f>'[2]OUT-FOREIGNDEMAND'!M16</f>
        <v>57.498614824033474</v>
      </c>
      <c r="N61" s="60">
        <f>'[2]OUT-FOREIGNDEMAND'!N16</f>
        <v>63.697303332136691</v>
      </c>
      <c r="O61" s="60" t="e">
        <v>#N/A</v>
      </c>
      <c r="P61" s="60">
        <f>'[2]OUT-FOREIGNDEMAND'!P16</f>
        <v>50.814706811940766</v>
      </c>
      <c r="Q61" s="60" t="e">
        <v>#N/A</v>
      </c>
      <c r="R61" s="60">
        <f>'[2]OUT-FOREIGNDEMAND'!R16</f>
        <v>100.00487500000006</v>
      </c>
      <c r="S61" s="60">
        <f>'[2]OUT-FOREIGNDEMAND'!S16</f>
        <v>19.006875000000015</v>
      </c>
      <c r="T61" s="60">
        <f>'[2]OUT-FOREIGNDEMAND'!T16</f>
        <v>40.284187500000016</v>
      </c>
      <c r="U61" s="60">
        <f>'[2]OUT-FOREIGNDEMAND'!U16</f>
        <v>80.543562500000021</v>
      </c>
      <c r="V61" s="60">
        <f>'[2]OUT-FOREIGNDEMAND'!V16</f>
        <v>12.393968749999999</v>
      </c>
      <c r="W61" s="60"/>
      <c r="X61" s="47">
        <f t="shared" si="0"/>
        <v>5.2806507187603824</v>
      </c>
      <c r="Y61" s="60"/>
      <c r="Z61" s="60" t="e">
        <f t="shared" si="1"/>
        <v>#N/A</v>
      </c>
      <c r="AA61" s="60">
        <f t="shared" si="1"/>
        <v>2.9351160826348366</v>
      </c>
      <c r="AB61" s="60">
        <f t="shared" si="1"/>
        <v>2.0243159462688176</v>
      </c>
      <c r="AC61" s="60">
        <f t="shared" si="1"/>
        <v>4.8912026376302542</v>
      </c>
      <c r="AD61" s="60">
        <f t="shared" si="1"/>
        <v>1.8130781166551868</v>
      </c>
      <c r="AE61" s="60">
        <f t="shared" si="1"/>
        <v>12.765667071357267</v>
      </c>
      <c r="AG61" s="61" t="e">
        <f t="shared" si="2"/>
        <v>#N/A</v>
      </c>
      <c r="AH61" s="47" t="e">
        <f t="shared" si="3"/>
        <v>#N/A</v>
      </c>
    </row>
    <row r="62" spans="1:34" x14ac:dyDescent="0.25">
      <c r="A62" s="47" t="str">
        <f>'[2]OUT-FOREIGNDEMAND'!A17</f>
        <v>1983Q4</v>
      </c>
      <c r="B62" s="60">
        <f>'[2]OUT-FOREIGNDEMAND'!B17</f>
        <v>47.806864121279979</v>
      </c>
      <c r="C62" s="60">
        <f>'[2]OUT-FOREIGNDEMAND'!C17</f>
        <v>58.193218771250791</v>
      </c>
      <c r="D62" s="60">
        <f>'[2]OUT-FOREIGNDEMAND'!D17</f>
        <v>62.296897541679094</v>
      </c>
      <c r="E62" s="60">
        <f>'[2]OUT-FOREIGNDEMAND'!E17</f>
        <v>28.90869157158372</v>
      </c>
      <c r="F62" s="60" t="e">
        <v>#N/A</v>
      </c>
      <c r="G62" s="60">
        <f>'[2]OUT-FOREIGNDEMAND'!G17</f>
        <v>46.109619308131222</v>
      </c>
      <c r="H62" s="60">
        <f>'[2]OUT-FOREIGNDEMAND'!H17</f>
        <v>21.685284992427274</v>
      </c>
      <c r="I62" s="60">
        <f>'[2]OUT-FOREIGNDEMAND'!I17</f>
        <v>8.2596525428990919</v>
      </c>
      <c r="J62" s="60">
        <f>'[2]OUT-FOREIGNDEMAND'!J17</f>
        <v>63.156977166702312</v>
      </c>
      <c r="K62" s="60">
        <f>'[2]OUT-FOREIGNDEMAND'!K17</f>
        <v>17.964545733287402</v>
      </c>
      <c r="L62" s="60">
        <f>'[2]OUT-FOREIGNDEMAND'!L17</f>
        <v>20.629464048194983</v>
      </c>
      <c r="M62" s="60">
        <f>'[2]OUT-FOREIGNDEMAND'!M17</f>
        <v>57.775357440639901</v>
      </c>
      <c r="N62" s="60">
        <f>'[2]OUT-FOREIGNDEMAND'!N17</f>
        <v>64.094855568347171</v>
      </c>
      <c r="O62" s="60" t="e">
        <v>#N/A</v>
      </c>
      <c r="P62" s="60">
        <f>'[2]OUT-FOREIGNDEMAND'!P17</f>
        <v>51.165739781099745</v>
      </c>
      <c r="Q62" s="60" t="e">
        <v>#N/A</v>
      </c>
      <c r="R62" s="60">
        <f>'[2]OUT-FOREIGNDEMAND'!R17</f>
        <v>101.01112500000008</v>
      </c>
      <c r="S62" s="60">
        <f>'[2]OUT-FOREIGNDEMAND'!S17</f>
        <v>19.126125000000012</v>
      </c>
      <c r="T62" s="60">
        <f>'[2]OUT-FOREIGNDEMAND'!T17</f>
        <v>40.741812500000016</v>
      </c>
      <c r="U62" s="60">
        <f>'[2]OUT-FOREIGNDEMAND'!U17</f>
        <v>80.975437500000012</v>
      </c>
      <c r="V62" s="60">
        <f>'[2]OUT-FOREIGNDEMAND'!V17</f>
        <v>12.628781249999999</v>
      </c>
      <c r="W62" s="60"/>
      <c r="X62" s="47">
        <f t="shared" si="0"/>
        <v>6.1954745546897172</v>
      </c>
      <c r="Y62" s="60"/>
      <c r="Z62" s="60" t="e">
        <f t="shared" si="1"/>
        <v>#N/A</v>
      </c>
      <c r="AA62" s="60">
        <f t="shared" si="1"/>
        <v>2.9935578761957515</v>
      </c>
      <c r="AB62" s="60">
        <f t="shared" si="1"/>
        <v>2.1571926451148471</v>
      </c>
      <c r="AC62" s="60">
        <f t="shared" si="1"/>
        <v>4.5645503061374271</v>
      </c>
      <c r="AD62" s="60">
        <f t="shared" si="1"/>
        <v>1.8312389767257908</v>
      </c>
      <c r="AE62" s="60">
        <f t="shared" si="1"/>
        <v>11.80024732548195</v>
      </c>
      <c r="AG62" s="61" t="e">
        <f t="shared" si="2"/>
        <v>#N/A</v>
      </c>
      <c r="AH62" s="47" t="e">
        <f t="shared" si="3"/>
        <v>#N/A</v>
      </c>
    </row>
    <row r="63" spans="1:34" x14ac:dyDescent="0.25">
      <c r="A63" s="47" t="str">
        <f>'[2]OUT-FOREIGNDEMAND'!A18</f>
        <v>1984Q1</v>
      </c>
      <c r="B63" s="60">
        <f>'[2]OUT-FOREIGNDEMAND'!B18</f>
        <v>49.062802305855669</v>
      </c>
      <c r="C63" s="60">
        <f>'[2]OUT-FOREIGNDEMAND'!C18</f>
        <v>58.132639867496678</v>
      </c>
      <c r="D63" s="60">
        <f>'[2]OUT-FOREIGNDEMAND'!D18</f>
        <v>62.935709784239101</v>
      </c>
      <c r="E63" s="60">
        <f>'[2]OUT-FOREIGNDEMAND'!E18</f>
        <v>29.151026907461706</v>
      </c>
      <c r="F63" s="60" t="e">
        <v>#N/A</v>
      </c>
      <c r="G63" s="60">
        <f>'[2]OUT-FOREIGNDEMAND'!G18</f>
        <v>45.657367708874744</v>
      </c>
      <c r="H63" s="60">
        <f>'[2]OUT-FOREIGNDEMAND'!H18</f>
        <v>21.735397750805546</v>
      </c>
      <c r="I63" s="60">
        <f>'[2]OUT-FOREIGNDEMAND'!I18</f>
        <v>8.6217768704976727</v>
      </c>
      <c r="J63" s="60">
        <f>'[2]OUT-FOREIGNDEMAND'!J18</f>
        <v>63.870050754186273</v>
      </c>
      <c r="K63" s="60">
        <f>'[2]OUT-FOREIGNDEMAND'!K18</f>
        <v>18.436805971504448</v>
      </c>
      <c r="L63" s="60">
        <f>'[2]OUT-FOREIGNDEMAND'!L18</f>
        <v>20.437041603149691</v>
      </c>
      <c r="M63" s="60">
        <f>'[2]OUT-FOREIGNDEMAND'!M18</f>
        <v>58.392258134074311</v>
      </c>
      <c r="N63" s="60">
        <f>'[2]OUT-FOREIGNDEMAND'!N18</f>
        <v>64.729209642912735</v>
      </c>
      <c r="O63" s="60" t="e">
        <v>#N/A</v>
      </c>
      <c r="P63" s="60">
        <f>'[2]OUT-FOREIGNDEMAND'!P18</f>
        <v>51.70095136752542</v>
      </c>
      <c r="Q63" s="60" t="e">
        <v>#N/A</v>
      </c>
      <c r="R63" s="60">
        <f>'[2]OUT-FOREIGNDEMAND'!R18</f>
        <v>102.40846875000003</v>
      </c>
      <c r="S63" s="60">
        <f>'[2]OUT-FOREIGNDEMAND'!S18</f>
        <v>19.073031249999993</v>
      </c>
      <c r="T63" s="60">
        <f>'[2]OUT-FOREIGNDEMAND'!T18</f>
        <v>41.09721875000001</v>
      </c>
      <c r="U63" s="60">
        <f>'[2]OUT-FOREIGNDEMAND'!U18</f>
        <v>81.49971875</v>
      </c>
      <c r="V63" s="60">
        <f>'[2]OUT-FOREIGNDEMAND'!V18</f>
        <v>12.7363125</v>
      </c>
      <c r="W63" s="60"/>
      <c r="X63" s="47">
        <f t="shared" si="0"/>
        <v>7.1941554941937103</v>
      </c>
      <c r="Y63" s="60"/>
      <c r="Z63" s="60" t="e">
        <f t="shared" si="1"/>
        <v>#N/A</v>
      </c>
      <c r="AA63" s="60">
        <f t="shared" si="1"/>
        <v>4.247260109252049</v>
      </c>
      <c r="AB63" s="60">
        <f t="shared" si="1"/>
        <v>1.4813078207199126</v>
      </c>
      <c r="AC63" s="60">
        <f t="shared" si="1"/>
        <v>4.4884945233581552</v>
      </c>
      <c r="AD63" s="60">
        <f t="shared" si="1"/>
        <v>2.2056189770781165</v>
      </c>
      <c r="AE63" s="60">
        <f t="shared" si="1"/>
        <v>7.7735908928642239</v>
      </c>
      <c r="AG63" s="61" t="e">
        <f t="shared" si="2"/>
        <v>#N/A</v>
      </c>
      <c r="AH63" s="47" t="e">
        <f t="shared" si="3"/>
        <v>#N/A</v>
      </c>
    </row>
    <row r="64" spans="1:34" x14ac:dyDescent="0.25">
      <c r="A64" s="47" t="str">
        <f>'[2]OUT-FOREIGNDEMAND'!A19</f>
        <v>1984Q2</v>
      </c>
      <c r="B64" s="60">
        <f>'[2]OUT-FOREIGNDEMAND'!B19</f>
        <v>49.827688817275799</v>
      </c>
      <c r="C64" s="60">
        <f>'[2]OUT-FOREIGNDEMAND'!C19</f>
        <v>58.474926265014197</v>
      </c>
      <c r="D64" s="60">
        <f>'[2]OUT-FOREIGNDEMAND'!D19</f>
        <v>63.439107180286392</v>
      </c>
      <c r="E64" s="60">
        <f>'[2]OUT-FOREIGNDEMAND'!E19</f>
        <v>29.638011620415501</v>
      </c>
      <c r="F64" s="60" t="e">
        <v>#N/A</v>
      </c>
      <c r="G64" s="60">
        <f>'[2]OUT-FOREIGNDEMAND'!G19</f>
        <v>45.543237690267269</v>
      </c>
      <c r="H64" s="60">
        <f>'[2]OUT-FOREIGNDEMAND'!H19</f>
        <v>21.960419706733667</v>
      </c>
      <c r="I64" s="60">
        <f>'[2]OUT-FOREIGNDEMAND'!I19</f>
        <v>8.9228697131463832</v>
      </c>
      <c r="J64" s="60">
        <f>'[2]OUT-FOREIGNDEMAND'!J19</f>
        <v>64.607847785272597</v>
      </c>
      <c r="K64" s="60">
        <f>'[2]OUT-FOREIGNDEMAND'!K19</f>
        <v>18.87149023090209</v>
      </c>
      <c r="L64" s="60">
        <f>'[2]OUT-FOREIGNDEMAND'!L19</f>
        <v>20.186836809030364</v>
      </c>
      <c r="M64" s="60">
        <f>'[2]OUT-FOREIGNDEMAND'!M19</f>
        <v>58.718602024825429</v>
      </c>
      <c r="N64" s="60">
        <f>'[2]OUT-FOREIGNDEMAND'!N19</f>
        <v>65.155468820855674</v>
      </c>
      <c r="O64" s="60" t="e">
        <v>#N/A</v>
      </c>
      <c r="P64" s="60">
        <f>'[2]OUT-FOREIGNDEMAND'!P19</f>
        <v>52.084015689766368</v>
      </c>
      <c r="Q64" s="60" t="e">
        <v>#N/A</v>
      </c>
      <c r="R64" s="60">
        <f>'[2]OUT-FOREIGNDEMAND'!R19</f>
        <v>103.45328125000002</v>
      </c>
      <c r="S64" s="60">
        <f>'[2]OUT-FOREIGNDEMAND'!S19</f>
        <v>19.282218749999991</v>
      </c>
      <c r="T64" s="60">
        <f>'[2]OUT-FOREIGNDEMAND'!T19</f>
        <v>41.566031250000002</v>
      </c>
      <c r="U64" s="60">
        <f>'[2]OUT-FOREIGNDEMAND'!U19</f>
        <v>81.943531250000007</v>
      </c>
      <c r="V64" s="60">
        <f>'[2]OUT-FOREIGNDEMAND'!V19</f>
        <v>12.9366875</v>
      </c>
      <c r="W64" s="60"/>
      <c r="X64" s="47">
        <f t="shared" si="0"/>
        <v>7.4668763967595586</v>
      </c>
      <c r="Y64" s="60"/>
      <c r="Z64" s="60" t="e">
        <f t="shared" si="1"/>
        <v>#N/A</v>
      </c>
      <c r="AA64" s="60">
        <f t="shared" si="1"/>
        <v>4.4140207585041447</v>
      </c>
      <c r="AB64" s="60">
        <f t="shared" si="1"/>
        <v>2.0418929556593746</v>
      </c>
      <c r="AC64" s="60">
        <f t="shared" si="1"/>
        <v>4.4000489775158247</v>
      </c>
      <c r="AD64" s="60">
        <f t="shared" si="1"/>
        <v>2.2606041745150351</v>
      </c>
      <c r="AE64" s="60">
        <f t="shared" si="1"/>
        <v>6.7067056746272113</v>
      </c>
      <c r="AG64" s="61" t="e">
        <f t="shared" si="2"/>
        <v>#N/A</v>
      </c>
      <c r="AH64" s="47" t="e">
        <f t="shared" si="3"/>
        <v>#N/A</v>
      </c>
    </row>
    <row r="65" spans="1:34" x14ac:dyDescent="0.25">
      <c r="A65" s="47" t="str">
        <f>'[2]OUT-FOREIGNDEMAND'!A20</f>
        <v>1984Q3</v>
      </c>
      <c r="B65" s="60">
        <f>'[2]OUT-FOREIGNDEMAND'!B20</f>
        <v>50.511812717100895</v>
      </c>
      <c r="C65" s="60">
        <f>'[2]OUT-FOREIGNDEMAND'!C20</f>
        <v>58.885523203908534</v>
      </c>
      <c r="D65" s="60">
        <f>'[2]OUT-FOREIGNDEMAND'!D20</f>
        <v>63.971866262791238</v>
      </c>
      <c r="E65" s="60">
        <f>'[2]OUT-FOREIGNDEMAND'!E20</f>
        <v>30.154472254312903</v>
      </c>
      <c r="F65" s="60" t="e">
        <v>#N/A</v>
      </c>
      <c r="G65" s="60">
        <f>'[2]OUT-FOREIGNDEMAND'!G20</f>
        <v>45.514127315283545</v>
      </c>
      <c r="H65" s="60">
        <f>'[2]OUT-FOREIGNDEMAND'!H20</f>
        <v>22.207172135453618</v>
      </c>
      <c r="I65" s="60">
        <f>'[2]OUT-FOREIGNDEMAND'!I20</f>
        <v>9.2257013302668867</v>
      </c>
      <c r="J65" s="60">
        <f>'[2]OUT-FOREIGNDEMAND'!J20</f>
        <v>65.383229132763404</v>
      </c>
      <c r="K65" s="60">
        <f>'[2]OUT-FOREIGNDEMAND'!K20</f>
        <v>19.285844730406307</v>
      </c>
      <c r="L65" s="60">
        <f>'[2]OUT-FOREIGNDEMAND'!L20</f>
        <v>20.036835227638065</v>
      </c>
      <c r="M65" s="60">
        <f>'[2]OUT-FOREIGNDEMAND'!M20</f>
        <v>59.017186979356289</v>
      </c>
      <c r="N65" s="60">
        <f>'[2]OUT-FOREIGNDEMAND'!N20</f>
        <v>65.559006741750039</v>
      </c>
      <c r="O65" s="60" t="e">
        <v>#N/A</v>
      </c>
      <c r="P65" s="60">
        <f>'[2]OUT-FOREIGNDEMAND'!P20</f>
        <v>52.455068531760681</v>
      </c>
      <c r="Q65" s="60" t="e">
        <v>#N/A</v>
      </c>
      <c r="R65" s="60">
        <f>'[2]OUT-FOREIGNDEMAND'!R20</f>
        <v>104.45540625000002</v>
      </c>
      <c r="S65" s="60">
        <f>'[2]OUT-FOREIGNDEMAND'!S20</f>
        <v>19.572593749999989</v>
      </c>
      <c r="T65" s="60">
        <f>'[2]OUT-FOREIGNDEMAND'!T20</f>
        <v>42.058406250000004</v>
      </c>
      <c r="U65" s="60">
        <f>'[2]OUT-FOREIGNDEMAND'!U20</f>
        <v>82.37890625</v>
      </c>
      <c r="V65" s="60">
        <f>'[2]OUT-FOREIGNDEMAND'!V20</f>
        <v>13.138187499999999</v>
      </c>
      <c r="W65" s="60"/>
      <c r="X65" s="47">
        <f t="shared" si="0"/>
        <v>7.3701276308341779</v>
      </c>
      <c r="Y65" s="60"/>
      <c r="Z65" s="60" t="e">
        <f t="shared" si="1"/>
        <v>#N/A</v>
      </c>
      <c r="AA65" s="60">
        <f t="shared" si="1"/>
        <v>4.4503142971779708</v>
      </c>
      <c r="AB65" s="60">
        <f t="shared" si="1"/>
        <v>2.9763901219951983</v>
      </c>
      <c r="AC65" s="60">
        <f t="shared" si="1"/>
        <v>4.4042560123621399</v>
      </c>
      <c r="AD65" s="60">
        <f t="shared" si="1"/>
        <v>2.2786970094599068</v>
      </c>
      <c r="AE65" s="60">
        <f t="shared" si="1"/>
        <v>6.004684738292565</v>
      </c>
      <c r="AG65" s="61" t="e">
        <f t="shared" si="2"/>
        <v>#N/A</v>
      </c>
      <c r="AH65" s="47" t="e">
        <f t="shared" si="3"/>
        <v>#N/A</v>
      </c>
    </row>
    <row r="66" spans="1:34" x14ac:dyDescent="0.25">
      <c r="A66" s="47" t="str">
        <f>'[2]OUT-FOREIGNDEMAND'!A21</f>
        <v>1984Q4</v>
      </c>
      <c r="B66" s="60">
        <f>'[2]OUT-FOREIGNDEMAND'!B21</f>
        <v>51.115174005330942</v>
      </c>
      <c r="C66" s="60">
        <f>'[2]OUT-FOREIGNDEMAND'!C21</f>
        <v>59.364430684179709</v>
      </c>
      <c r="D66" s="60">
        <f>'[2]OUT-FOREIGNDEMAND'!D21</f>
        <v>64.533987031753639</v>
      </c>
      <c r="E66" s="60">
        <f>'[2]OUT-FOREIGNDEMAND'!E21</f>
        <v>30.70040880915392</v>
      </c>
      <c r="F66" s="60" t="e">
        <v>#N/A</v>
      </c>
      <c r="G66" s="60">
        <f>'[2]OUT-FOREIGNDEMAND'!G21</f>
        <v>45.570036583923581</v>
      </c>
      <c r="H66" s="60">
        <f>'[2]OUT-FOREIGNDEMAND'!H21</f>
        <v>22.47565503696541</v>
      </c>
      <c r="I66" s="60">
        <f>'[2]OUT-FOREIGNDEMAND'!I21</f>
        <v>9.5302717218591813</v>
      </c>
      <c r="J66" s="60">
        <f>'[2]OUT-FOREIGNDEMAND'!J21</f>
        <v>66.196194796658716</v>
      </c>
      <c r="K66" s="60">
        <f>'[2]OUT-FOREIGNDEMAND'!K21</f>
        <v>19.679869470017092</v>
      </c>
      <c r="L66" s="60">
        <f>'[2]OUT-FOREIGNDEMAND'!L21</f>
        <v>19.987036858972786</v>
      </c>
      <c r="M66" s="60">
        <f>'[2]OUT-FOREIGNDEMAND'!M21</f>
        <v>59.288012997666883</v>
      </c>
      <c r="N66" s="60">
        <f>'[2]OUT-FOREIGNDEMAND'!N21</f>
        <v>65.939823405595845</v>
      </c>
      <c r="O66" s="60" t="e">
        <v>#N/A</v>
      </c>
      <c r="P66" s="60">
        <f>'[2]OUT-FOREIGNDEMAND'!P21</f>
        <v>52.814109893508366</v>
      </c>
      <c r="Q66" s="60" t="e">
        <v>#N/A</v>
      </c>
      <c r="R66" s="60">
        <f>'[2]OUT-FOREIGNDEMAND'!R21</f>
        <v>105.41484375000002</v>
      </c>
      <c r="S66" s="60">
        <f>'[2]OUT-FOREIGNDEMAND'!S21</f>
        <v>19.944156249999988</v>
      </c>
      <c r="T66" s="60">
        <f>'[2]OUT-FOREIGNDEMAND'!T21</f>
        <v>42.574343750000011</v>
      </c>
      <c r="U66" s="60">
        <f>'[2]OUT-FOREIGNDEMAND'!U21</f>
        <v>82.805843750000008</v>
      </c>
      <c r="V66" s="60">
        <f>'[2]OUT-FOREIGNDEMAND'!V21</f>
        <v>13.340812499999998</v>
      </c>
      <c r="W66" s="60"/>
      <c r="X66" s="47">
        <f t="shared" si="0"/>
        <v>6.9201566445734608</v>
      </c>
      <c r="Y66" s="60"/>
      <c r="Z66" s="60" t="e">
        <f t="shared" si="1"/>
        <v>#N/A</v>
      </c>
      <c r="AA66" s="60">
        <f t="shared" si="1"/>
        <v>4.3596373666761279</v>
      </c>
      <c r="AB66" s="60">
        <f t="shared" si="1"/>
        <v>4.2770359913467892</v>
      </c>
      <c r="AC66" s="60">
        <f t="shared" si="1"/>
        <v>4.4979129242225024</v>
      </c>
      <c r="AD66" s="60">
        <f t="shared" si="1"/>
        <v>2.2604462618679877</v>
      </c>
      <c r="AE66" s="60">
        <f t="shared" si="1"/>
        <v>5.6381628274699835</v>
      </c>
      <c r="AG66" s="61" t="e">
        <f t="shared" si="2"/>
        <v>#N/A</v>
      </c>
      <c r="AH66" s="47" t="e">
        <f t="shared" si="3"/>
        <v>#N/A</v>
      </c>
    </row>
    <row r="67" spans="1:34" x14ac:dyDescent="0.25">
      <c r="A67" s="47" t="str">
        <f>'[2]OUT-FOREIGNDEMAND'!A22</f>
        <v>1985Q1</v>
      </c>
      <c r="B67" s="60">
        <f>'[2]OUT-FOREIGNDEMAND'!B22</f>
        <v>51.480014039079293</v>
      </c>
      <c r="C67" s="60">
        <f>'[2]OUT-FOREIGNDEMAND'!C22</f>
        <v>60.179395894461905</v>
      </c>
      <c r="D67" s="60">
        <f>'[2]OUT-FOREIGNDEMAND'!D22</f>
        <v>65.378965746077597</v>
      </c>
      <c r="E67" s="60">
        <f>'[2]OUT-FOREIGNDEMAND'!E22</f>
        <v>31.275481355967329</v>
      </c>
      <c r="F67" s="60" t="e">
        <v>#N/A</v>
      </c>
      <c r="G67" s="60">
        <f>'[2]OUT-FOREIGNDEMAND'!G22</f>
        <v>45.889193497694038</v>
      </c>
      <c r="H67" s="60">
        <f>'[2]OUT-FOREIGNDEMAND'!H22</f>
        <v>22.827997337336015</v>
      </c>
      <c r="I67" s="60">
        <f>'[2]OUT-FOREIGNDEMAND'!I22</f>
        <v>9.889131232577995</v>
      </c>
      <c r="J67" s="60">
        <f>'[2]OUT-FOREIGNDEMAND'!J22</f>
        <v>67.316640247686209</v>
      </c>
      <c r="K67" s="60">
        <f>'[2]OUT-FOREIGNDEMAND'!K22</f>
        <v>19.872361441856686</v>
      </c>
      <c r="L67" s="60">
        <f>'[2]OUT-FOREIGNDEMAND'!L22</f>
        <v>20.392634295362821</v>
      </c>
      <c r="M67" s="60">
        <f>'[2]OUT-FOREIGNDEMAND'!M22</f>
        <v>59.443188236498123</v>
      </c>
      <c r="N67" s="60">
        <f>'[2]OUT-FOREIGNDEMAND'!N22</f>
        <v>66.21273303109615</v>
      </c>
      <c r="O67" s="60" t="e">
        <v>#N/A</v>
      </c>
      <c r="P67" s="60">
        <f>'[2]OUT-FOREIGNDEMAND'!P22</f>
        <v>53.085949943560806</v>
      </c>
      <c r="Q67" s="60" t="e">
        <v>#N/A</v>
      </c>
      <c r="R67" s="60">
        <f>'[2]OUT-FOREIGNDEMAND'!R22</f>
        <v>106.47096875000003</v>
      </c>
      <c r="S67" s="60">
        <f>'[2]OUT-FOREIGNDEMAND'!S22</f>
        <v>20.666750000000008</v>
      </c>
      <c r="T67" s="60">
        <f>'[2]OUT-FOREIGNDEMAND'!T22</f>
        <v>43.260718749999995</v>
      </c>
      <c r="U67" s="60">
        <f>'[2]OUT-FOREIGNDEMAND'!U22</f>
        <v>83.38528125000002</v>
      </c>
      <c r="V67" s="60">
        <f>'[2]OUT-FOREIGNDEMAND'!V22</f>
        <v>13.482218750000001</v>
      </c>
      <c r="W67" s="60"/>
      <c r="X67" s="47">
        <f t="shared" si="0"/>
        <v>4.9267706278879331</v>
      </c>
      <c r="Y67" s="60"/>
      <c r="Z67" s="60" t="e">
        <f t="shared" si="1"/>
        <v>#N/A</v>
      </c>
      <c r="AA67" s="60">
        <f t="shared" si="1"/>
        <v>3.9669570784398589</v>
      </c>
      <c r="AB67" s="60">
        <f t="shared" si="1"/>
        <v>8.355875524505386</v>
      </c>
      <c r="AC67" s="60">
        <f t="shared" si="1"/>
        <v>5.2643465076331664</v>
      </c>
      <c r="AD67" s="60">
        <f t="shared" si="1"/>
        <v>2.3135816036175205</v>
      </c>
      <c r="AE67" s="60">
        <f t="shared" si="1"/>
        <v>5.8565322576687784</v>
      </c>
      <c r="AG67" s="61" t="e">
        <f t="shared" si="2"/>
        <v>#N/A</v>
      </c>
      <c r="AH67" s="47" t="e">
        <f t="shared" si="3"/>
        <v>#N/A</v>
      </c>
    </row>
    <row r="68" spans="1:34" x14ac:dyDescent="0.25">
      <c r="A68" s="47" t="str">
        <f>'[2]OUT-FOREIGNDEMAND'!A23</f>
        <v>1985Q2</v>
      </c>
      <c r="B68" s="60">
        <f>'[2]OUT-FOREIGNDEMAND'!B23</f>
        <v>51.984953561273898</v>
      </c>
      <c r="C68" s="60">
        <f>'[2]OUT-FOREIGNDEMAND'!C23</f>
        <v>60.687825582033049</v>
      </c>
      <c r="D68" s="60">
        <f>'[2]OUT-FOREIGNDEMAND'!D23</f>
        <v>65.898411384393512</v>
      </c>
      <c r="E68" s="60">
        <f>'[2]OUT-FOREIGNDEMAND'!E23</f>
        <v>31.880505724284042</v>
      </c>
      <c r="F68" s="60" t="e">
        <v>#N/A</v>
      </c>
      <c r="G68" s="60">
        <f>'[2]OUT-FOREIGNDEMAND'!G23</f>
        <v>46.043850852978899</v>
      </c>
      <c r="H68" s="60">
        <f>'[2]OUT-FOREIGNDEMAND'!H23</f>
        <v>23.115089614004685</v>
      </c>
      <c r="I68" s="60">
        <f>'[2]OUT-FOREIGNDEMAND'!I23</f>
        <v>10.176159035251976</v>
      </c>
      <c r="J68" s="60">
        <f>'[2]OUT-FOREIGNDEMAND'!J23</f>
        <v>68.096816356099367</v>
      </c>
      <c r="K68" s="60">
        <f>'[2]OUT-FOREIGNDEMAND'!K23</f>
        <v>20.298207864831742</v>
      </c>
      <c r="L68" s="60">
        <f>'[2]OUT-FOREIGNDEMAND'!L23</f>
        <v>20.401165315220272</v>
      </c>
      <c r="M68" s="60">
        <f>'[2]OUT-FOREIGNDEMAND'!M23</f>
        <v>59.693653119671843</v>
      </c>
      <c r="N68" s="60">
        <f>'[2]OUT-FOREIGNDEMAND'!N23</f>
        <v>66.582181493363578</v>
      </c>
      <c r="O68" s="60" t="e">
        <v>#N/A</v>
      </c>
      <c r="P68" s="60">
        <f>'[2]OUT-FOREIGNDEMAND'!P23</f>
        <v>53.451044277394665</v>
      </c>
      <c r="Q68" s="60" t="e">
        <v>#N/A</v>
      </c>
      <c r="R68" s="60">
        <f>'[2]OUT-FOREIGNDEMAND'!R23</f>
        <v>107.28928125000003</v>
      </c>
      <c r="S68" s="60">
        <f>'[2]OUT-FOREIGNDEMAND'!S23</f>
        <v>21.092750000000009</v>
      </c>
      <c r="T68" s="60">
        <f>'[2]OUT-FOREIGNDEMAND'!T23</f>
        <v>43.765031249999993</v>
      </c>
      <c r="U68" s="60">
        <f>'[2]OUT-FOREIGNDEMAND'!U23</f>
        <v>83.730968750000017</v>
      </c>
      <c r="V68" s="60">
        <f>'[2]OUT-FOREIGNDEMAND'!V23</f>
        <v>13.712031250000001</v>
      </c>
      <c r="W68" s="60"/>
      <c r="X68" s="47">
        <f t="shared" si="0"/>
        <v>4.329449740101432</v>
      </c>
      <c r="Y68" s="60"/>
      <c r="Z68" s="60" t="e">
        <f t="shared" si="1"/>
        <v>#N/A</v>
      </c>
      <c r="AA68" s="60">
        <f t="shared" si="1"/>
        <v>3.7079539224378344</v>
      </c>
      <c r="AB68" s="60">
        <f t="shared" si="1"/>
        <v>9.3896416873707533</v>
      </c>
      <c r="AC68" s="60">
        <f t="shared" si="1"/>
        <v>5.290377584460848</v>
      </c>
      <c r="AD68" s="60">
        <f t="shared" si="1"/>
        <v>2.1813039696162884</v>
      </c>
      <c r="AE68" s="60">
        <f t="shared" si="1"/>
        <v>5.9933715643977648</v>
      </c>
      <c r="AG68" s="61" t="e">
        <f t="shared" si="2"/>
        <v>#N/A</v>
      </c>
      <c r="AH68" s="47" t="e">
        <f t="shared" si="3"/>
        <v>#N/A</v>
      </c>
    </row>
    <row r="69" spans="1:34" x14ac:dyDescent="0.25">
      <c r="A69" s="47" t="str">
        <f>'[2]OUT-FOREIGNDEMAND'!A24</f>
        <v>1985Q3</v>
      </c>
      <c r="B69" s="60">
        <f>'[2]OUT-FOREIGNDEMAND'!B24</f>
        <v>52.472233929028121</v>
      </c>
      <c r="C69" s="60">
        <f>'[2]OUT-FOREIGNDEMAND'!C24</f>
        <v>61.157466935527353</v>
      </c>
      <c r="D69" s="60">
        <f>'[2]OUT-FOREIGNDEMAND'!D24</f>
        <v>66.345820205605378</v>
      </c>
      <c r="E69" s="60">
        <f>'[2]OUT-FOREIGNDEMAND'!E24</f>
        <v>32.51514198513285</v>
      </c>
      <c r="F69" s="60" t="e">
        <v>#N/A</v>
      </c>
      <c r="G69" s="60">
        <f>'[2]OUT-FOREIGNDEMAND'!G24</f>
        <v>46.212236651284847</v>
      </c>
      <c r="H69" s="60">
        <f>'[2]OUT-FOREIGNDEMAND'!H24</f>
        <v>23.399060793038398</v>
      </c>
      <c r="I69" s="60">
        <f>'[2]OUT-FOREIGNDEMAND'!I24</f>
        <v>10.443905474535857</v>
      </c>
      <c r="J69" s="60">
        <f>'[2]OUT-FOREIGNDEMAND'!J24</f>
        <v>68.80661859262591</v>
      </c>
      <c r="K69" s="60">
        <f>'[2]OUT-FOREIGNDEMAND'!K24</f>
        <v>20.776205731064486</v>
      </c>
      <c r="L69" s="60">
        <f>'[2]OUT-FOREIGNDEMAND'!L24</f>
        <v>20.367822510873431</v>
      </c>
      <c r="M69" s="60">
        <f>'[2]OUT-FOREIGNDEMAND'!M24</f>
        <v>59.951515803928949</v>
      </c>
      <c r="N69" s="60">
        <f>'[2]OUT-FOREIGNDEMAND'!N24</f>
        <v>66.962983011101159</v>
      </c>
      <c r="O69" s="60" t="e">
        <v>#N/A</v>
      </c>
      <c r="P69" s="60">
        <f>'[2]OUT-FOREIGNDEMAND'!P24</f>
        <v>53.834203063561326</v>
      </c>
      <c r="Q69" s="60" t="e">
        <v>#N/A</v>
      </c>
      <c r="R69" s="60">
        <f>'[2]OUT-FOREIGNDEMAND'!R24</f>
        <v>108.00915625000002</v>
      </c>
      <c r="S69" s="60">
        <f>'[2]OUT-FOREIGNDEMAND'!S24</f>
        <v>21.492000000000012</v>
      </c>
      <c r="T69" s="60">
        <f>'[2]OUT-FOREIGNDEMAND'!T24</f>
        <v>44.234156249999991</v>
      </c>
      <c r="U69" s="60">
        <f>'[2]OUT-FOREIGNDEMAND'!U24</f>
        <v>84.00384375000003</v>
      </c>
      <c r="V69" s="60">
        <f>'[2]OUT-FOREIGNDEMAND'!V24</f>
        <v>13.96790625</v>
      </c>
      <c r="W69" s="60"/>
      <c r="X69" s="47">
        <f t="shared" ref="X69:X132" si="4">((B69/B65)-1)*100</f>
        <v>3.8811143502349932</v>
      </c>
      <c r="Y69" s="60"/>
      <c r="Z69" s="60" t="e">
        <f t="shared" si="1"/>
        <v>#N/A</v>
      </c>
      <c r="AA69" s="60">
        <f t="shared" si="1"/>
        <v>3.4021695262900664</v>
      </c>
      <c r="AB69" s="60">
        <f t="shared" si="1"/>
        <v>9.8066013861858536</v>
      </c>
      <c r="AC69" s="60">
        <f t="shared" si="1"/>
        <v>5.1731632127643534</v>
      </c>
      <c r="AD69" s="60">
        <f t="shared" si="1"/>
        <v>1.9725164777846693</v>
      </c>
      <c r="AE69" s="60">
        <f t="shared" si="1"/>
        <v>6.3153212724357921</v>
      </c>
      <c r="AG69" s="61" t="e">
        <f t="shared" si="2"/>
        <v>#N/A</v>
      </c>
      <c r="AH69" s="47" t="e">
        <f t="shared" si="3"/>
        <v>#N/A</v>
      </c>
    </row>
    <row r="70" spans="1:34" x14ac:dyDescent="0.25">
      <c r="A70" s="47" t="str">
        <f>'[2]OUT-FOREIGNDEMAND'!A25</f>
        <v>1985Q4</v>
      </c>
      <c r="B70" s="60">
        <f>'[2]OUT-FOREIGNDEMAND'!B25</f>
        <v>52.94185514234195</v>
      </c>
      <c r="C70" s="60">
        <f>'[2]OUT-FOREIGNDEMAND'!C25</f>
        <v>61.588319954944794</v>
      </c>
      <c r="D70" s="60">
        <f>'[2]OUT-FOREIGNDEMAND'!D25</f>
        <v>66.721192209713223</v>
      </c>
      <c r="E70" s="60">
        <f>'[2]OUT-FOREIGNDEMAND'!E25</f>
        <v>33.179390138513753</v>
      </c>
      <c r="F70" s="60" t="e">
        <v>#N/A</v>
      </c>
      <c r="G70" s="60">
        <f>'[2]OUT-FOREIGNDEMAND'!G25</f>
        <v>46.394350892611882</v>
      </c>
      <c r="H70" s="60">
        <f>'[2]OUT-FOREIGNDEMAND'!H25</f>
        <v>23.679910874437159</v>
      </c>
      <c r="I70" s="60">
        <f>'[2]OUT-FOREIGNDEMAND'!I25</f>
        <v>10.692370550429633</v>
      </c>
      <c r="J70" s="60">
        <f>'[2]OUT-FOREIGNDEMAND'!J25</f>
        <v>69.446046957265821</v>
      </c>
      <c r="K70" s="60">
        <f>'[2]OUT-FOREIGNDEMAND'!K25</f>
        <v>21.306355040554919</v>
      </c>
      <c r="L70" s="60">
        <f>'[2]OUT-FOREIGNDEMAND'!L25</f>
        <v>20.292605882322292</v>
      </c>
      <c r="M70" s="60">
        <f>'[2]OUT-FOREIGNDEMAND'!M25</f>
        <v>60.216776289269447</v>
      </c>
      <c r="N70" s="60">
        <f>'[2]OUT-FOREIGNDEMAND'!N25</f>
        <v>67.355137584308935</v>
      </c>
      <c r="O70" s="60" t="e">
        <v>#N/A</v>
      </c>
      <c r="P70" s="60">
        <f>'[2]OUT-FOREIGNDEMAND'!P25</f>
        <v>54.235426302060795</v>
      </c>
      <c r="Q70" s="60" t="e">
        <v>#N/A</v>
      </c>
      <c r="R70" s="60">
        <f>'[2]OUT-FOREIGNDEMAND'!R25</f>
        <v>108.63059375000003</v>
      </c>
      <c r="S70" s="60">
        <f>'[2]OUT-FOREIGNDEMAND'!S25</f>
        <v>21.86450000000001</v>
      </c>
      <c r="T70" s="60">
        <f>'[2]OUT-FOREIGNDEMAND'!T25</f>
        <v>44.668093749999983</v>
      </c>
      <c r="U70" s="60">
        <f>'[2]OUT-FOREIGNDEMAND'!U25</f>
        <v>84.203906250000017</v>
      </c>
      <c r="V70" s="60">
        <f>'[2]OUT-FOREIGNDEMAND'!V25</f>
        <v>14.249843749999998</v>
      </c>
      <c r="W70" s="60"/>
      <c r="X70" s="47">
        <f t="shared" si="4"/>
        <v>3.5736572799703215</v>
      </c>
      <c r="Y70" s="60"/>
      <c r="Z70" s="60" t="e">
        <f t="shared" si="1"/>
        <v>#N/A</v>
      </c>
      <c r="AA70" s="60">
        <f t="shared" si="1"/>
        <v>3.0505665858846509</v>
      </c>
      <c r="AB70" s="60">
        <f t="shared" si="1"/>
        <v>9.6286036166610032</v>
      </c>
      <c r="AC70" s="60">
        <f t="shared" si="1"/>
        <v>4.9178679354275889</v>
      </c>
      <c r="AD70" s="60">
        <f t="shared" si="1"/>
        <v>1.6883621211818189</v>
      </c>
      <c r="AE70" s="60">
        <f t="shared" si="1"/>
        <v>6.8139121961274807</v>
      </c>
      <c r="AG70" s="61" t="e">
        <f t="shared" si="2"/>
        <v>#N/A</v>
      </c>
      <c r="AH70" s="47" t="e">
        <f t="shared" si="3"/>
        <v>#N/A</v>
      </c>
    </row>
    <row r="71" spans="1:34" x14ac:dyDescent="0.25">
      <c r="A71" s="47" t="str">
        <f>'[2]OUT-FOREIGNDEMAND'!A26</f>
        <v>1986Q1</v>
      </c>
      <c r="B71" s="60">
        <f>'[2]OUT-FOREIGNDEMAND'!B26</f>
        <v>53.340058822354308</v>
      </c>
      <c r="C71" s="60">
        <f>'[2]OUT-FOREIGNDEMAND'!C26</f>
        <v>61.620189925762404</v>
      </c>
      <c r="D71" s="60">
        <f>'[2]OUT-FOREIGNDEMAND'!D26</f>
        <v>66.871870262079057</v>
      </c>
      <c r="E71" s="60">
        <f>'[2]OUT-FOREIGNDEMAND'!E26</f>
        <v>33.56692312871651</v>
      </c>
      <c r="F71" s="60" t="e">
        <v>#N/A</v>
      </c>
      <c r="G71" s="60">
        <f>'[2]OUT-FOREIGNDEMAND'!G26</f>
        <v>46.63761143479563</v>
      </c>
      <c r="H71" s="60">
        <f>'[2]OUT-FOREIGNDEMAND'!H26</f>
        <v>23.972460076952832</v>
      </c>
      <c r="I71" s="60">
        <f>'[2]OUT-FOREIGNDEMAND'!I26</f>
        <v>10.811527582348472</v>
      </c>
      <c r="J71" s="60">
        <f>'[2]OUT-FOREIGNDEMAND'!J26</f>
        <v>69.672251776401367</v>
      </c>
      <c r="K71" s="60">
        <f>'[2]OUT-FOREIGNDEMAND'!K26</f>
        <v>21.927841143960194</v>
      </c>
      <c r="L71" s="60">
        <f>'[2]OUT-FOREIGNDEMAND'!L26</f>
        <v>19.540681571565429</v>
      </c>
      <c r="M71" s="60">
        <f>'[2]OUT-FOREIGNDEMAND'!M26</f>
        <v>60.458754059941626</v>
      </c>
      <c r="N71" s="60">
        <f>'[2]OUT-FOREIGNDEMAND'!N26</f>
        <v>67.882238443064409</v>
      </c>
      <c r="O71" s="60" t="e">
        <v>#N/A</v>
      </c>
      <c r="P71" s="60">
        <f>'[2]OUT-FOREIGNDEMAND'!P26</f>
        <v>54.801995098743767</v>
      </c>
      <c r="Q71" s="60" t="e">
        <v>#N/A</v>
      </c>
      <c r="R71" s="60">
        <f>'[2]OUT-FOREIGNDEMAND'!R26</f>
        <v>108.62109375000001</v>
      </c>
      <c r="S71" s="60">
        <f>'[2]OUT-FOREIGNDEMAND'!S26</f>
        <v>22.101031250000002</v>
      </c>
      <c r="T71" s="60">
        <f>'[2]OUT-FOREIGNDEMAND'!T26</f>
        <v>44.938562500000003</v>
      </c>
      <c r="U71" s="60">
        <f>'[2]OUT-FOREIGNDEMAND'!U26</f>
        <v>84.211781250000001</v>
      </c>
      <c r="V71" s="60">
        <f>'[2]OUT-FOREIGNDEMAND'!V26</f>
        <v>14.602062500000002</v>
      </c>
      <c r="W71" s="60"/>
      <c r="X71" s="47">
        <f t="shared" si="4"/>
        <v>3.6131396193152199</v>
      </c>
      <c r="Y71" s="60"/>
      <c r="Z71" s="60" t="e">
        <f t="shared" si="1"/>
        <v>#N/A</v>
      </c>
      <c r="AA71" s="60">
        <f t="shared" si="1"/>
        <v>2.0194472025971688</v>
      </c>
      <c r="AB71" s="60">
        <f t="shared" si="1"/>
        <v>6.9400425804734267</v>
      </c>
      <c r="AC71" s="60">
        <f t="shared" si="1"/>
        <v>3.8784463099102107</v>
      </c>
      <c r="AD71" s="60">
        <f t="shared" si="1"/>
        <v>0.99118212184476917</v>
      </c>
      <c r="AE71" s="60">
        <f t="shared" si="1"/>
        <v>8.3060790717403243</v>
      </c>
      <c r="AG71" s="61" t="e">
        <f t="shared" si="2"/>
        <v>#N/A</v>
      </c>
      <c r="AH71" s="47" t="e">
        <f t="shared" si="3"/>
        <v>#N/A</v>
      </c>
    </row>
    <row r="72" spans="1:34" x14ac:dyDescent="0.25">
      <c r="A72" s="47" t="str">
        <f>'[2]OUT-FOREIGNDEMAND'!A27</f>
        <v>1986Q2</v>
      </c>
      <c r="B72" s="60">
        <f>'[2]OUT-FOREIGNDEMAND'!B27</f>
        <v>53.795865078331801</v>
      </c>
      <c r="C72" s="60">
        <f>'[2]OUT-FOREIGNDEMAND'!C27</f>
        <v>62.11754416283533</v>
      </c>
      <c r="D72" s="60">
        <f>'[2]OUT-FOREIGNDEMAND'!D27</f>
        <v>67.16423148583398</v>
      </c>
      <c r="E72" s="60">
        <f>'[2]OUT-FOREIGNDEMAND'!E27</f>
        <v>34.412925889445688</v>
      </c>
      <c r="F72" s="60" t="e">
        <v>#N/A</v>
      </c>
      <c r="G72" s="60">
        <f>'[2]OUT-FOREIGNDEMAND'!G27</f>
        <v>46.828215419030556</v>
      </c>
      <c r="H72" s="60">
        <f>'[2]OUT-FOREIGNDEMAND'!H27</f>
        <v>24.241139875580931</v>
      </c>
      <c r="I72" s="60">
        <f>'[2]OUT-FOREIGNDEMAND'!I27</f>
        <v>11.065440603695976</v>
      </c>
      <c r="J72" s="60">
        <f>'[2]OUT-FOREIGNDEMAND'!J27</f>
        <v>70.308072266715172</v>
      </c>
      <c r="K72" s="60">
        <f>'[2]OUT-FOREIGNDEMAND'!K27</f>
        <v>22.546619199703141</v>
      </c>
      <c r="L72" s="60">
        <f>'[2]OUT-FOREIGNDEMAND'!L27</f>
        <v>19.635650837806271</v>
      </c>
      <c r="M72" s="60">
        <f>'[2]OUT-FOREIGNDEMAND'!M27</f>
        <v>60.751082353749553</v>
      </c>
      <c r="N72" s="60">
        <f>'[2]OUT-FOREIGNDEMAND'!N27</f>
        <v>68.247661835181546</v>
      </c>
      <c r="O72" s="60" t="e">
        <v>#N/A</v>
      </c>
      <c r="P72" s="60">
        <f>'[2]OUT-FOREIGNDEMAND'!P27</f>
        <v>55.180434799568573</v>
      </c>
      <c r="Q72" s="60" t="e">
        <v>#N/A</v>
      </c>
      <c r="R72" s="60">
        <f>'[2]OUT-FOREIGNDEMAND'!R27</f>
        <v>109.25865625000002</v>
      </c>
      <c r="S72" s="60">
        <f>'[2]OUT-FOREIGNDEMAND'!S27</f>
        <v>22.463718750000002</v>
      </c>
      <c r="T72" s="60">
        <f>'[2]OUT-FOREIGNDEMAND'!T27</f>
        <v>45.353437499999998</v>
      </c>
      <c r="U72" s="60">
        <f>'[2]OUT-FOREIGNDEMAND'!U27</f>
        <v>84.313968750000001</v>
      </c>
      <c r="V72" s="60">
        <f>'[2]OUT-FOREIGNDEMAND'!V27</f>
        <v>14.918437500000003</v>
      </c>
      <c r="W72" s="60"/>
      <c r="X72" s="47">
        <f t="shared" si="4"/>
        <v>3.4835301236220362</v>
      </c>
      <c r="Y72" s="60"/>
      <c r="Z72" s="60" t="e">
        <f t="shared" si="1"/>
        <v>#N/A</v>
      </c>
      <c r="AA72" s="60">
        <f t="shared" si="1"/>
        <v>1.8355747909346576</v>
      </c>
      <c r="AB72" s="60">
        <f t="shared" si="1"/>
        <v>6.4997155420700947</v>
      </c>
      <c r="AC72" s="60">
        <f t="shared" si="1"/>
        <v>3.6293959004085163</v>
      </c>
      <c r="AD72" s="60">
        <f t="shared" si="1"/>
        <v>0.69627762428101647</v>
      </c>
      <c r="AE72" s="60">
        <f t="shared" si="1"/>
        <v>8.7981585514546055</v>
      </c>
      <c r="AG72" s="61" t="e">
        <f t="shared" si="2"/>
        <v>#N/A</v>
      </c>
      <c r="AH72" s="47" t="e">
        <f t="shared" si="3"/>
        <v>#N/A</v>
      </c>
    </row>
    <row r="73" spans="1:34" x14ac:dyDescent="0.25">
      <c r="A73" s="47" t="str">
        <f>'[2]OUT-FOREIGNDEMAND'!A28</f>
        <v>1986Q3</v>
      </c>
      <c r="B73" s="60">
        <f>'[2]OUT-FOREIGNDEMAND'!B28</f>
        <v>54.25551553141333</v>
      </c>
      <c r="C73" s="60">
        <f>'[2]OUT-FOREIGNDEMAND'!C28</f>
        <v>62.720187951640597</v>
      </c>
      <c r="D73" s="60">
        <f>'[2]OUT-FOREIGNDEMAND'!D28</f>
        <v>67.445618746340074</v>
      </c>
      <c r="E73" s="60">
        <f>'[2]OUT-FOREIGNDEMAND'!E28</f>
        <v>35.411071364991038</v>
      </c>
      <c r="F73" s="60" t="e">
        <v>#N/A</v>
      </c>
      <c r="G73" s="60">
        <f>'[2]OUT-FOREIGNDEMAND'!G28</f>
        <v>47.0135807031523</v>
      </c>
      <c r="H73" s="60">
        <f>'[2]OUT-FOREIGNDEMAND'!H28</f>
        <v>24.500770489073329</v>
      </c>
      <c r="I73" s="60">
        <f>'[2]OUT-FOREIGNDEMAND'!I28</f>
        <v>11.344082933887313</v>
      </c>
      <c r="J73" s="60">
        <f>'[2]OUT-FOREIGNDEMAND'!J28</f>
        <v>71.010658754589485</v>
      </c>
      <c r="K73" s="60">
        <f>'[2]OUT-FOREIGNDEMAND'!K28</f>
        <v>23.201874558440906</v>
      </c>
      <c r="L73" s="60">
        <f>'[2]OUT-FOREIGNDEMAND'!L28</f>
        <v>19.942679823043392</v>
      </c>
      <c r="M73" s="60">
        <f>'[2]OUT-FOREIGNDEMAND'!M28</f>
        <v>61.063080654941544</v>
      </c>
      <c r="N73" s="60">
        <f>'[2]OUT-FOREIGNDEMAND'!N28</f>
        <v>68.575000990737877</v>
      </c>
      <c r="O73" s="60" t="e">
        <v>#N/A</v>
      </c>
      <c r="P73" s="60">
        <f>'[2]OUT-FOREIGNDEMAND'!P28</f>
        <v>55.518026510385901</v>
      </c>
      <c r="Q73" s="60" t="e">
        <v>#N/A</v>
      </c>
      <c r="R73" s="60">
        <f>'[2]OUT-FOREIGNDEMAND'!R28</f>
        <v>110.01078125000002</v>
      </c>
      <c r="S73" s="60">
        <f>'[2]OUT-FOREIGNDEMAND'!S28</f>
        <v>22.843343750000003</v>
      </c>
      <c r="T73" s="60">
        <f>'[2]OUT-FOREIGNDEMAND'!T28</f>
        <v>45.784437499999996</v>
      </c>
      <c r="U73" s="60">
        <f>'[2]OUT-FOREIGNDEMAND'!U28</f>
        <v>84.391093749999982</v>
      </c>
      <c r="V73" s="60">
        <f>'[2]OUT-FOREIGNDEMAND'!V28</f>
        <v>15.243187500000003</v>
      </c>
      <c r="W73" s="60"/>
      <c r="X73" s="47">
        <f t="shared" si="4"/>
        <v>3.3985242648468139</v>
      </c>
      <c r="Y73" s="60"/>
      <c r="Z73" s="60" t="e">
        <f t="shared" si="1"/>
        <v>#N/A</v>
      </c>
      <c r="AA73" s="60">
        <f t="shared" si="1"/>
        <v>1.8531993670675595</v>
      </c>
      <c r="AB73" s="60">
        <f t="shared" si="1"/>
        <v>6.2876593616228771</v>
      </c>
      <c r="AC73" s="60">
        <f t="shared" si="1"/>
        <v>3.5047153182672153</v>
      </c>
      <c r="AD73" s="60">
        <f t="shared" si="1"/>
        <v>0.4609908103162752</v>
      </c>
      <c r="AE73" s="60">
        <f t="shared" si="1"/>
        <v>9.1300816827862175</v>
      </c>
      <c r="AG73" s="61" t="e">
        <f t="shared" si="2"/>
        <v>#N/A</v>
      </c>
      <c r="AH73" s="47" t="e">
        <f t="shared" si="3"/>
        <v>#N/A</v>
      </c>
    </row>
    <row r="74" spans="1:34" x14ac:dyDescent="0.25">
      <c r="A74" s="47" t="str">
        <f>'[2]OUT-FOREIGNDEMAND'!A29</f>
        <v>1986Q4</v>
      </c>
      <c r="B74" s="60">
        <f>'[2]OUT-FOREIGNDEMAND'!B29</f>
        <v>54.719010181598904</v>
      </c>
      <c r="C74" s="60">
        <f>'[2]OUT-FOREIGNDEMAND'!C29</f>
        <v>63.428121292178204</v>
      </c>
      <c r="D74" s="60">
        <f>'[2]OUT-FOREIGNDEMAND'!D29</f>
        <v>67.716032043597281</v>
      </c>
      <c r="E74" s="60">
        <f>'[2]OUT-FOREIGNDEMAND'!E29</f>
        <v>36.561359555352567</v>
      </c>
      <c r="F74" s="60" t="e">
        <v>#N/A</v>
      </c>
      <c r="G74" s="60">
        <f>'[2]OUT-FOREIGNDEMAND'!G29</f>
        <v>47.193707287160855</v>
      </c>
      <c r="H74" s="60">
        <f>'[2]OUT-FOREIGNDEMAND'!H29</f>
        <v>24.751351917430025</v>
      </c>
      <c r="I74" s="60">
        <f>'[2]OUT-FOREIGNDEMAND'!I29</f>
        <v>11.647454572922479</v>
      </c>
      <c r="J74" s="60">
        <f>'[2]OUT-FOREIGNDEMAND'!J29</f>
        <v>71.780011240024294</v>
      </c>
      <c r="K74" s="60">
        <f>'[2]OUT-FOREIGNDEMAND'!K29</f>
        <v>23.893607220173493</v>
      </c>
      <c r="L74" s="60">
        <f>'[2]OUT-FOREIGNDEMAND'!L29</f>
        <v>20.461768527276782</v>
      </c>
      <c r="M74" s="60">
        <f>'[2]OUT-FOREIGNDEMAND'!M29</f>
        <v>61.394748963517593</v>
      </c>
      <c r="N74" s="60">
        <f>'[2]OUT-FOREIGNDEMAND'!N29</f>
        <v>68.864255909733401</v>
      </c>
      <c r="O74" s="60" t="e">
        <v>#N/A</v>
      </c>
      <c r="P74" s="60">
        <f>'[2]OUT-FOREIGNDEMAND'!P29</f>
        <v>55.814770231195745</v>
      </c>
      <c r="Q74" s="60" t="e">
        <v>#N/A</v>
      </c>
      <c r="R74" s="60">
        <f>'[2]OUT-FOREIGNDEMAND'!R29</f>
        <v>110.87746875000002</v>
      </c>
      <c r="S74" s="60">
        <f>'[2]OUT-FOREIGNDEMAND'!S29</f>
        <v>23.239906249999997</v>
      </c>
      <c r="T74" s="60">
        <f>'[2]OUT-FOREIGNDEMAND'!T29</f>
        <v>46.231562499999995</v>
      </c>
      <c r="U74" s="60">
        <f>'[2]OUT-FOREIGNDEMAND'!U29</f>
        <v>84.443156249999987</v>
      </c>
      <c r="V74" s="60">
        <f>'[2]OUT-FOREIGNDEMAND'!V29</f>
        <v>15.576312500000002</v>
      </c>
      <c r="W74" s="60"/>
      <c r="X74" s="47">
        <f t="shared" si="4"/>
        <v>3.3568053754044147</v>
      </c>
      <c r="Y74" s="60"/>
      <c r="Z74" s="60" t="e">
        <f t="shared" si="1"/>
        <v>#N/A</v>
      </c>
      <c r="AA74" s="60">
        <f t="shared" si="1"/>
        <v>2.0683629928148095</v>
      </c>
      <c r="AB74" s="60">
        <f t="shared" si="1"/>
        <v>6.2905909122092263</v>
      </c>
      <c r="AC74" s="60">
        <f t="shared" si="1"/>
        <v>3.5001913418344799</v>
      </c>
      <c r="AD74" s="60">
        <f t="shared" si="1"/>
        <v>0.28413171152612549</v>
      </c>
      <c r="AE74" s="60">
        <f t="shared" si="1"/>
        <v>9.3086547001612239</v>
      </c>
      <c r="AG74" s="61" t="e">
        <f t="shared" si="2"/>
        <v>#N/A</v>
      </c>
      <c r="AH74" s="47" t="e">
        <f t="shared" si="3"/>
        <v>#N/A</v>
      </c>
    </row>
    <row r="75" spans="1:34" x14ac:dyDescent="0.25">
      <c r="A75" s="47" t="str">
        <f>'[2]OUT-FOREIGNDEMAND'!A30</f>
        <v>1987Q1</v>
      </c>
      <c r="B75" s="60">
        <f>'[2]OUT-FOREIGNDEMAND'!B30</f>
        <v>55.123231247345885</v>
      </c>
      <c r="C75" s="60">
        <f>'[2]OUT-FOREIGNDEMAND'!C30</f>
        <v>64.480670100747474</v>
      </c>
      <c r="D75" s="60">
        <f>'[2]OUT-FOREIGNDEMAND'!D30</f>
        <v>67.759637595848616</v>
      </c>
      <c r="E75" s="60">
        <f>'[2]OUT-FOREIGNDEMAND'!E30</f>
        <v>37.587178553561507</v>
      </c>
      <c r="F75" s="60" t="e">
        <v>#N/A</v>
      </c>
      <c r="G75" s="60">
        <f>'[2]OUT-FOREIGNDEMAND'!G30</f>
        <v>46.775014435369847</v>
      </c>
      <c r="H75" s="60">
        <f>'[2]OUT-FOREIGNDEMAND'!H30</f>
        <v>24.740122156904341</v>
      </c>
      <c r="I75" s="60">
        <f>'[2]OUT-FOREIGNDEMAND'!I30</f>
        <v>12.023175106577657</v>
      </c>
      <c r="J75" s="60">
        <f>'[2]OUT-FOREIGNDEMAND'!J30</f>
        <v>72.520708527753868</v>
      </c>
      <c r="K75" s="60">
        <f>'[2]OUT-FOREIGNDEMAND'!K30</f>
        <v>24.684775669140919</v>
      </c>
      <c r="L75" s="60">
        <f>'[2]OUT-FOREIGNDEMAND'!L30</f>
        <v>21.887655467454277</v>
      </c>
      <c r="M75" s="60">
        <f>'[2]OUT-FOREIGNDEMAND'!M30</f>
        <v>61.554929870205775</v>
      </c>
      <c r="N75" s="60">
        <f>'[2]OUT-FOREIGNDEMAND'!N30</f>
        <v>68.772092853095202</v>
      </c>
      <c r="O75" s="60" t="e">
        <v>#N/A</v>
      </c>
      <c r="P75" s="60">
        <f>'[2]OUT-FOREIGNDEMAND'!P30</f>
        <v>55.72476877773267</v>
      </c>
      <c r="Q75" s="60" t="e">
        <v>#N/A</v>
      </c>
      <c r="R75" s="60">
        <f>'[2]OUT-FOREIGNDEMAND'!R30</f>
        <v>112.03059375000001</v>
      </c>
      <c r="S75" s="60">
        <f>'[2]OUT-FOREIGNDEMAND'!S30</f>
        <v>23.239968750000003</v>
      </c>
      <c r="T75" s="60">
        <f>'[2]OUT-FOREIGNDEMAND'!T30</f>
        <v>46.682781250000019</v>
      </c>
      <c r="U75" s="60">
        <f>'[2]OUT-FOREIGNDEMAND'!U30</f>
        <v>84.337968749999987</v>
      </c>
      <c r="V75" s="60">
        <f>'[2]OUT-FOREIGNDEMAND'!V30</f>
        <v>15.966718750000007</v>
      </c>
      <c r="W75" s="60"/>
      <c r="X75" s="47">
        <f t="shared" si="4"/>
        <v>3.3430267314295881</v>
      </c>
      <c r="Y75" s="60"/>
      <c r="Z75" s="60" t="e">
        <f t="shared" si="1"/>
        <v>#N/A</v>
      </c>
      <c r="AA75" s="60">
        <f t="shared" si="1"/>
        <v>3.1388930844751251</v>
      </c>
      <c r="AB75" s="60">
        <f t="shared" si="1"/>
        <v>5.1533228794470975</v>
      </c>
      <c r="AC75" s="60">
        <f t="shared" si="1"/>
        <v>3.8813407749747508</v>
      </c>
      <c r="AD75" s="60">
        <f t="shared" si="1"/>
        <v>0.14984542320197747</v>
      </c>
      <c r="AE75" s="60">
        <f t="shared" si="1"/>
        <v>9.3456403847059555</v>
      </c>
      <c r="AG75" s="61" t="e">
        <f t="shared" si="2"/>
        <v>#N/A</v>
      </c>
      <c r="AH75" s="47" t="e">
        <f t="shared" si="3"/>
        <v>#N/A</v>
      </c>
    </row>
    <row r="76" spans="1:34" x14ac:dyDescent="0.25">
      <c r="A76" s="47" t="str">
        <f>'[2]OUT-FOREIGNDEMAND'!A31</f>
        <v>1987Q2</v>
      </c>
      <c r="B76" s="60">
        <f>'[2]OUT-FOREIGNDEMAND'!B31</f>
        <v>55.619661404356613</v>
      </c>
      <c r="C76" s="60">
        <f>'[2]OUT-FOREIGNDEMAND'!C31</f>
        <v>65.303452178229989</v>
      </c>
      <c r="D76" s="60">
        <f>'[2]OUT-FOREIGNDEMAND'!D31</f>
        <v>68.0944364793109</v>
      </c>
      <c r="E76" s="60">
        <f>'[2]OUT-FOREIGNDEMAND'!E31</f>
        <v>39.152396936342925</v>
      </c>
      <c r="F76" s="60" t="e">
        <v>#N/A</v>
      </c>
      <c r="G76" s="60">
        <f>'[2]OUT-FOREIGNDEMAND'!G31</f>
        <v>47.182095913426622</v>
      </c>
      <c r="H76" s="60">
        <f>'[2]OUT-FOREIGNDEMAND'!H31</f>
        <v>25.073710016488288</v>
      </c>
      <c r="I76" s="60">
        <f>'[2]OUT-FOREIGNDEMAND'!I31</f>
        <v>12.356957528990012</v>
      </c>
      <c r="J76" s="60">
        <f>'[2]OUT-FOREIGNDEMAND'!J31</f>
        <v>73.46176148641598</v>
      </c>
      <c r="K76" s="60">
        <f>'[2]OUT-FOREIGNDEMAND'!K31</f>
        <v>25.424279543167152</v>
      </c>
      <c r="L76" s="60">
        <f>'[2]OUT-FOREIGNDEMAND'!L31</f>
        <v>22.552968202901095</v>
      </c>
      <c r="M76" s="60">
        <f>'[2]OUT-FOREIGNDEMAND'!M31</f>
        <v>62.002401157258717</v>
      </c>
      <c r="N76" s="60">
        <f>'[2]OUT-FOREIGNDEMAND'!N31</f>
        <v>69.122512794598265</v>
      </c>
      <c r="O76" s="60" t="e">
        <v>#N/A</v>
      </c>
      <c r="P76" s="60">
        <f>'[2]OUT-FOREIGNDEMAND'!P31</f>
        <v>56.078175392233767</v>
      </c>
      <c r="Q76" s="60" t="e">
        <v>#N/A</v>
      </c>
      <c r="R76" s="60">
        <f>'[2]OUT-FOREIGNDEMAND'!R31</f>
        <v>113.05765625000002</v>
      </c>
      <c r="S76" s="60">
        <f>'[2]OUT-FOREIGNDEMAND'!S31</f>
        <v>23.835781250000004</v>
      </c>
      <c r="T76" s="60">
        <f>'[2]OUT-FOREIGNDEMAND'!T31</f>
        <v>47.166968750000017</v>
      </c>
      <c r="U76" s="60">
        <f>'[2]OUT-FOREIGNDEMAND'!U31</f>
        <v>84.39278124999997</v>
      </c>
      <c r="V76" s="60">
        <f>'[2]OUT-FOREIGNDEMAND'!V31</f>
        <v>16.297031250000011</v>
      </c>
      <c r="W76" s="60"/>
      <c r="X76" s="47">
        <f t="shared" si="4"/>
        <v>3.3902165591522593</v>
      </c>
      <c r="Y76" s="60"/>
      <c r="Z76" s="60" t="e">
        <f t="shared" si="1"/>
        <v>#N/A</v>
      </c>
      <c r="AA76" s="60">
        <f t="shared" si="1"/>
        <v>3.4770700376429042</v>
      </c>
      <c r="AB76" s="60">
        <f t="shared" si="1"/>
        <v>6.1079045516450936</v>
      </c>
      <c r="AC76" s="60">
        <f t="shared" si="1"/>
        <v>3.9986632766259911</v>
      </c>
      <c r="AD76" s="60">
        <f t="shared" si="1"/>
        <v>9.3475021005895442E-2</v>
      </c>
      <c r="AE76" s="60">
        <f t="shared" si="1"/>
        <v>9.2408722428203749</v>
      </c>
      <c r="AG76" s="61" t="e">
        <f t="shared" si="2"/>
        <v>#N/A</v>
      </c>
      <c r="AH76" s="47" t="e">
        <f t="shared" si="3"/>
        <v>#N/A</v>
      </c>
    </row>
    <row r="77" spans="1:34" x14ac:dyDescent="0.25">
      <c r="A77" s="47" t="str">
        <f>'[2]OUT-FOREIGNDEMAND'!A32</f>
        <v>1987Q3</v>
      </c>
      <c r="B77" s="60">
        <f>'[2]OUT-FOREIGNDEMAND'!B32</f>
        <v>56.145182871088444</v>
      </c>
      <c r="C77" s="60">
        <f>'[2]OUT-FOREIGNDEMAND'!C32</f>
        <v>66.135793440925099</v>
      </c>
      <c r="D77" s="60">
        <f>'[2]OUT-FOREIGNDEMAND'!D32</f>
        <v>68.50459491222712</v>
      </c>
      <c r="E77" s="60">
        <f>'[2]OUT-FOREIGNDEMAND'!E32</f>
        <v>40.980402796728029</v>
      </c>
      <c r="F77" s="60" t="e">
        <v>#N/A</v>
      </c>
      <c r="G77" s="60">
        <f>'[2]OUT-FOREIGNDEMAND'!G32</f>
        <v>47.821370985644791</v>
      </c>
      <c r="H77" s="60">
        <f>'[2]OUT-FOREIGNDEMAND'!H32</f>
        <v>25.499353492435194</v>
      </c>
      <c r="I77" s="60">
        <f>'[2]OUT-FOREIGNDEMAND'!I32</f>
        <v>12.696421425935723</v>
      </c>
      <c r="J77" s="60">
        <f>'[2]OUT-FOREIGNDEMAND'!J32</f>
        <v>74.507748920744888</v>
      </c>
      <c r="K77" s="60">
        <f>'[2]OUT-FOREIGNDEMAND'!K32</f>
        <v>26.175077326492204</v>
      </c>
      <c r="L77" s="60">
        <f>'[2]OUT-FOREIGNDEMAND'!L32</f>
        <v>23.152445250565052</v>
      </c>
      <c r="M77" s="60">
        <f>'[2]OUT-FOREIGNDEMAND'!M32</f>
        <v>62.546005415404494</v>
      </c>
      <c r="N77" s="60">
        <f>'[2]OUT-FOREIGNDEMAND'!N32</f>
        <v>69.572181995169643</v>
      </c>
      <c r="O77" s="60" t="e">
        <v>#N/A</v>
      </c>
      <c r="P77" s="60">
        <f>'[2]OUT-FOREIGNDEMAND'!P32</f>
        <v>56.529092890433581</v>
      </c>
      <c r="Q77" s="60" t="e">
        <v>#N/A</v>
      </c>
      <c r="R77" s="60">
        <f>'[2]OUT-FOREIGNDEMAND'!R32</f>
        <v>114.13053125000002</v>
      </c>
      <c r="S77" s="60">
        <f>'[2]OUT-FOREIGNDEMAND'!S32</f>
        <v>24.613906250000007</v>
      </c>
      <c r="T77" s="60">
        <f>'[2]OUT-FOREIGNDEMAND'!T32</f>
        <v>47.672093750000016</v>
      </c>
      <c r="U77" s="60">
        <f>'[2]OUT-FOREIGNDEMAND'!U32</f>
        <v>84.475406249999978</v>
      </c>
      <c r="V77" s="60">
        <f>'[2]OUT-FOREIGNDEMAND'!V32</f>
        <v>16.61615625000001</v>
      </c>
      <c r="W77" s="60"/>
      <c r="X77" s="47">
        <f t="shared" si="4"/>
        <v>3.4829036664134616</v>
      </c>
      <c r="Y77" s="60"/>
      <c r="Z77" s="60" t="e">
        <f t="shared" si="1"/>
        <v>#N/A</v>
      </c>
      <c r="AA77" s="60">
        <f t="shared" si="1"/>
        <v>3.7448602338691295</v>
      </c>
      <c r="AB77" s="60">
        <f t="shared" si="1"/>
        <v>7.7508902347100728</v>
      </c>
      <c r="AC77" s="60">
        <f t="shared" si="1"/>
        <v>4.1229211345012562</v>
      </c>
      <c r="AD77" s="60">
        <f t="shared" si="1"/>
        <v>9.9906869615606908E-2</v>
      </c>
      <c r="AE77" s="60">
        <f t="shared" si="1"/>
        <v>9.0070974328696494</v>
      </c>
      <c r="AG77" s="61" t="e">
        <f t="shared" si="2"/>
        <v>#N/A</v>
      </c>
      <c r="AH77" s="47" t="e">
        <f t="shared" si="3"/>
        <v>#N/A</v>
      </c>
    </row>
    <row r="78" spans="1:34" x14ac:dyDescent="0.25">
      <c r="A78" s="47" t="str">
        <f>'[2]OUT-FOREIGNDEMAND'!A33</f>
        <v>1987Q4</v>
      </c>
      <c r="B78" s="60">
        <f>'[2]OUT-FOREIGNDEMAND'!B33</f>
        <v>56.699795647541393</v>
      </c>
      <c r="C78" s="60">
        <f>'[2]OUT-FOREIGNDEMAND'!C33</f>
        <v>66.977693888832817</v>
      </c>
      <c r="D78" s="60">
        <f>'[2]OUT-FOREIGNDEMAND'!D33</f>
        <v>68.990112894597274</v>
      </c>
      <c r="E78" s="60">
        <f>'[2]OUT-FOREIGNDEMAND'!E33</f>
        <v>43.071196134716843</v>
      </c>
      <c r="F78" s="60" t="e">
        <v>#N/A</v>
      </c>
      <c r="G78" s="60">
        <f>'[2]OUT-FOREIGNDEMAND'!G33</f>
        <v>48.692839652024354</v>
      </c>
      <c r="H78" s="60">
        <f>'[2]OUT-FOREIGNDEMAND'!H33</f>
        <v>26.017052584745052</v>
      </c>
      <c r="I78" s="60">
        <f>'[2]OUT-FOREIGNDEMAND'!I33</f>
        <v>13.041566797414793</v>
      </c>
      <c r="J78" s="60">
        <f>'[2]OUT-FOREIGNDEMAND'!J33</f>
        <v>75.658670830740562</v>
      </c>
      <c r="K78" s="60">
        <f>'[2]OUT-FOREIGNDEMAND'!K33</f>
        <v>26.937169019116073</v>
      </c>
      <c r="L78" s="60">
        <f>'[2]OUT-FOREIGNDEMAND'!L33</f>
        <v>23.686086610446161</v>
      </c>
      <c r="M78" s="60">
        <f>'[2]OUT-FOREIGNDEMAND'!M33</f>
        <v>63.185742644643113</v>
      </c>
      <c r="N78" s="60">
        <f>'[2]OUT-FOREIGNDEMAND'!N33</f>
        <v>70.12110045480938</v>
      </c>
      <c r="O78" s="60" t="e">
        <v>#N/A</v>
      </c>
      <c r="P78" s="60">
        <f>'[2]OUT-FOREIGNDEMAND'!P33</f>
        <v>57.077521272332106</v>
      </c>
      <c r="Q78" s="60" t="e">
        <v>#N/A</v>
      </c>
      <c r="R78" s="60">
        <f>'[2]OUT-FOREIGNDEMAND'!R33</f>
        <v>115.24921875000003</v>
      </c>
      <c r="S78" s="60">
        <f>'[2]OUT-FOREIGNDEMAND'!S33</f>
        <v>25.574343750000004</v>
      </c>
      <c r="T78" s="60">
        <f>'[2]OUT-FOREIGNDEMAND'!T33</f>
        <v>48.198156250000025</v>
      </c>
      <c r="U78" s="60">
        <f>'[2]OUT-FOREIGNDEMAND'!U33</f>
        <v>84.585843749999981</v>
      </c>
      <c r="V78" s="60">
        <f>'[2]OUT-FOREIGNDEMAND'!V33</f>
        <v>16.924093750000008</v>
      </c>
      <c r="W78" s="60"/>
      <c r="X78" s="47">
        <f t="shared" si="4"/>
        <v>3.6199219601537935</v>
      </c>
      <c r="Y78" s="60"/>
      <c r="Z78" s="60" t="e">
        <f t="shared" si="1"/>
        <v>#N/A</v>
      </c>
      <c r="AA78" s="60">
        <f t="shared" si="1"/>
        <v>3.9428659846638237</v>
      </c>
      <c r="AB78" s="60">
        <f t="shared" si="1"/>
        <v>10.044952311285705</v>
      </c>
      <c r="AC78" s="60">
        <f t="shared" si="1"/>
        <v>4.2537903623742546</v>
      </c>
      <c r="AD78" s="60">
        <f t="shared" si="1"/>
        <v>0.16897461717033657</v>
      </c>
      <c r="AE78" s="60">
        <f t="shared" si="1"/>
        <v>8.6527620064120079</v>
      </c>
      <c r="AG78" s="61" t="e">
        <f t="shared" si="2"/>
        <v>#N/A</v>
      </c>
      <c r="AH78" s="47" t="e">
        <f t="shared" si="3"/>
        <v>#N/A</v>
      </c>
    </row>
    <row r="79" spans="1:34" x14ac:dyDescent="0.25">
      <c r="A79" s="47" t="str">
        <f>'[2]OUT-FOREIGNDEMAND'!A34</f>
        <v>1988Q1</v>
      </c>
      <c r="B79" s="60">
        <f>'[2]OUT-FOREIGNDEMAND'!B34</f>
        <v>57.386938200389373</v>
      </c>
      <c r="C79" s="60">
        <f>'[2]OUT-FOREIGNDEMAND'!C34</f>
        <v>68.151791176528803</v>
      </c>
      <c r="D79" s="60">
        <f>'[2]OUT-FOREIGNDEMAND'!D34</f>
        <v>69.601276653534086</v>
      </c>
      <c r="E79" s="60">
        <f>'[2]OUT-FOREIGNDEMAND'!E34</f>
        <v>47.191107833457863</v>
      </c>
      <c r="F79" s="60" t="e">
        <v>#N/A</v>
      </c>
      <c r="G79" s="60">
        <f>'[2]OUT-FOREIGNDEMAND'!G34</f>
        <v>51.364172950241809</v>
      </c>
      <c r="H79" s="60">
        <f>'[2]OUT-FOREIGNDEMAND'!H34</f>
        <v>26.97998431360682</v>
      </c>
      <c r="I79" s="60">
        <f>'[2]OUT-FOREIGNDEMAND'!I34</f>
        <v>13.534429861776388</v>
      </c>
      <c r="J79" s="60">
        <f>'[2]OUT-FOREIGNDEMAND'!J34</f>
        <v>77.361653915505002</v>
      </c>
      <c r="K79" s="60">
        <f>'[2]OUT-FOREIGNDEMAND'!K34</f>
        <v>27.902777751847829</v>
      </c>
      <c r="L79" s="60">
        <f>'[2]OUT-FOREIGNDEMAND'!L34</f>
        <v>24.030913521878333</v>
      </c>
      <c r="M79" s="60">
        <f>'[2]OUT-FOREIGNDEMAND'!M34</f>
        <v>64.26810338426003</v>
      </c>
      <c r="N79" s="60">
        <f>'[2]OUT-FOREIGNDEMAND'!N34</f>
        <v>70.98234696934216</v>
      </c>
      <c r="O79" s="60" t="e">
        <v>#N/A</v>
      </c>
      <c r="P79" s="60">
        <f>'[2]OUT-FOREIGNDEMAND'!P34</f>
        <v>57.958304673926214</v>
      </c>
      <c r="Q79" s="60" t="e">
        <v>#N/A</v>
      </c>
      <c r="R79" s="60">
        <f>'[2]OUT-FOREIGNDEMAND'!R34</f>
        <v>116.37059375000004</v>
      </c>
      <c r="S79" s="60">
        <f>'[2]OUT-FOREIGNDEMAND'!S34</f>
        <v>27.074593750000005</v>
      </c>
      <c r="T79" s="60">
        <f>'[2]OUT-FOREIGNDEMAND'!T34</f>
        <v>48.735000000000014</v>
      </c>
      <c r="U79" s="60">
        <f>'[2]OUT-FOREIGNDEMAND'!U34</f>
        <v>84.575500000000048</v>
      </c>
      <c r="V79" s="60">
        <f>'[2]OUT-FOREIGNDEMAND'!V34</f>
        <v>17.25240625</v>
      </c>
      <c r="W79" s="60"/>
      <c r="X79" s="47">
        <f t="shared" si="4"/>
        <v>4.1066296402072489</v>
      </c>
      <c r="Y79" s="60"/>
      <c r="Z79" s="60" t="e">
        <f t="shared" si="1"/>
        <v>#N/A</v>
      </c>
      <c r="AA79" s="60">
        <f t="shared" si="1"/>
        <v>3.8739417999380521</v>
      </c>
      <c r="AB79" s="60">
        <f t="shared" si="1"/>
        <v>16.500129760286363</v>
      </c>
      <c r="AC79" s="60">
        <f t="shared" si="1"/>
        <v>4.396093581078131</v>
      </c>
      <c r="AD79" s="60">
        <f t="shared" si="1"/>
        <v>0.28164212811927491</v>
      </c>
      <c r="AE79" s="60">
        <f t="shared" si="1"/>
        <v>8.0522962803487133</v>
      </c>
      <c r="AG79" s="61" t="e">
        <f t="shared" si="2"/>
        <v>#N/A</v>
      </c>
      <c r="AH79" s="47" t="e">
        <f t="shared" si="3"/>
        <v>#N/A</v>
      </c>
    </row>
    <row r="80" spans="1:34" x14ac:dyDescent="0.25">
      <c r="A80" s="47" t="str">
        <f>'[2]OUT-FOREIGNDEMAND'!A35</f>
        <v>1988Q2</v>
      </c>
      <c r="B80" s="60">
        <f>'[2]OUT-FOREIGNDEMAND'!B35</f>
        <v>57.958358209614971</v>
      </c>
      <c r="C80" s="60">
        <f>'[2]OUT-FOREIGNDEMAND'!C35</f>
        <v>68.883754933031398</v>
      </c>
      <c r="D80" s="60">
        <f>'[2]OUT-FOREIGNDEMAND'!D35</f>
        <v>70.217399243967051</v>
      </c>
      <c r="E80" s="60">
        <f>'[2]OUT-FOREIGNDEMAND'!E35</f>
        <v>49.100943773394647</v>
      </c>
      <c r="F80" s="60" t="e">
        <v>#N/A</v>
      </c>
      <c r="G80" s="60">
        <f>'[2]OUT-FOREIGNDEMAND'!G35</f>
        <v>52.072960389873558</v>
      </c>
      <c r="H80" s="60">
        <f>'[2]OUT-FOREIGNDEMAND'!H35</f>
        <v>27.540523830567032</v>
      </c>
      <c r="I80" s="60">
        <f>'[2]OUT-FOREIGNDEMAND'!I35</f>
        <v>13.834123694982503</v>
      </c>
      <c r="J80" s="60">
        <f>'[2]OUT-FOREIGNDEMAND'!J35</f>
        <v>78.543594097193463</v>
      </c>
      <c r="K80" s="60">
        <f>'[2]OUT-FOREIGNDEMAND'!K35</f>
        <v>28.610568010745709</v>
      </c>
      <c r="L80" s="60">
        <f>'[2]OUT-FOREIGNDEMAND'!L35</f>
        <v>24.482075010460161</v>
      </c>
      <c r="M80" s="60">
        <f>'[2]OUT-FOREIGNDEMAND'!M35</f>
        <v>64.961510339970133</v>
      </c>
      <c r="N80" s="60">
        <f>'[2]OUT-FOREIGNDEMAND'!N35</f>
        <v>71.644532428788693</v>
      </c>
      <c r="O80" s="60" t="e">
        <v>#N/A</v>
      </c>
      <c r="P80" s="60">
        <f>'[2]OUT-FOREIGNDEMAND'!P35</f>
        <v>58.607817168823395</v>
      </c>
      <c r="Q80" s="60" t="e">
        <v>#N/A</v>
      </c>
      <c r="R80" s="60">
        <f>'[2]OUT-FOREIGNDEMAND'!R35</f>
        <v>117.59815625000003</v>
      </c>
      <c r="S80" s="60">
        <f>'[2]OUT-FOREIGNDEMAND'!S35</f>
        <v>28.256656250000006</v>
      </c>
      <c r="T80" s="60">
        <f>'[2]OUT-FOREIGNDEMAND'!T35</f>
        <v>49.307000000000023</v>
      </c>
      <c r="U80" s="60">
        <f>'[2]OUT-FOREIGNDEMAND'!U35</f>
        <v>84.801000000000059</v>
      </c>
      <c r="V80" s="60">
        <f>'[2]OUT-FOREIGNDEMAND'!V35</f>
        <v>17.525343749999998</v>
      </c>
      <c r="W80" s="60"/>
      <c r="X80" s="47">
        <f t="shared" si="4"/>
        <v>4.2048023058895767</v>
      </c>
      <c r="Y80" s="60"/>
      <c r="Z80" s="60" t="e">
        <f t="shared" si="1"/>
        <v>#N/A</v>
      </c>
      <c r="AA80" s="60">
        <f t="shared" si="1"/>
        <v>4.016092452827591</v>
      </c>
      <c r="AB80" s="60">
        <f t="shared" si="1"/>
        <v>18.547220892958993</v>
      </c>
      <c r="AC80" s="60">
        <f t="shared" si="1"/>
        <v>4.537139669379342</v>
      </c>
      <c r="AD80" s="60">
        <f t="shared" si="1"/>
        <v>0.48371287680495367</v>
      </c>
      <c r="AE80" s="60">
        <f t="shared" si="1"/>
        <v>7.5370322432190662</v>
      </c>
      <c r="AG80" s="61" t="e">
        <f t="shared" si="2"/>
        <v>#N/A</v>
      </c>
      <c r="AH80" s="47" t="e">
        <f t="shared" si="3"/>
        <v>#N/A</v>
      </c>
    </row>
    <row r="81" spans="1:34" x14ac:dyDescent="0.25">
      <c r="A81" s="47" t="str">
        <f>'[2]OUT-FOREIGNDEMAND'!A36</f>
        <v>1988Q3</v>
      </c>
      <c r="B81" s="60">
        <f>'[2]OUT-FOREIGNDEMAND'!B36</f>
        <v>58.517494141892115</v>
      </c>
      <c r="C81" s="60">
        <f>'[2]OUT-FOREIGNDEMAND'!C36</f>
        <v>69.496222812916315</v>
      </c>
      <c r="D81" s="60">
        <f>'[2]OUT-FOREIGNDEMAND'!D36</f>
        <v>70.888766893008864</v>
      </c>
      <c r="E81" s="60">
        <f>'[2]OUT-FOREIGNDEMAND'!E36</f>
        <v>50.567034837675706</v>
      </c>
      <c r="F81" s="60" t="e">
        <v>#N/A</v>
      </c>
      <c r="G81" s="60">
        <f>'[2]OUT-FOREIGNDEMAND'!G36</f>
        <v>52.386873008596083</v>
      </c>
      <c r="H81" s="60">
        <f>'[2]OUT-FOREIGNDEMAND'!H36</f>
        <v>28.051848155814625</v>
      </c>
      <c r="I81" s="60">
        <f>'[2]OUT-FOREIGNDEMAND'!I36</f>
        <v>14.082684515382308</v>
      </c>
      <c r="J81" s="60">
        <f>'[2]OUT-FOREIGNDEMAND'!J36</f>
        <v>79.65161807490793</v>
      </c>
      <c r="K81" s="60">
        <f>'[2]OUT-FOREIGNDEMAND'!K36</f>
        <v>29.252762926618779</v>
      </c>
      <c r="L81" s="60">
        <f>'[2]OUT-FOREIGNDEMAND'!L36</f>
        <v>24.916592315525566</v>
      </c>
      <c r="M81" s="60">
        <f>'[2]OUT-FOREIGNDEMAND'!M36</f>
        <v>65.612454051058918</v>
      </c>
      <c r="N81" s="60">
        <f>'[2]OUT-FOREIGNDEMAND'!N36</f>
        <v>72.320735628973694</v>
      </c>
      <c r="O81" s="60" t="e">
        <v>#N/A</v>
      </c>
      <c r="P81" s="60">
        <f>'[2]OUT-FOREIGNDEMAND'!P36</f>
        <v>59.260902893020514</v>
      </c>
      <c r="Q81" s="60" t="e">
        <v>#N/A</v>
      </c>
      <c r="R81" s="60">
        <f>'[2]OUT-FOREIGNDEMAND'!R36</f>
        <v>118.88878125000005</v>
      </c>
      <c r="S81" s="60">
        <f>'[2]OUT-FOREIGNDEMAND'!S36</f>
        <v>29.478031250000008</v>
      </c>
      <c r="T81" s="60">
        <f>'[2]OUT-FOREIGNDEMAND'!T36</f>
        <v>49.904000000000018</v>
      </c>
      <c r="U81" s="60">
        <f>'[2]OUT-FOREIGNDEMAND'!U36</f>
        <v>85.113750000000067</v>
      </c>
      <c r="V81" s="60">
        <f>'[2]OUT-FOREIGNDEMAND'!V36</f>
        <v>17.774468749999997</v>
      </c>
      <c r="W81" s="60"/>
      <c r="X81" s="47">
        <f t="shared" si="4"/>
        <v>4.2253157786494189</v>
      </c>
      <c r="Y81" s="60"/>
      <c r="Z81" s="60" t="e">
        <f t="shared" si="1"/>
        <v>#N/A</v>
      </c>
      <c r="AA81" s="60">
        <f t="shared" si="1"/>
        <v>4.169129809426031</v>
      </c>
      <c r="AB81" s="60">
        <f t="shared" si="1"/>
        <v>19.761694672092123</v>
      </c>
      <c r="AC81" s="60">
        <f t="shared" si="1"/>
        <v>4.681787759741507</v>
      </c>
      <c r="AD81" s="60">
        <f t="shared" si="1"/>
        <v>0.75565632452947451</v>
      </c>
      <c r="AE81" s="60">
        <f t="shared" si="1"/>
        <v>6.9710014913947793</v>
      </c>
      <c r="AG81" s="61" t="e">
        <f t="shared" si="2"/>
        <v>#N/A</v>
      </c>
      <c r="AH81" s="47" t="e">
        <f t="shared" si="3"/>
        <v>#N/A</v>
      </c>
    </row>
    <row r="82" spans="1:34" x14ac:dyDescent="0.25">
      <c r="A82" s="47" t="str">
        <f>'[2]OUT-FOREIGNDEMAND'!A37</f>
        <v>1988Q4</v>
      </c>
      <c r="B82" s="60">
        <f>'[2]OUT-FOREIGNDEMAND'!B37</f>
        <v>59.064345997220798</v>
      </c>
      <c r="C82" s="60">
        <f>'[2]OUT-FOREIGNDEMAND'!C37</f>
        <v>69.989194816183513</v>
      </c>
      <c r="D82" s="60">
        <f>'[2]OUT-FOREIGNDEMAND'!D37</f>
        <v>71.615379600659551</v>
      </c>
      <c r="E82" s="60">
        <f>'[2]OUT-FOREIGNDEMAND'!E37</f>
        <v>51.589381026301069</v>
      </c>
      <c r="F82" s="60" t="e">
        <v>#N/A</v>
      </c>
      <c r="G82" s="60">
        <f>'[2]OUT-FOREIGNDEMAND'!G37</f>
        <v>52.3059108064094</v>
      </c>
      <c r="H82" s="60">
        <f>'[2]OUT-FOREIGNDEMAND'!H37</f>
        <v>28.513957289349609</v>
      </c>
      <c r="I82" s="60">
        <f>'[2]OUT-FOREIGNDEMAND'!I37</f>
        <v>14.2801123229758</v>
      </c>
      <c r="J82" s="60">
        <f>'[2]OUT-FOREIGNDEMAND'!J37</f>
        <v>80.685725848648389</v>
      </c>
      <c r="K82" s="60">
        <f>'[2]OUT-FOREIGNDEMAND'!K37</f>
        <v>29.829362499467045</v>
      </c>
      <c r="L82" s="60">
        <f>'[2]OUT-FOREIGNDEMAND'!L37</f>
        <v>25.334465437074552</v>
      </c>
      <c r="M82" s="60">
        <f>'[2]OUT-FOREIGNDEMAND'!M37</f>
        <v>66.220934517526359</v>
      </c>
      <c r="N82" s="60">
        <f>'[2]OUT-FOREIGNDEMAND'!N37</f>
        <v>73.010956569897161</v>
      </c>
      <c r="O82" s="60" t="e">
        <v>#N/A</v>
      </c>
      <c r="P82" s="60">
        <f>'[2]OUT-FOREIGNDEMAND'!P37</f>
        <v>59.917561846517586</v>
      </c>
      <c r="Q82" s="60" t="e">
        <v>#N/A</v>
      </c>
      <c r="R82" s="60">
        <f>'[2]OUT-FOREIGNDEMAND'!R37</f>
        <v>120.24246875000004</v>
      </c>
      <c r="S82" s="60">
        <f>'[2]OUT-FOREIGNDEMAND'!S37</f>
        <v>30.738718750000011</v>
      </c>
      <c r="T82" s="60">
        <f>'[2]OUT-FOREIGNDEMAND'!T37</f>
        <v>50.526000000000025</v>
      </c>
      <c r="U82" s="60">
        <f>'[2]OUT-FOREIGNDEMAND'!U37</f>
        <v>85.513750000000073</v>
      </c>
      <c r="V82" s="60">
        <f>'[2]OUT-FOREIGNDEMAND'!V37</f>
        <v>17.999781249999995</v>
      </c>
      <c r="W82" s="60"/>
      <c r="X82" s="47">
        <f t="shared" si="4"/>
        <v>4.1702978338369556</v>
      </c>
      <c r="Y82" s="60"/>
      <c r="Z82" s="60" t="e">
        <f t="shared" si="1"/>
        <v>#N/A</v>
      </c>
      <c r="AA82" s="60">
        <f t="shared" si="1"/>
        <v>4.3325673303099999</v>
      </c>
      <c r="AB82" s="60">
        <f t="shared" si="1"/>
        <v>20.19357779219655</v>
      </c>
      <c r="AC82" s="60">
        <f t="shared" si="1"/>
        <v>4.8297360959735913</v>
      </c>
      <c r="AD82" s="60">
        <f t="shared" si="1"/>
        <v>1.0969994609766998</v>
      </c>
      <c r="AE82" s="60">
        <f t="shared" si="1"/>
        <v>6.3559533283723768</v>
      </c>
      <c r="AG82" s="61" t="e">
        <f t="shared" si="2"/>
        <v>#N/A</v>
      </c>
      <c r="AH82" s="47" t="e">
        <f t="shared" si="3"/>
        <v>#N/A</v>
      </c>
    </row>
    <row r="83" spans="1:34" x14ac:dyDescent="0.25">
      <c r="A83" s="47" t="str">
        <f>'[2]OUT-FOREIGNDEMAND'!A38</f>
        <v>1989Q1</v>
      </c>
      <c r="B83" s="60">
        <f>'[2]OUT-FOREIGNDEMAND'!B38</f>
        <v>59.724405438150285</v>
      </c>
      <c r="C83" s="60">
        <f>'[2]OUT-FOREIGNDEMAND'!C38</f>
        <v>70.226950385458025</v>
      </c>
      <c r="D83" s="60">
        <f>'[2]OUT-FOREIGNDEMAND'!D38</f>
        <v>72.596388755745522</v>
      </c>
      <c r="E83" s="60">
        <f>'[2]OUT-FOREIGNDEMAND'!E38</f>
        <v>50.707311049073688</v>
      </c>
      <c r="F83" s="60" t="e">
        <v>#N/A</v>
      </c>
      <c r="G83" s="60">
        <f>'[2]OUT-FOREIGNDEMAND'!G38</f>
        <v>50.590839789984777</v>
      </c>
      <c r="H83" s="60">
        <f>'[2]OUT-FOREIGNDEMAND'!H38</f>
        <v>28.807453629362186</v>
      </c>
      <c r="I83" s="60">
        <f>'[2]OUT-FOREIGNDEMAND'!I38</f>
        <v>14.301811880563285</v>
      </c>
      <c r="J83" s="60">
        <f>'[2]OUT-FOREIGNDEMAND'!J38</f>
        <v>81.427439420850362</v>
      </c>
      <c r="K83" s="60">
        <f>'[2]OUT-FOREIGNDEMAND'!K38</f>
        <v>30.018171929072462</v>
      </c>
      <c r="L83" s="60">
        <f>'[2]OUT-FOREIGNDEMAND'!L38</f>
        <v>25.903764616143672</v>
      </c>
      <c r="M83" s="60">
        <f>'[2]OUT-FOREIGNDEMAND'!M38</f>
        <v>66.703552760773135</v>
      </c>
      <c r="N83" s="60">
        <f>'[2]OUT-FOREIGNDEMAND'!N38</f>
        <v>73.521454157236064</v>
      </c>
      <c r="O83" s="60">
        <f>'[2]OUT-FOREIGNDEMAND'!O38</f>
        <v>0</v>
      </c>
      <c r="P83" s="60">
        <f>'[2]OUT-FOREIGNDEMAND'!P38</f>
        <v>60.597389371618746</v>
      </c>
      <c r="Q83" s="60" t="e">
        <v>#N/A</v>
      </c>
      <c r="R83" s="60">
        <f>'[2]OUT-FOREIGNDEMAND'!R38</f>
        <v>121.65296875</v>
      </c>
      <c r="S83" s="60">
        <f>'[2]OUT-FOREIGNDEMAND'!S38</f>
        <v>32.784343750000019</v>
      </c>
      <c r="T83" s="60">
        <f>'[2]OUT-FOREIGNDEMAND'!T38</f>
        <v>51.068937500000004</v>
      </c>
      <c r="U83" s="60">
        <f>'[2]OUT-FOREIGNDEMAND'!U38</f>
        <v>86.106468750000019</v>
      </c>
      <c r="V83" s="60">
        <f>'[2]OUT-FOREIGNDEMAND'!V38</f>
        <v>17.945031250000003</v>
      </c>
      <c r="W83" s="60"/>
      <c r="X83" s="47">
        <f t="shared" si="4"/>
        <v>4.0731694546914277</v>
      </c>
      <c r="Y83" s="60"/>
      <c r="Z83" s="60" t="e">
        <f t="shared" si="1"/>
        <v>#N/A</v>
      </c>
      <c r="AA83" s="60">
        <f t="shared" si="1"/>
        <v>4.5392696125175158</v>
      </c>
      <c r="AB83" s="60">
        <f t="shared" si="1"/>
        <v>21.088959091029814</v>
      </c>
      <c r="AC83" s="60">
        <f t="shared" si="1"/>
        <v>4.7890376526110279</v>
      </c>
      <c r="AD83" s="60">
        <f t="shared" si="1"/>
        <v>1.8101799575526822</v>
      </c>
      <c r="AE83" s="60">
        <f t="shared" si="1"/>
        <v>4.0146573756921766</v>
      </c>
      <c r="AG83" s="61" t="e">
        <f t="shared" si="2"/>
        <v>#N/A</v>
      </c>
      <c r="AH83" s="47" t="e">
        <f t="shared" si="3"/>
        <v>#N/A</v>
      </c>
    </row>
    <row r="84" spans="1:34" x14ac:dyDescent="0.25">
      <c r="A84" s="47" t="str">
        <f>'[2]OUT-FOREIGNDEMAND'!A39</f>
        <v>1989Q2</v>
      </c>
      <c r="B84" s="60">
        <f>'[2]OUT-FOREIGNDEMAND'!B39</f>
        <v>60.196492474562341</v>
      </c>
      <c r="C84" s="60">
        <f>'[2]OUT-FOREIGNDEMAND'!C39</f>
        <v>70.53521885843989</v>
      </c>
      <c r="D84" s="60">
        <f>'[2]OUT-FOREIGNDEMAND'!D39</f>
        <v>73.353831025083366</v>
      </c>
      <c r="E84" s="60">
        <f>'[2]OUT-FOREIGNDEMAND'!E39</f>
        <v>51.426436002466417</v>
      </c>
      <c r="F84" s="60" t="e">
        <v>#N/A</v>
      </c>
      <c r="G84" s="60">
        <f>'[2]OUT-FOREIGNDEMAND'!G39</f>
        <v>50.215821543311158</v>
      </c>
      <c r="H84" s="60">
        <f>'[2]OUT-FOREIGNDEMAND'!H39</f>
        <v>29.218891420195856</v>
      </c>
      <c r="I84" s="60">
        <f>'[2]OUT-FOREIGNDEMAND'!I39</f>
        <v>14.446811757424038</v>
      </c>
      <c r="J84" s="60">
        <f>'[2]OUT-FOREIGNDEMAND'!J39</f>
        <v>82.401105985668636</v>
      </c>
      <c r="K84" s="60">
        <f>'[2]OUT-FOREIGNDEMAND'!K39</f>
        <v>30.592458735958321</v>
      </c>
      <c r="L84" s="60">
        <f>'[2]OUT-FOREIGNDEMAND'!L39</f>
        <v>26.221121274245199</v>
      </c>
      <c r="M84" s="60">
        <f>'[2]OUT-FOREIGNDEMAND'!M39</f>
        <v>67.260466329437648</v>
      </c>
      <c r="N84" s="60">
        <f>'[2]OUT-FOREIGNDEMAND'!N39</f>
        <v>74.317207017365632</v>
      </c>
      <c r="O84" s="60">
        <f>'[2]OUT-FOREIGNDEMAND'!O39</f>
        <v>0</v>
      </c>
      <c r="P84" s="60">
        <f>'[2]OUT-FOREIGNDEMAND'!P39</f>
        <v>61.253356646794082</v>
      </c>
      <c r="Q84" s="60" t="e">
        <v>#N/A</v>
      </c>
      <c r="R84" s="60">
        <f>'[2]OUT-FOREIGNDEMAND'!R39</f>
        <v>123.13528124999999</v>
      </c>
      <c r="S84" s="60">
        <f>'[2]OUT-FOREIGNDEMAND'!S39</f>
        <v>33.825406250000015</v>
      </c>
      <c r="T84" s="60">
        <f>'[2]OUT-FOREIGNDEMAND'!T39</f>
        <v>51.782562500000004</v>
      </c>
      <c r="U84" s="60">
        <f>'[2]OUT-FOREIGNDEMAND'!U39</f>
        <v>86.638781250000022</v>
      </c>
      <c r="V84" s="60">
        <f>'[2]OUT-FOREIGNDEMAND'!V39</f>
        <v>18.225218750000003</v>
      </c>
      <c r="W84" s="60"/>
      <c r="X84" s="47">
        <f t="shared" si="4"/>
        <v>3.861624680348652</v>
      </c>
      <c r="Y84" s="60"/>
      <c r="Z84" s="60" t="e">
        <f t="shared" si="1"/>
        <v>#N/A</v>
      </c>
      <c r="AA84" s="60">
        <f t="shared" si="1"/>
        <v>4.7085134466127831</v>
      </c>
      <c r="AB84" s="60">
        <f t="shared" si="1"/>
        <v>19.707745851917657</v>
      </c>
      <c r="AC84" s="60">
        <f t="shared" si="1"/>
        <v>5.0207120692801865</v>
      </c>
      <c r="AD84" s="60">
        <f t="shared" si="1"/>
        <v>2.1671693140410619</v>
      </c>
      <c r="AE84" s="60">
        <f t="shared" si="1"/>
        <v>3.9935022672522802</v>
      </c>
      <c r="AG84" s="61" t="e">
        <f t="shared" si="2"/>
        <v>#N/A</v>
      </c>
      <c r="AH84" s="47" t="e">
        <f t="shared" si="3"/>
        <v>#N/A</v>
      </c>
    </row>
    <row r="85" spans="1:34" x14ac:dyDescent="0.25">
      <c r="A85" s="47" t="str">
        <f>'[2]OUT-FOREIGNDEMAND'!A40</f>
        <v>1989Q3</v>
      </c>
      <c r="B85" s="60">
        <f>'[2]OUT-FOREIGNDEMAND'!B40</f>
        <v>60.606098769006209</v>
      </c>
      <c r="C85" s="60">
        <f>'[2]OUT-FOREIGNDEMAND'!C40</f>
        <v>70.778279677754057</v>
      </c>
      <c r="D85" s="60">
        <f>'[2]OUT-FOREIGNDEMAND'!D40</f>
        <v>74.086857797499505</v>
      </c>
      <c r="E85" s="60">
        <f>'[2]OUT-FOREIGNDEMAND'!E40</f>
        <v>52.286084596282237</v>
      </c>
      <c r="F85" s="60" t="e">
        <v>#N/A</v>
      </c>
      <c r="G85" s="60">
        <f>'[2]OUT-FOREIGNDEMAND'!G40</f>
        <v>49.941622073059833</v>
      </c>
      <c r="H85" s="60">
        <f>'[2]OUT-FOREIGNDEMAND'!H40</f>
        <v>29.628873060040831</v>
      </c>
      <c r="I85" s="60">
        <f>'[2]OUT-FOREIGNDEMAND'!I40</f>
        <v>14.590516716358358</v>
      </c>
      <c r="J85" s="60">
        <f>'[2]OUT-FOREIGNDEMAND'!J40</f>
        <v>83.388247545538746</v>
      </c>
      <c r="K85" s="60">
        <f>'[2]OUT-FOREIGNDEMAND'!K40</f>
        <v>31.230028119906581</v>
      </c>
      <c r="L85" s="60">
        <f>'[2]OUT-FOREIGNDEMAND'!L40</f>
        <v>26.45460565241569</v>
      </c>
      <c r="M85" s="60">
        <f>'[2]OUT-FOREIGNDEMAND'!M40</f>
        <v>67.808276244920521</v>
      </c>
      <c r="N85" s="60">
        <f>'[2]OUT-FOREIGNDEMAND'!N40</f>
        <v>75.204474055962876</v>
      </c>
      <c r="O85" s="60">
        <f>'[2]OUT-FOREIGNDEMAND'!O40</f>
        <v>0</v>
      </c>
      <c r="P85" s="60">
        <f>'[2]OUT-FOREIGNDEMAND'!P40</f>
        <v>61.905059014347728</v>
      </c>
      <c r="Q85" s="60" t="e">
        <v>#N/A</v>
      </c>
      <c r="R85" s="60">
        <f>'[2]OUT-FOREIGNDEMAND'!R40</f>
        <v>124.68315624999997</v>
      </c>
      <c r="S85" s="60">
        <f>'[2]OUT-FOREIGNDEMAND'!S40</f>
        <v>34.607531250000015</v>
      </c>
      <c r="T85" s="60">
        <f>'[2]OUT-FOREIGNDEMAND'!T40</f>
        <v>52.562812500000007</v>
      </c>
      <c r="U85" s="60">
        <f>'[2]OUT-FOREIGNDEMAND'!U40</f>
        <v>87.216156250000012</v>
      </c>
      <c r="V85" s="60">
        <f>'[2]OUT-FOREIGNDEMAND'!V40</f>
        <v>18.584093750000001</v>
      </c>
      <c r="W85" s="60"/>
      <c r="X85" s="47">
        <f t="shared" si="4"/>
        <v>3.5691969687726033</v>
      </c>
      <c r="Y85" s="60"/>
      <c r="Z85" s="60" t="e">
        <f t="shared" si="1"/>
        <v>#N/A</v>
      </c>
      <c r="AA85" s="60">
        <f t="shared" si="1"/>
        <v>4.8737777770767599</v>
      </c>
      <c r="AB85" s="60">
        <f t="shared" si="1"/>
        <v>17.401094247092928</v>
      </c>
      <c r="AC85" s="60">
        <f t="shared" si="1"/>
        <v>5.3278544806027339</v>
      </c>
      <c r="AD85" s="60">
        <f t="shared" si="1"/>
        <v>2.4701135245479566</v>
      </c>
      <c r="AE85" s="60">
        <f t="shared" si="1"/>
        <v>4.5549884578125921</v>
      </c>
      <c r="AG85" s="61" t="e">
        <f t="shared" si="2"/>
        <v>#N/A</v>
      </c>
      <c r="AH85" s="47" t="e">
        <f t="shared" si="3"/>
        <v>#N/A</v>
      </c>
    </row>
    <row r="86" spans="1:34" x14ac:dyDescent="0.25">
      <c r="A86" s="47" t="str">
        <f>'[2]OUT-FOREIGNDEMAND'!A41</f>
        <v>1989Q4</v>
      </c>
      <c r="B86" s="60">
        <f>'[2]OUT-FOREIGNDEMAND'!B41</f>
        <v>60.953224321481905</v>
      </c>
      <c r="C86" s="60">
        <f>'[2]OUT-FOREIGNDEMAND'!C41</f>
        <v>70.956132843400553</v>
      </c>
      <c r="D86" s="60">
        <f>'[2]OUT-FOREIGNDEMAND'!D41</f>
        <v>74.795469072993939</v>
      </c>
      <c r="E86" s="60">
        <f>'[2]OUT-FOREIGNDEMAND'!E41</f>
        <v>53.286256830521147</v>
      </c>
      <c r="F86" s="60" t="e">
        <v>#N/A</v>
      </c>
      <c r="G86" s="60">
        <f>'[2]OUT-FOREIGNDEMAND'!G41</f>
        <v>49.768241379230766</v>
      </c>
      <c r="H86" s="60">
        <f>'[2]OUT-FOREIGNDEMAND'!H41</f>
        <v>30.037398548897098</v>
      </c>
      <c r="I86" s="60">
        <f>'[2]OUT-FOREIGNDEMAND'!I41</f>
        <v>14.732926757366249</v>
      </c>
      <c r="J86" s="60">
        <f>'[2]OUT-FOREIGNDEMAND'!J41</f>
        <v>84.388864100460665</v>
      </c>
      <c r="K86" s="60">
        <f>'[2]OUT-FOREIGNDEMAND'!K41</f>
        <v>31.930880080917248</v>
      </c>
      <c r="L86" s="60">
        <f>'[2]OUT-FOREIGNDEMAND'!L41</f>
        <v>26.604217750655142</v>
      </c>
      <c r="M86" s="60">
        <f>'[2]OUT-FOREIGNDEMAND'!M41</f>
        <v>68.346982507221796</v>
      </c>
      <c r="N86" s="60">
        <f>'[2]OUT-FOREIGNDEMAND'!N41</f>
        <v>76.183255273027754</v>
      </c>
      <c r="O86" s="60">
        <f>'[2]OUT-FOREIGNDEMAND'!O41</f>
        <v>0</v>
      </c>
      <c r="P86" s="60">
        <f>'[2]OUT-FOREIGNDEMAND'!P41</f>
        <v>62.552496474279678</v>
      </c>
      <c r="Q86" s="60" t="e">
        <v>#N/A</v>
      </c>
      <c r="R86" s="60">
        <f>'[2]OUT-FOREIGNDEMAND'!R41</f>
        <v>126.29659374999997</v>
      </c>
      <c r="S86" s="60">
        <f>'[2]OUT-FOREIGNDEMAND'!S41</f>
        <v>35.130718750000021</v>
      </c>
      <c r="T86" s="60">
        <f>'[2]OUT-FOREIGNDEMAND'!T41</f>
        <v>53.409687500000004</v>
      </c>
      <c r="U86" s="60">
        <f>'[2]OUT-FOREIGNDEMAND'!U41</f>
        <v>87.838593750000015</v>
      </c>
      <c r="V86" s="60">
        <f>'[2]OUT-FOREIGNDEMAND'!V41</f>
        <v>19.021656249999999</v>
      </c>
      <c r="W86" s="60"/>
      <c r="X86" s="47">
        <f t="shared" si="4"/>
        <v>3.1980009130211817</v>
      </c>
      <c r="Y86" s="60"/>
      <c r="Z86" s="60" t="e">
        <f t="shared" si="1"/>
        <v>#N/A</v>
      </c>
      <c r="AA86" s="60">
        <f t="shared" si="1"/>
        <v>5.0349307220124206</v>
      </c>
      <c r="AB86" s="60">
        <f t="shared" si="1"/>
        <v>14.288168728568129</v>
      </c>
      <c r="AC86" s="60">
        <f t="shared" si="1"/>
        <v>5.7073338479198377</v>
      </c>
      <c r="AD86" s="60">
        <f t="shared" si="1"/>
        <v>2.7186782827322453</v>
      </c>
      <c r="AE86" s="60">
        <f t="shared" si="1"/>
        <v>5.6771523265039869</v>
      </c>
      <c r="AG86" s="61" t="e">
        <f t="shared" si="2"/>
        <v>#N/A</v>
      </c>
      <c r="AH86" s="47" t="e">
        <f t="shared" si="3"/>
        <v>#N/A</v>
      </c>
    </row>
    <row r="87" spans="1:34" x14ac:dyDescent="0.25">
      <c r="A87" s="47" t="str">
        <f>'[2]OUT-FOREIGNDEMAND'!A42</f>
        <v>1990Q1</v>
      </c>
      <c r="B87" s="60">
        <f>'[2]OUT-FOREIGNDEMAND'!B42</f>
        <v>61.269949865706877</v>
      </c>
      <c r="C87" s="60">
        <f>'[2]OUT-FOREIGNDEMAND'!C42</f>
        <v>71.163400151426231</v>
      </c>
      <c r="D87" s="60">
        <f>'[2]OUT-FOREIGNDEMAND'!D42</f>
        <v>75.957213049734293</v>
      </c>
      <c r="E87" s="60">
        <f>'[2]OUT-FOREIGNDEMAND'!E42</f>
        <v>54.940690791746931</v>
      </c>
      <c r="F87" s="60" t="e">
        <v>#N/A</v>
      </c>
      <c r="G87" s="60">
        <f>'[2]OUT-FOREIGNDEMAND'!G42</f>
        <v>49.954238792670459</v>
      </c>
      <c r="H87" s="60">
        <f>'[2]OUT-FOREIGNDEMAND'!H42</f>
        <v>30.643962465596871</v>
      </c>
      <c r="I87" s="60">
        <f>'[2]OUT-FOREIGNDEMAND'!I42</f>
        <v>14.746998466427547</v>
      </c>
      <c r="J87" s="60">
        <f>'[2]OUT-FOREIGNDEMAND'!J42</f>
        <v>85.606177332044098</v>
      </c>
      <c r="K87" s="60">
        <f>'[2]OUT-FOREIGNDEMAND'!K42</f>
        <v>32.758233617192865</v>
      </c>
      <c r="L87" s="60">
        <f>'[2]OUT-FOREIGNDEMAND'!L42</f>
        <v>26.229467654046026</v>
      </c>
      <c r="M87" s="60">
        <f>'[2]OUT-FOREIGNDEMAND'!M42</f>
        <v>68.985350730647639</v>
      </c>
      <c r="N87" s="60">
        <f>'[2]OUT-FOREIGNDEMAND'!N42</f>
        <v>77.532038140669414</v>
      </c>
      <c r="O87" s="60">
        <f>'[2]OUT-FOREIGNDEMAND'!O42</f>
        <v>49.001316583610567</v>
      </c>
      <c r="P87" s="60">
        <f>'[2]OUT-FOREIGNDEMAND'!P42</f>
        <v>63.341316047336946</v>
      </c>
      <c r="Q87" s="60">
        <f>'[2]OUT-FOREIGNDEMAND'!Q42</f>
        <v>0</v>
      </c>
      <c r="R87" s="60">
        <f>'[2]OUT-FOREIGNDEMAND'!R42</f>
        <v>128.32809374999999</v>
      </c>
      <c r="S87" s="60">
        <f>'[2]OUT-FOREIGNDEMAND'!S42</f>
        <v>34.726062499999998</v>
      </c>
      <c r="T87" s="60">
        <f>'[2]OUT-FOREIGNDEMAND'!T42</f>
        <v>54.4044375</v>
      </c>
      <c r="U87" s="60">
        <f>'[2]OUT-FOREIGNDEMAND'!U42</f>
        <v>88.577656250000018</v>
      </c>
      <c r="V87" s="60">
        <f>'[2]OUT-FOREIGNDEMAND'!V42</f>
        <v>19.625250000000005</v>
      </c>
      <c r="W87" s="60"/>
      <c r="X87" s="47">
        <f t="shared" si="4"/>
        <v>2.5877937439781284</v>
      </c>
      <c r="Y87" s="60"/>
      <c r="Z87" s="60" t="e">
        <f t="shared" si="1"/>
        <v>#N/A</v>
      </c>
      <c r="AA87" s="60">
        <f t="shared" si="1"/>
        <v>5.4870218693286121</v>
      </c>
      <c r="AB87" s="60">
        <f t="shared" si="1"/>
        <v>5.9227012893920739</v>
      </c>
      <c r="AC87" s="60">
        <f t="shared" si="1"/>
        <v>6.5313675264929705</v>
      </c>
      <c r="AD87" s="60">
        <f t="shared" si="1"/>
        <v>2.869920850168417</v>
      </c>
      <c r="AE87" s="60">
        <f t="shared" si="1"/>
        <v>9.3631419560776799</v>
      </c>
      <c r="AG87" s="61" t="e">
        <f t="shared" si="2"/>
        <v>#N/A</v>
      </c>
      <c r="AH87" s="47" t="e">
        <f t="shared" si="3"/>
        <v>#N/A</v>
      </c>
    </row>
    <row r="88" spans="1:34" x14ac:dyDescent="0.25">
      <c r="A88" s="47" t="str">
        <f>'[2]OUT-FOREIGNDEMAND'!A43</f>
        <v>1990Q2</v>
      </c>
      <c r="B88" s="60">
        <f>'[2]OUT-FOREIGNDEMAND'!B43</f>
        <v>61.479281640759261</v>
      </c>
      <c r="C88" s="60">
        <f>'[2]OUT-FOREIGNDEMAND'!C43</f>
        <v>71.172989291318615</v>
      </c>
      <c r="D88" s="60">
        <f>'[2]OUT-FOREIGNDEMAND'!D43</f>
        <v>76.425974052118235</v>
      </c>
      <c r="E88" s="60">
        <f>'[2]OUT-FOREIGNDEMAND'!E43</f>
        <v>56.016415072206513</v>
      </c>
      <c r="F88" s="60" t="e">
        <v>#N/A</v>
      </c>
      <c r="G88" s="60">
        <f>'[2]OUT-FOREIGNDEMAND'!G43</f>
        <v>49.879071919347346</v>
      </c>
      <c r="H88" s="60">
        <f>'[2]OUT-FOREIGNDEMAND'!H43</f>
        <v>30.969777820942877</v>
      </c>
      <c r="I88" s="60">
        <f>'[2]OUT-FOREIGNDEMAND'!I43</f>
        <v>14.937636037190646</v>
      </c>
      <c r="J88" s="60">
        <f>'[2]OUT-FOREIGNDEMAND'!J43</f>
        <v>86.552455204425726</v>
      </c>
      <c r="K88" s="60">
        <f>'[2]OUT-FOREIGNDEMAND'!K43</f>
        <v>33.560363133047332</v>
      </c>
      <c r="L88" s="60">
        <f>'[2]OUT-FOREIGNDEMAND'!L43</f>
        <v>26.387531158390406</v>
      </c>
      <c r="M88" s="60">
        <f>'[2]OUT-FOREIGNDEMAND'!M43</f>
        <v>69.462343440863222</v>
      </c>
      <c r="N88" s="60">
        <f>'[2]OUT-FOREIGNDEMAND'!N43</f>
        <v>78.582452725825945</v>
      </c>
      <c r="O88" s="60">
        <f>'[2]OUT-FOREIGNDEMAND'!O43</f>
        <v>49.252141465978951</v>
      </c>
      <c r="P88" s="60">
        <f>'[2]OUT-FOREIGNDEMAND'!P43</f>
        <v>63.921964883726694</v>
      </c>
      <c r="Q88" s="60">
        <f>'[2]OUT-FOREIGNDEMAND'!Q43</f>
        <v>0</v>
      </c>
      <c r="R88" s="60">
        <f>'[2]OUT-FOREIGNDEMAND'!R43</f>
        <v>129.93165625</v>
      </c>
      <c r="S88" s="60">
        <f>'[2]OUT-FOREIGNDEMAND'!S43</f>
        <v>34.99893749999999</v>
      </c>
      <c r="T88" s="60">
        <f>'[2]OUT-FOREIGNDEMAND'!T43</f>
        <v>55.352062500000002</v>
      </c>
      <c r="U88" s="60">
        <f>'[2]OUT-FOREIGNDEMAND'!U43</f>
        <v>89.261593750000031</v>
      </c>
      <c r="V88" s="60">
        <f>'[2]OUT-FOREIGNDEMAND'!V43</f>
        <v>20.185250000000007</v>
      </c>
      <c r="W88" s="60"/>
      <c r="X88" s="47">
        <f t="shared" si="4"/>
        <v>2.1310031755404912</v>
      </c>
      <c r="Y88" s="60"/>
      <c r="Z88" s="60" t="e">
        <f t="shared" si="1"/>
        <v>#N/A</v>
      </c>
      <c r="AA88" s="60">
        <f t="shared" si="1"/>
        <v>5.5194375901098658</v>
      </c>
      <c r="AB88" s="60">
        <f t="shared" si="1"/>
        <v>3.4693781393977385</v>
      </c>
      <c r="AC88" s="60">
        <f t="shared" si="1"/>
        <v>6.8932471234887105</v>
      </c>
      <c r="AD88" s="60">
        <f t="shared" si="1"/>
        <v>3.0272961624792094</v>
      </c>
      <c r="AE88" s="60">
        <f t="shared" si="1"/>
        <v>10.754500546118283</v>
      </c>
      <c r="AG88" s="61" t="e">
        <f t="shared" si="2"/>
        <v>#N/A</v>
      </c>
      <c r="AH88" s="47" t="e">
        <f t="shared" si="3"/>
        <v>#N/A</v>
      </c>
    </row>
    <row r="89" spans="1:34" x14ac:dyDescent="0.25">
      <c r="A89" s="47" t="str">
        <f>'[2]OUT-FOREIGNDEMAND'!A44</f>
        <v>1990Q3</v>
      </c>
      <c r="B89" s="60">
        <f>'[2]OUT-FOREIGNDEMAND'!B44</f>
        <v>61.613300380356499</v>
      </c>
      <c r="C89" s="60">
        <f>'[2]OUT-FOREIGNDEMAND'!C44</f>
        <v>71.079522059124585</v>
      </c>
      <c r="D89" s="60">
        <f>'[2]OUT-FOREIGNDEMAND'!D44</f>
        <v>76.67930027831342</v>
      </c>
      <c r="E89" s="60">
        <f>'[2]OUT-FOREIGNDEMAND'!E44</f>
        <v>57.027167758463676</v>
      </c>
      <c r="F89" s="60" t="e">
        <v>#N/A</v>
      </c>
      <c r="G89" s="60">
        <f>'[2]OUT-FOREIGNDEMAND'!G44</f>
        <v>49.801300090107922</v>
      </c>
      <c r="H89" s="60">
        <f>'[2]OUT-FOREIGNDEMAND'!H44</f>
        <v>31.214339193767305</v>
      </c>
      <c r="I89" s="60">
        <f>'[2]OUT-FOREIGNDEMAND'!I44</f>
        <v>15.17779605563538</v>
      </c>
      <c r="J89" s="60">
        <f>'[2]OUT-FOREIGNDEMAND'!J44</f>
        <v>87.430919399215298</v>
      </c>
      <c r="K89" s="60">
        <f>'[2]OUT-FOREIGNDEMAND'!K44</f>
        <v>34.400487626683173</v>
      </c>
      <c r="L89" s="60">
        <f>'[2]OUT-FOREIGNDEMAND'!L44</f>
        <v>26.637918348770754</v>
      </c>
      <c r="M89" s="60">
        <f>'[2]OUT-FOREIGNDEMAND'!M44</f>
        <v>69.886726252174711</v>
      </c>
      <c r="N89" s="60">
        <f>'[2]OUT-FOREIGNDEMAND'!N44</f>
        <v>79.612986500606524</v>
      </c>
      <c r="O89" s="60">
        <f>'[2]OUT-FOREIGNDEMAND'!O44</f>
        <v>49.639820958146316</v>
      </c>
      <c r="P89" s="60">
        <f>'[2]OUT-FOREIGNDEMAND'!P44</f>
        <v>64.440090004195923</v>
      </c>
      <c r="Q89" s="60">
        <f>'[2]OUT-FOREIGNDEMAND'!Q44</f>
        <v>0</v>
      </c>
      <c r="R89" s="60">
        <f>'[2]OUT-FOREIGNDEMAND'!R44</f>
        <v>131.45978125000002</v>
      </c>
      <c r="S89" s="60">
        <f>'[2]OUT-FOREIGNDEMAND'!S44</f>
        <v>35.280437499999991</v>
      </c>
      <c r="T89" s="60">
        <f>'[2]OUT-FOREIGNDEMAND'!T44</f>
        <v>56.333812499999993</v>
      </c>
      <c r="U89" s="60">
        <f>'[2]OUT-FOREIGNDEMAND'!U44</f>
        <v>89.96196875000004</v>
      </c>
      <c r="V89" s="60">
        <f>'[2]OUT-FOREIGNDEMAND'!V44</f>
        <v>20.789000000000009</v>
      </c>
      <c r="W89" s="60"/>
      <c r="X89" s="47">
        <f t="shared" si="4"/>
        <v>1.6618816122600633</v>
      </c>
      <c r="Y89" s="60"/>
      <c r="Z89" s="60" t="e">
        <f t="shared" si="1"/>
        <v>#N/A</v>
      </c>
      <c r="AA89" s="60">
        <f t="shared" si="1"/>
        <v>5.4350765603113027</v>
      </c>
      <c r="AB89" s="60">
        <f t="shared" si="1"/>
        <v>1.9443925229424508</v>
      </c>
      <c r="AC89" s="60">
        <f t="shared" ref="AC89:AE152" si="5">(T89/T85-1)*100</f>
        <v>7.174273636898687</v>
      </c>
      <c r="AD89" s="60">
        <f t="shared" si="5"/>
        <v>3.1482842377613229</v>
      </c>
      <c r="AE89" s="60">
        <f t="shared" si="5"/>
        <v>11.864480881668005</v>
      </c>
      <c r="AG89" s="61" t="e">
        <f t="shared" si="2"/>
        <v>#N/A</v>
      </c>
      <c r="AH89" s="47" t="e">
        <f t="shared" si="3"/>
        <v>#N/A</v>
      </c>
    </row>
    <row r="90" spans="1:34" x14ac:dyDescent="0.25">
      <c r="A90" s="47" t="str">
        <f>'[2]OUT-FOREIGNDEMAND'!A45</f>
        <v>1990Q4</v>
      </c>
      <c r="B90" s="60">
        <f>'[2]OUT-FOREIGNDEMAND'!B45</f>
        <v>61.672006084498577</v>
      </c>
      <c r="C90" s="60">
        <f>'[2]OUT-FOREIGNDEMAND'!C45</f>
        <v>70.882998454844127</v>
      </c>
      <c r="D90" s="60">
        <f>'[2]OUT-FOREIGNDEMAND'!D45</f>
        <v>76.717191728319818</v>
      </c>
      <c r="E90" s="60">
        <f>'[2]OUT-FOREIGNDEMAND'!E45</f>
        <v>57.972948850518407</v>
      </c>
      <c r="F90" s="60" t="e">
        <v>#N/A</v>
      </c>
      <c r="G90" s="60">
        <f>'[2]OUT-FOREIGNDEMAND'!G45</f>
        <v>49.720923304952166</v>
      </c>
      <c r="H90" s="60">
        <f>'[2]OUT-FOREIGNDEMAND'!H45</f>
        <v>31.377646584070156</v>
      </c>
      <c r="I90" s="60">
        <f>'[2]OUT-FOREIGNDEMAND'!I45</f>
        <v>15.467478521761752</v>
      </c>
      <c r="J90" s="60">
        <f>'[2]OUT-FOREIGNDEMAND'!J45</f>
        <v>88.241569916412772</v>
      </c>
      <c r="K90" s="60">
        <f>'[2]OUT-FOREIGNDEMAND'!K45</f>
        <v>35.278607098100416</v>
      </c>
      <c r="L90" s="60">
        <f>'[2]OUT-FOREIGNDEMAND'!L45</f>
        <v>26.980629225187069</v>
      </c>
      <c r="M90" s="60">
        <f>'[2]OUT-FOREIGNDEMAND'!M45</f>
        <v>70.258499164582105</v>
      </c>
      <c r="N90" s="60">
        <f>'[2]OUT-FOREIGNDEMAND'!N45</f>
        <v>80.623639465011081</v>
      </c>
      <c r="O90" s="60">
        <f>'[2]OUT-FOREIGNDEMAND'!O45</f>
        <v>50.164355060112662</v>
      </c>
      <c r="P90" s="60">
        <f>'[2]OUT-FOREIGNDEMAND'!P45</f>
        <v>64.895691408744653</v>
      </c>
      <c r="Q90" s="60">
        <f>'[2]OUT-FOREIGNDEMAND'!Q45</f>
        <v>0</v>
      </c>
      <c r="R90" s="60">
        <f>'[2]OUT-FOREIGNDEMAND'!R45</f>
        <v>132.91246875000002</v>
      </c>
      <c r="S90" s="60">
        <f>'[2]OUT-FOREIGNDEMAND'!S45</f>
        <v>35.570562499999987</v>
      </c>
      <c r="T90" s="60">
        <f>'[2]OUT-FOREIGNDEMAND'!T45</f>
        <v>57.349687499999995</v>
      </c>
      <c r="U90" s="60">
        <f>'[2]OUT-FOREIGNDEMAND'!U45</f>
        <v>90.678781250000029</v>
      </c>
      <c r="V90" s="60">
        <f>'[2]OUT-FOREIGNDEMAND'!V45</f>
        <v>21.436500000000009</v>
      </c>
      <c r="W90" s="60"/>
      <c r="X90" s="47">
        <f t="shared" si="4"/>
        <v>1.1792350134352869</v>
      </c>
      <c r="Y90" s="60"/>
      <c r="Z90" s="60" t="e">
        <f t="shared" ref="Z90:Z119" si="6">(Q90/Q86-1)*100</f>
        <v>#N/A</v>
      </c>
      <c r="AA90" s="60">
        <f t="shared" ref="AA90:AA119" si="7">(R90/R86-1)*100</f>
        <v>5.2383637622847923</v>
      </c>
      <c r="AB90" s="60">
        <f t="shared" ref="AB90:AB119" si="8">(S90/S86-1)*100</f>
        <v>1.2520203561162901</v>
      </c>
      <c r="AC90" s="60">
        <f t="shared" si="5"/>
        <v>7.3769388746189435</v>
      </c>
      <c r="AD90" s="60">
        <f t="shared" si="5"/>
        <v>3.2334164047338465</v>
      </c>
      <c r="AE90" s="60">
        <f t="shared" si="5"/>
        <v>12.695233886376279</v>
      </c>
      <c r="AG90" s="61" t="e">
        <f t="shared" si="2"/>
        <v>#N/A</v>
      </c>
      <c r="AH90" s="47" t="e">
        <f t="shared" si="3"/>
        <v>#N/A</v>
      </c>
    </row>
    <row r="91" spans="1:34" x14ac:dyDescent="0.25">
      <c r="A91" s="47" t="str">
        <f>'[2]OUT-FOREIGNDEMAND'!A46</f>
        <v>1991Q1</v>
      </c>
      <c r="B91" s="60">
        <f>'[2]OUT-FOREIGNDEMAND'!B46</f>
        <v>61.118612447164153</v>
      </c>
      <c r="C91" s="60">
        <f>'[2]OUT-FOREIGNDEMAND'!C46</f>
        <v>70.135264606426389</v>
      </c>
      <c r="D91" s="60">
        <f>'[2]OUT-FOREIGNDEMAND'!D46</f>
        <v>75.907255536299203</v>
      </c>
      <c r="E91" s="60">
        <f>'[2]OUT-FOREIGNDEMAND'!E46</f>
        <v>59.261339375695492</v>
      </c>
      <c r="F91" s="60" t="e">
        <v>#N/A</v>
      </c>
      <c r="G91" s="60">
        <f>'[2]OUT-FOREIGNDEMAND'!G46</f>
        <v>49.420833906440819</v>
      </c>
      <c r="H91" s="60">
        <f>'[2]OUT-FOREIGNDEMAND'!H46</f>
        <v>31.039062142446639</v>
      </c>
      <c r="I91" s="60">
        <f>'[2]OUT-FOREIGNDEMAND'!I46</f>
        <v>15.775767872458292</v>
      </c>
      <c r="J91" s="60">
        <f>'[2]OUT-FOREIGNDEMAND'!J46</f>
        <v>89.159989492427883</v>
      </c>
      <c r="K91" s="60">
        <f>'[2]OUT-FOREIGNDEMAND'!K46</f>
        <v>36.497470528367678</v>
      </c>
      <c r="L91" s="60">
        <f>'[2]OUT-FOREIGNDEMAND'!L46</f>
        <v>28.189200115487345</v>
      </c>
      <c r="M91" s="60">
        <f>'[2]OUT-FOREIGNDEMAND'!M46</f>
        <v>70.475948698222425</v>
      </c>
      <c r="N91" s="60">
        <f>'[2]OUT-FOREIGNDEMAND'!N46</f>
        <v>81.934789585895089</v>
      </c>
      <c r="O91" s="60">
        <f>'[2]OUT-FOREIGNDEMAND'!O46</f>
        <v>50.825743771877981</v>
      </c>
      <c r="P91" s="60">
        <f>'[2]OUT-FOREIGNDEMAND'!P46</f>
        <v>65.21495777030006</v>
      </c>
      <c r="Q91" s="60">
        <f>'[2]OUT-FOREIGNDEMAND'!Q46</f>
        <v>67.208938619673617</v>
      </c>
      <c r="R91" s="60">
        <f>'[2]OUT-FOREIGNDEMAND'!R46</f>
        <v>134.31487499999997</v>
      </c>
      <c r="S91" s="60">
        <f>'[2]OUT-FOREIGNDEMAND'!S46</f>
        <v>35.714312500000005</v>
      </c>
      <c r="T91" s="60">
        <f>'[2]OUT-FOREIGNDEMAND'!T46</f>
        <v>58.744062500000027</v>
      </c>
      <c r="U91" s="60">
        <f>'[2]OUT-FOREIGNDEMAND'!U46</f>
        <v>91.661718750000034</v>
      </c>
      <c r="V91" s="60">
        <f>'[2]OUT-FOREIGNDEMAND'!V46</f>
        <v>22.31040625000001</v>
      </c>
      <c r="W91" s="60"/>
      <c r="X91" s="47">
        <f t="shared" si="4"/>
        <v>-0.24700104843309312</v>
      </c>
      <c r="Y91" s="60"/>
      <c r="Z91" s="60" t="e">
        <f t="shared" si="6"/>
        <v>#DIV/0!</v>
      </c>
      <c r="AA91" s="60">
        <f t="shared" si="7"/>
        <v>4.6652148216765443</v>
      </c>
      <c r="AB91" s="60">
        <f t="shared" si="8"/>
        <v>2.8458452495154329</v>
      </c>
      <c r="AC91" s="60">
        <f t="shared" si="5"/>
        <v>7.9766011733877873</v>
      </c>
      <c r="AD91" s="60">
        <f t="shared" si="5"/>
        <v>3.4817612370501294</v>
      </c>
      <c r="AE91" s="60">
        <f t="shared" si="5"/>
        <v>13.682150545852956</v>
      </c>
      <c r="AG91" s="61" t="e">
        <f t="shared" si="2"/>
        <v>#N/A</v>
      </c>
      <c r="AH91" s="47" t="e">
        <f t="shared" si="3"/>
        <v>#N/A</v>
      </c>
    </row>
    <row r="92" spans="1:34" x14ac:dyDescent="0.25">
      <c r="A92" s="47" t="str">
        <f>'[2]OUT-FOREIGNDEMAND'!A47</f>
        <v>1991Q2</v>
      </c>
      <c r="B92" s="60">
        <f>'[2]OUT-FOREIGNDEMAND'!B47</f>
        <v>61.241406602804489</v>
      </c>
      <c r="C92" s="60">
        <f>'[2]OUT-FOREIGNDEMAND'!C47</f>
        <v>69.911889806793411</v>
      </c>
      <c r="D92" s="60">
        <f>'[2]OUT-FOREIGNDEMAND'!D47</f>
        <v>75.767234580263363</v>
      </c>
      <c r="E92" s="60">
        <f>'[2]OUT-FOREIGNDEMAND'!E47</f>
        <v>59.91414486841547</v>
      </c>
      <c r="F92" s="60" t="e">
        <v>#N/A</v>
      </c>
      <c r="G92" s="60">
        <f>'[2]OUT-FOREIGNDEMAND'!G47</f>
        <v>49.422090272428157</v>
      </c>
      <c r="H92" s="60">
        <f>'[2]OUT-FOREIGNDEMAND'!H47</f>
        <v>31.20811670746826</v>
      </c>
      <c r="I92" s="60">
        <f>'[2]OUT-FOREIGNDEMAND'!I47</f>
        <v>16.176861459192526</v>
      </c>
      <c r="J92" s="60">
        <f>'[2]OUT-FOREIGNDEMAND'!J47</f>
        <v>89.764779559877311</v>
      </c>
      <c r="K92" s="60">
        <f>'[2]OUT-FOREIGNDEMAND'!K47</f>
        <v>37.330480362920241</v>
      </c>
      <c r="L92" s="60">
        <f>'[2]OUT-FOREIGNDEMAND'!L47</f>
        <v>28.407143832836407</v>
      </c>
      <c r="M92" s="60">
        <f>'[2]OUT-FOREIGNDEMAND'!M47</f>
        <v>70.783187204766847</v>
      </c>
      <c r="N92" s="60">
        <f>'[2]OUT-FOREIGNDEMAND'!N47</f>
        <v>82.777529742805498</v>
      </c>
      <c r="O92" s="60">
        <f>'[2]OUT-FOREIGNDEMAND'!O47</f>
        <v>51.623987093442288</v>
      </c>
      <c r="P92" s="60">
        <f>'[2]OUT-FOREIGNDEMAND'!P47</f>
        <v>65.575036273836901</v>
      </c>
      <c r="Q92" s="60">
        <f>'[2]OUT-FOREIGNDEMAND'!Q47</f>
        <v>67.863200842499367</v>
      </c>
      <c r="R92" s="60">
        <f>'[2]OUT-FOREIGNDEMAND'!R47</f>
        <v>135.60662500000001</v>
      </c>
      <c r="S92" s="60">
        <f>'[2]OUT-FOREIGNDEMAND'!S47</f>
        <v>36.083687500000011</v>
      </c>
      <c r="T92" s="60">
        <f>'[2]OUT-FOREIGNDEMAND'!T47</f>
        <v>59.69043750000003</v>
      </c>
      <c r="U92" s="60">
        <f>'[2]OUT-FOREIGNDEMAND'!U47</f>
        <v>92.31153125000003</v>
      </c>
      <c r="V92" s="60">
        <f>'[2]OUT-FOREIGNDEMAND'!V47</f>
        <v>22.972343750000011</v>
      </c>
      <c r="W92" s="60"/>
      <c r="X92" s="47">
        <f t="shared" si="4"/>
        <v>-0.38691902638802178</v>
      </c>
      <c r="Y92" s="60"/>
      <c r="Z92" s="60" t="e">
        <f t="shared" si="6"/>
        <v>#DIV/0!</v>
      </c>
      <c r="AA92" s="60">
        <f t="shared" si="7"/>
        <v>4.367656746467441</v>
      </c>
      <c r="AB92" s="60">
        <f t="shared" si="8"/>
        <v>3.0993798026012209</v>
      </c>
      <c r="AC92" s="60">
        <f t="shared" si="5"/>
        <v>7.8377838224185981</v>
      </c>
      <c r="AD92" s="60">
        <f t="shared" si="5"/>
        <v>3.4168530628549298</v>
      </c>
      <c r="AE92" s="60">
        <f t="shared" si="5"/>
        <v>13.8075760765906</v>
      </c>
      <c r="AG92" s="61" t="e">
        <f t="shared" si="2"/>
        <v>#N/A</v>
      </c>
      <c r="AH92" s="47" t="e">
        <f t="shared" si="3"/>
        <v>#N/A</v>
      </c>
    </row>
    <row r="93" spans="1:34" x14ac:dyDescent="0.25">
      <c r="A93" s="47" t="str">
        <f>'[2]OUT-FOREIGNDEMAND'!A48</f>
        <v>1991Q3</v>
      </c>
      <c r="B93" s="60">
        <f>'[2]OUT-FOREIGNDEMAND'!B48</f>
        <v>61.50360224539822</v>
      </c>
      <c r="C93" s="60">
        <f>'[2]OUT-FOREIGNDEMAND'!C48</f>
        <v>69.764720183894354</v>
      </c>
      <c r="D93" s="60">
        <f>'[2]OUT-FOREIGNDEMAND'!D48</f>
        <v>75.66473599437407</v>
      </c>
      <c r="E93" s="60">
        <f>'[2]OUT-FOREIGNDEMAND'!E48</f>
        <v>60.338946356003127</v>
      </c>
      <c r="F93" s="60" t="e">
        <v>#N/A</v>
      </c>
      <c r="G93" s="60">
        <f>'[2]OUT-FOREIGNDEMAND'!G48</f>
        <v>49.507584745474887</v>
      </c>
      <c r="H93" s="60">
        <f>'[2]OUT-FOREIGNDEMAND'!H48</f>
        <v>31.464172429730223</v>
      </c>
      <c r="I93" s="60">
        <f>'[2]OUT-FOREIGNDEMAND'!I48</f>
        <v>16.639843718852983</v>
      </c>
      <c r="J93" s="60">
        <f>'[2]OUT-FOREIGNDEMAND'!J48</f>
        <v>90.231522855170724</v>
      </c>
      <c r="K93" s="60">
        <f>'[2]OUT-FOREIGNDEMAND'!K48</f>
        <v>38.080385582826743</v>
      </c>
      <c r="L93" s="60">
        <f>'[2]OUT-FOREIGNDEMAND'!L48</f>
        <v>28.407996705082244</v>
      </c>
      <c r="M93" s="60">
        <f>'[2]OUT-FOREIGNDEMAND'!M48</f>
        <v>71.078501204352364</v>
      </c>
      <c r="N93" s="60">
        <f>'[2]OUT-FOREIGNDEMAND'!N48</f>
        <v>83.472237902597726</v>
      </c>
      <c r="O93" s="60">
        <f>'[2]OUT-FOREIGNDEMAND'!O48</f>
        <v>52.559085024805576</v>
      </c>
      <c r="P93" s="60">
        <f>'[2]OUT-FOREIGNDEMAND'!P48</f>
        <v>65.902115592282343</v>
      </c>
      <c r="Q93" s="60">
        <f>'[2]OUT-FOREIGNDEMAND'!Q48</f>
        <v>68.505729548987603</v>
      </c>
      <c r="R93" s="60">
        <f>'[2]OUT-FOREIGNDEMAND'!R48</f>
        <v>136.81287500000002</v>
      </c>
      <c r="S93" s="60">
        <f>'[2]OUT-FOREIGNDEMAND'!S48</f>
        <v>36.523687500000015</v>
      </c>
      <c r="T93" s="60">
        <f>'[2]OUT-FOREIGNDEMAND'!T48</f>
        <v>60.533187500000032</v>
      </c>
      <c r="U93" s="60">
        <f>'[2]OUT-FOREIGNDEMAND'!U48</f>
        <v>92.877906250000038</v>
      </c>
      <c r="V93" s="60">
        <f>'[2]OUT-FOREIGNDEMAND'!V48</f>
        <v>23.604968750000012</v>
      </c>
      <c r="W93" s="60"/>
      <c r="X93" s="47">
        <f t="shared" si="4"/>
        <v>-0.17804294572938417</v>
      </c>
      <c r="Y93" s="60"/>
      <c r="Z93" s="60" t="e">
        <f t="shared" si="6"/>
        <v>#DIV/0!</v>
      </c>
      <c r="AA93" s="60">
        <f t="shared" si="7"/>
        <v>4.0720391431504854</v>
      </c>
      <c r="AB93" s="60">
        <f t="shared" si="8"/>
        <v>3.5239075479152504</v>
      </c>
      <c r="AC93" s="60">
        <f t="shared" si="5"/>
        <v>7.4544484273987965</v>
      </c>
      <c r="AD93" s="60">
        <f t="shared" si="5"/>
        <v>3.2413002299930271</v>
      </c>
      <c r="AE93" s="60">
        <f t="shared" si="5"/>
        <v>13.545474770311227</v>
      </c>
      <c r="AG93" s="61" t="e">
        <f t="shared" si="2"/>
        <v>#N/A</v>
      </c>
      <c r="AH93" s="47" t="e">
        <f t="shared" si="3"/>
        <v>#N/A</v>
      </c>
    </row>
    <row r="94" spans="1:34" x14ac:dyDescent="0.25">
      <c r="A94" s="47" t="str">
        <f>'[2]OUT-FOREIGNDEMAND'!A49</f>
        <v>1991Q4</v>
      </c>
      <c r="B94" s="60">
        <f>'[2]OUT-FOREIGNDEMAND'!B49</f>
        <v>61.905199374945354</v>
      </c>
      <c r="C94" s="60">
        <f>'[2]OUT-FOREIGNDEMAND'!C49</f>
        <v>69.693755737729219</v>
      </c>
      <c r="D94" s="60">
        <f>'[2]OUT-FOREIGNDEMAND'!D49</f>
        <v>75.599759778631281</v>
      </c>
      <c r="E94" s="60">
        <f>'[2]OUT-FOREIGNDEMAND'!E49</f>
        <v>60.535743838458437</v>
      </c>
      <c r="F94" s="60" t="e">
        <v>#N/A</v>
      </c>
      <c r="G94" s="60">
        <f>'[2]OUT-FOREIGNDEMAND'!G49</f>
        <v>49.677317325581015</v>
      </c>
      <c r="H94" s="60">
        <f>'[2]OUT-FOREIGNDEMAND'!H49</f>
        <v>31.807229309232525</v>
      </c>
      <c r="I94" s="60">
        <f>'[2]OUT-FOREIGNDEMAND'!I49</f>
        <v>17.164714651439667</v>
      </c>
      <c r="J94" s="60">
        <f>'[2]OUT-FOREIGNDEMAND'!J49</f>
        <v>90.560219378308162</v>
      </c>
      <c r="K94" s="60">
        <f>'[2]OUT-FOREIGNDEMAND'!K49</f>
        <v>38.747186188087177</v>
      </c>
      <c r="L94" s="60">
        <f>'[2]OUT-FOREIGNDEMAND'!L49</f>
        <v>28.191758732224862</v>
      </c>
      <c r="M94" s="60">
        <f>'[2]OUT-FOREIGNDEMAND'!M49</f>
        <v>71.361890696979032</v>
      </c>
      <c r="N94" s="60">
        <f>'[2]OUT-FOREIGNDEMAND'!N49</f>
        <v>84.018914065271787</v>
      </c>
      <c r="O94" s="60">
        <f>'[2]OUT-FOREIGNDEMAND'!O49</f>
        <v>53.63103756596783</v>
      </c>
      <c r="P94" s="60">
        <f>'[2]OUT-FOREIGNDEMAND'!P49</f>
        <v>66.196195725636429</v>
      </c>
      <c r="Q94" s="60">
        <f>'[2]OUT-FOREIGNDEMAND'!Q49</f>
        <v>69.136524739138324</v>
      </c>
      <c r="R94" s="60">
        <f>'[2]OUT-FOREIGNDEMAND'!R49</f>
        <v>137.93362500000001</v>
      </c>
      <c r="S94" s="60">
        <f>'[2]OUT-FOREIGNDEMAND'!S49</f>
        <v>37.03431250000002</v>
      </c>
      <c r="T94" s="60">
        <f>'[2]OUT-FOREIGNDEMAND'!T49</f>
        <v>61.272312500000034</v>
      </c>
      <c r="U94" s="60">
        <f>'[2]OUT-FOREIGNDEMAND'!U49</f>
        <v>93.360843750000043</v>
      </c>
      <c r="V94" s="60">
        <f>'[2]OUT-FOREIGNDEMAND'!V49</f>
        <v>24.208281250000013</v>
      </c>
      <c r="W94" s="60"/>
      <c r="X94" s="47">
        <f t="shared" si="4"/>
        <v>0.37811854235334508</v>
      </c>
      <c r="Y94" s="60"/>
      <c r="Z94" s="60" t="e">
        <f t="shared" si="6"/>
        <v>#DIV/0!</v>
      </c>
      <c r="AA94" s="60">
        <f t="shared" si="7"/>
        <v>3.7777917280616302</v>
      </c>
      <c r="AB94" s="60">
        <f t="shared" si="8"/>
        <v>4.1150600303271334</v>
      </c>
      <c r="AC94" s="60">
        <f t="shared" si="5"/>
        <v>6.8398367471488752</v>
      </c>
      <c r="AD94" s="60">
        <f t="shared" si="5"/>
        <v>2.9577619626421914</v>
      </c>
      <c r="AE94" s="60">
        <f t="shared" si="5"/>
        <v>12.930194994518708</v>
      </c>
      <c r="AG94" s="61" t="e">
        <f t="shared" si="2"/>
        <v>#N/A</v>
      </c>
      <c r="AH94" s="47" t="e">
        <f t="shared" si="3"/>
        <v>#N/A</v>
      </c>
    </row>
    <row r="95" spans="1:34" x14ac:dyDescent="0.25">
      <c r="A95" s="47" t="str">
        <f>'[2]OUT-FOREIGNDEMAND'!A50</f>
        <v>1992Q1</v>
      </c>
      <c r="B95" s="60">
        <f>'[2]OUT-FOREIGNDEMAND'!B50</f>
        <v>62.859319185717759</v>
      </c>
      <c r="C95" s="60">
        <f>'[2]OUT-FOREIGNDEMAND'!C50</f>
        <v>69.662888046558436</v>
      </c>
      <c r="D95" s="60">
        <f>'[2]OUT-FOREIGNDEMAND'!D50</f>
        <v>75.665968814398965</v>
      </c>
      <c r="E95" s="60">
        <f>'[2]OUT-FOREIGNDEMAND'!E50</f>
        <v>59.538198478701283</v>
      </c>
      <c r="F95" s="60" t="e">
        <v>#N/A</v>
      </c>
      <c r="G95" s="60">
        <f>'[2]OUT-FOREIGNDEMAND'!G50</f>
        <v>50.306693488978119</v>
      </c>
      <c r="H95" s="60">
        <f>'[2]OUT-FOREIGNDEMAND'!H50</f>
        <v>32.477913360247356</v>
      </c>
      <c r="I95" s="60">
        <f>'[2]OUT-FOREIGNDEMAND'!I50</f>
        <v>17.865521398512943</v>
      </c>
      <c r="J95" s="60">
        <f>'[2]OUT-FOREIGNDEMAND'!J50</f>
        <v>90.598311909662399</v>
      </c>
      <c r="K95" s="60">
        <f>'[2]OUT-FOREIGNDEMAND'!K50</f>
        <v>39.058132485209711</v>
      </c>
      <c r="L95" s="60">
        <f>'[2]OUT-FOREIGNDEMAND'!L50</f>
        <v>26.504919234373247</v>
      </c>
      <c r="M95" s="60">
        <f>'[2]OUT-FOREIGNDEMAND'!M50</f>
        <v>71.881451177700953</v>
      </c>
      <c r="N95" s="60">
        <f>'[2]OUT-FOREIGNDEMAND'!N50</f>
        <v>84.425847402853378</v>
      </c>
      <c r="O95" s="60">
        <f>'[2]OUT-FOREIGNDEMAND'!O50</f>
        <v>56.08175479044597</v>
      </c>
      <c r="P95" s="60">
        <f>'[2]OUT-FOREIGNDEMAND'!P50</f>
        <v>66.406090663571064</v>
      </c>
      <c r="Q95" s="60">
        <f>'[2]OUT-FOREIGNDEMAND'!Q50</f>
        <v>69.755586412951487</v>
      </c>
      <c r="R95" s="60">
        <f>'[2]OUT-FOREIGNDEMAND'!R50</f>
        <v>138.75106250000005</v>
      </c>
      <c r="S95" s="60">
        <f>'[2]OUT-FOREIGNDEMAND'!S50</f>
        <v>37.26353125</v>
      </c>
      <c r="T95" s="60">
        <f>'[2]OUT-FOREIGNDEMAND'!T50</f>
        <v>61.798124999999985</v>
      </c>
      <c r="U95" s="60">
        <f>'[2]OUT-FOREIGNDEMAND'!U50</f>
        <v>93.616906249999985</v>
      </c>
      <c r="V95" s="60">
        <f>'[2]OUT-FOREIGNDEMAND'!V50</f>
        <v>24.776968750000009</v>
      </c>
      <c r="W95" s="60"/>
      <c r="X95" s="47">
        <f t="shared" si="4"/>
        <v>2.8480796092326344</v>
      </c>
      <c r="Y95" s="60"/>
      <c r="Z95" s="60">
        <f t="shared" si="6"/>
        <v>3.7891504397785658</v>
      </c>
      <c r="AA95" s="60">
        <f t="shared" si="7"/>
        <v>3.3028266601149436</v>
      </c>
      <c r="AB95" s="60">
        <f t="shared" si="8"/>
        <v>4.3378092466430429</v>
      </c>
      <c r="AC95" s="60">
        <f t="shared" si="5"/>
        <v>5.1989296790632356</v>
      </c>
      <c r="AD95" s="60">
        <f t="shared" si="5"/>
        <v>2.1330469542389485</v>
      </c>
      <c r="AE95" s="60">
        <f t="shared" si="5"/>
        <v>11.055659284554697</v>
      </c>
      <c r="AG95" s="61" t="e">
        <f t="shared" si="2"/>
        <v>#N/A</v>
      </c>
      <c r="AH95" s="47" t="e">
        <f t="shared" si="3"/>
        <v>#N/A</v>
      </c>
    </row>
    <row r="96" spans="1:34" x14ac:dyDescent="0.25">
      <c r="A96" s="47" t="str">
        <f>'[2]OUT-FOREIGNDEMAND'!A51</f>
        <v>1992Q2</v>
      </c>
      <c r="B96" s="60">
        <f>'[2]OUT-FOREIGNDEMAND'!B51</f>
        <v>63.374470811462906</v>
      </c>
      <c r="C96" s="60">
        <f>'[2]OUT-FOREIGNDEMAND'!C51</f>
        <v>69.758777322556938</v>
      </c>
      <c r="D96" s="60">
        <f>'[2]OUT-FOREIGNDEMAND'!D51</f>
        <v>75.638572186403692</v>
      </c>
      <c r="E96" s="60">
        <f>'[2]OUT-FOREIGNDEMAND'!E51</f>
        <v>59.665523485723988</v>
      </c>
      <c r="F96" s="60" t="e">
        <v>#N/A</v>
      </c>
      <c r="G96" s="60">
        <f>'[2]OUT-FOREIGNDEMAND'!G51</f>
        <v>50.494740092710416</v>
      </c>
      <c r="H96" s="60">
        <f>'[2]OUT-FOREIGNDEMAND'!H51</f>
        <v>32.898722148521472</v>
      </c>
      <c r="I96" s="60">
        <f>'[2]OUT-FOREIGNDEMAND'!I51</f>
        <v>18.468550820327916</v>
      </c>
      <c r="J96" s="60">
        <f>'[2]OUT-FOREIGNDEMAND'!J51</f>
        <v>90.711937776338786</v>
      </c>
      <c r="K96" s="60">
        <f>'[2]OUT-FOREIGNDEMAND'!K51</f>
        <v>39.667823738574739</v>
      </c>
      <c r="L96" s="60">
        <f>'[2]OUT-FOREIGNDEMAND'!L51</f>
        <v>26.355903843265789</v>
      </c>
      <c r="M96" s="60">
        <f>'[2]OUT-FOREIGNDEMAND'!M51</f>
        <v>72.041753458388158</v>
      </c>
      <c r="N96" s="60">
        <f>'[2]OUT-FOREIGNDEMAND'!N51</f>
        <v>84.673143902480803</v>
      </c>
      <c r="O96" s="60">
        <f>'[2]OUT-FOREIGNDEMAND'!O51</f>
        <v>56.930652521799431</v>
      </c>
      <c r="P96" s="60">
        <f>'[2]OUT-FOREIGNDEMAND'!P51</f>
        <v>66.654646830873602</v>
      </c>
      <c r="Q96" s="60">
        <f>'[2]OUT-FOREIGNDEMAND'!Q51</f>
        <v>70.362914570427137</v>
      </c>
      <c r="R96" s="60">
        <f>'[2]OUT-FOREIGNDEMAND'!R51</f>
        <v>139.78793750000006</v>
      </c>
      <c r="S96" s="60">
        <f>'[2]OUT-FOREIGNDEMAND'!S51</f>
        <v>38.056218749999999</v>
      </c>
      <c r="T96" s="60">
        <f>'[2]OUT-FOREIGNDEMAND'!T51</f>
        <v>62.373874999999984</v>
      </c>
      <c r="U96" s="60">
        <f>'[2]OUT-FOREIGNDEMAND'!U51</f>
        <v>93.99034374999998</v>
      </c>
      <c r="V96" s="60">
        <f>'[2]OUT-FOREIGNDEMAND'!V51</f>
        <v>25.323781250000007</v>
      </c>
      <c r="W96" s="60"/>
      <c r="X96" s="47">
        <f t="shared" si="4"/>
        <v>3.4830424821769679</v>
      </c>
      <c r="Y96" s="60"/>
      <c r="Z96" s="60">
        <f t="shared" si="6"/>
        <v>3.6834598086954884</v>
      </c>
      <c r="AA96" s="60">
        <f t="shared" si="7"/>
        <v>3.0834131444537061</v>
      </c>
      <c r="AB96" s="60">
        <f t="shared" si="8"/>
        <v>5.4665456516881372</v>
      </c>
      <c r="AC96" s="60">
        <f t="shared" si="5"/>
        <v>4.4955902693793348</v>
      </c>
      <c r="AD96" s="60">
        <f t="shared" si="5"/>
        <v>1.8186379071682302</v>
      </c>
      <c r="AE96" s="60">
        <f t="shared" si="5"/>
        <v>10.23594947729265</v>
      </c>
      <c r="AG96" s="61" t="e">
        <f t="shared" si="2"/>
        <v>#N/A</v>
      </c>
      <c r="AH96" s="47" t="e">
        <f t="shared" si="3"/>
        <v>#N/A</v>
      </c>
    </row>
    <row r="97" spans="1:34" x14ac:dyDescent="0.25">
      <c r="A97" s="47" t="str">
        <f>'[2]OUT-FOREIGNDEMAND'!A52</f>
        <v>1992Q3</v>
      </c>
      <c r="B97" s="60">
        <f>'[2]OUT-FOREIGNDEMAND'!B52</f>
        <v>63.863775446452678</v>
      </c>
      <c r="C97" s="60">
        <f>'[2]OUT-FOREIGNDEMAND'!C52</f>
        <v>69.945315143985198</v>
      </c>
      <c r="D97" s="60">
        <f>'[2]OUT-FOREIGNDEMAND'!D52</f>
        <v>75.611232776009359</v>
      </c>
      <c r="E97" s="60">
        <f>'[2]OUT-FOREIGNDEMAND'!E52</f>
        <v>59.951380022446415</v>
      </c>
      <c r="F97" s="60" t="e">
        <v>#N/A</v>
      </c>
      <c r="G97" s="60">
        <f>'[2]OUT-FOREIGNDEMAND'!G52</f>
        <v>50.616862613009488</v>
      </c>
      <c r="H97" s="60">
        <f>'[2]OUT-FOREIGNDEMAND'!H52</f>
        <v>33.310281688327045</v>
      </c>
      <c r="I97" s="60">
        <f>'[2]OUT-FOREIGNDEMAND'!I52</f>
        <v>19.087850058444953</v>
      </c>
      <c r="J97" s="60">
        <f>'[2]OUT-FOREIGNDEMAND'!J52</f>
        <v>90.748539758710081</v>
      </c>
      <c r="K97" s="60">
        <f>'[2]OUT-FOREIGNDEMAND'!K52</f>
        <v>40.303510254690444</v>
      </c>
      <c r="L97" s="60">
        <f>'[2]OUT-FOREIGNDEMAND'!L52</f>
        <v>26.491201879011506</v>
      </c>
      <c r="M97" s="60">
        <f>'[2]OUT-FOREIGNDEMAND'!M52</f>
        <v>72.090893034094805</v>
      </c>
      <c r="N97" s="60">
        <f>'[2]OUT-FOREIGNDEMAND'!N52</f>
        <v>84.769092736179772</v>
      </c>
      <c r="O97" s="60">
        <f>'[2]OUT-FOREIGNDEMAND'!O52</f>
        <v>57.419640833545117</v>
      </c>
      <c r="P97" s="60">
        <f>'[2]OUT-FOREIGNDEMAND'!P52</f>
        <v>66.890678217215978</v>
      </c>
      <c r="Q97" s="60">
        <f>'[2]OUT-FOREIGNDEMAND'!Q52</f>
        <v>70.958509211565257</v>
      </c>
      <c r="R97" s="60">
        <f>'[2]OUT-FOREIGNDEMAND'!R52</f>
        <v>140.82643750000008</v>
      </c>
      <c r="S97" s="60">
        <f>'[2]OUT-FOREIGNDEMAND'!S52</f>
        <v>39.060343750000001</v>
      </c>
      <c r="T97" s="60">
        <f>'[2]OUT-FOREIGNDEMAND'!T52</f>
        <v>62.889874999999975</v>
      </c>
      <c r="U97" s="60">
        <f>'[2]OUT-FOREIGNDEMAND'!U52</f>
        <v>94.337718749999979</v>
      </c>
      <c r="V97" s="60">
        <f>'[2]OUT-FOREIGNDEMAND'!V52</f>
        <v>25.843406250000005</v>
      </c>
      <c r="W97" s="60"/>
      <c r="X97" s="47">
        <f t="shared" si="4"/>
        <v>3.8374552300813436</v>
      </c>
      <c r="Y97" s="60"/>
      <c r="Z97" s="60">
        <f t="shared" si="6"/>
        <v>3.580400761696434</v>
      </c>
      <c r="AA97" s="60">
        <f t="shared" si="7"/>
        <v>2.9336146177763256</v>
      </c>
      <c r="AB97" s="60">
        <f t="shared" si="8"/>
        <v>6.9452358828773431</v>
      </c>
      <c r="AC97" s="60">
        <f t="shared" si="5"/>
        <v>3.8932156017720709</v>
      </c>
      <c r="AD97" s="60">
        <f t="shared" si="5"/>
        <v>1.5717543158978664</v>
      </c>
      <c r="AE97" s="60">
        <f t="shared" si="5"/>
        <v>9.4829081271289084</v>
      </c>
      <c r="AG97" s="61" t="e">
        <f t="shared" si="2"/>
        <v>#N/A</v>
      </c>
      <c r="AH97" s="47" t="e">
        <f t="shared" si="3"/>
        <v>#N/A</v>
      </c>
    </row>
    <row r="98" spans="1:34" x14ac:dyDescent="0.25">
      <c r="A98" s="47" t="str">
        <f>'[2]OUT-FOREIGNDEMAND'!A53</f>
        <v>1992Q4</v>
      </c>
      <c r="B98" s="60">
        <f>'[2]OUT-FOREIGNDEMAND'!B53</f>
        <v>64.327233090687074</v>
      </c>
      <c r="C98" s="60">
        <f>'[2]OUT-FOREIGNDEMAND'!C53</f>
        <v>70.222501510843202</v>
      </c>
      <c r="D98" s="60">
        <f>'[2]OUT-FOREIGNDEMAND'!D53</f>
        <v>75.58395058321598</v>
      </c>
      <c r="E98" s="60">
        <f>'[2]OUT-FOREIGNDEMAND'!E53</f>
        <v>60.395768088868579</v>
      </c>
      <c r="F98" s="60" t="e">
        <v>#N/A</v>
      </c>
      <c r="G98" s="60">
        <f>'[2]OUT-FOREIGNDEMAND'!G53</f>
        <v>50.673061049875329</v>
      </c>
      <c r="H98" s="60">
        <f>'[2]OUT-FOREIGNDEMAND'!H53</f>
        <v>33.71259197966409</v>
      </c>
      <c r="I98" s="60">
        <f>'[2]OUT-FOREIGNDEMAND'!I53</f>
        <v>19.723419112864065</v>
      </c>
      <c r="J98" s="60">
        <f>'[2]OUT-FOREIGNDEMAND'!J53</f>
        <v>90.708117856776312</v>
      </c>
      <c r="K98" s="60">
        <f>'[2]OUT-FOREIGNDEMAND'!K53</f>
        <v>40.965192033556804</v>
      </c>
      <c r="L98" s="60">
        <f>'[2]OUT-FOREIGNDEMAND'!L53</f>
        <v>26.910813341610378</v>
      </c>
      <c r="M98" s="60">
        <f>'[2]OUT-FOREIGNDEMAND'!M53</f>
        <v>72.028869904820894</v>
      </c>
      <c r="N98" s="60">
        <f>'[2]OUT-FOREIGNDEMAND'!N53</f>
        <v>84.713693903950286</v>
      </c>
      <c r="O98" s="60">
        <f>'[2]OUT-FOREIGNDEMAND'!O53</f>
        <v>57.548719725683036</v>
      </c>
      <c r="P98" s="60">
        <f>'[2]OUT-FOREIGNDEMAND'!P53</f>
        <v>67.11418482259819</v>
      </c>
      <c r="Q98" s="60">
        <f>'[2]OUT-FOREIGNDEMAND'!Q53</f>
        <v>71.542370336365863</v>
      </c>
      <c r="R98" s="60">
        <f>'[2]OUT-FOREIGNDEMAND'!R53</f>
        <v>141.86656250000007</v>
      </c>
      <c r="S98" s="60">
        <f>'[2]OUT-FOREIGNDEMAND'!S53</f>
        <v>40.275906249999991</v>
      </c>
      <c r="T98" s="60">
        <f>'[2]OUT-FOREIGNDEMAND'!T53</f>
        <v>63.346124999999979</v>
      </c>
      <c r="U98" s="60">
        <f>'[2]OUT-FOREIGNDEMAND'!U53</f>
        <v>94.65903124999997</v>
      </c>
      <c r="V98" s="60">
        <f>'[2]OUT-FOREIGNDEMAND'!V53</f>
        <v>26.335843750000006</v>
      </c>
      <c r="W98" s="60"/>
      <c r="X98" s="47">
        <f t="shared" si="4"/>
        <v>3.9124883534774391</v>
      </c>
      <c r="Y98" s="60"/>
      <c r="Z98" s="60">
        <f t="shared" si="6"/>
        <v>3.479847455892715</v>
      </c>
      <c r="AA98" s="60">
        <f t="shared" si="7"/>
        <v>2.8513261360310516</v>
      </c>
      <c r="AB98" s="60">
        <f t="shared" si="8"/>
        <v>8.7529470136646026</v>
      </c>
      <c r="AC98" s="60">
        <f t="shared" si="5"/>
        <v>3.3845833711595885</v>
      </c>
      <c r="AD98" s="60">
        <f t="shared" si="5"/>
        <v>1.3905053209203988</v>
      </c>
      <c r="AE98" s="60">
        <f t="shared" si="5"/>
        <v>8.7885731251572849</v>
      </c>
      <c r="AG98" s="61" t="e">
        <f t="shared" si="2"/>
        <v>#N/A</v>
      </c>
      <c r="AH98" s="47" t="e">
        <f t="shared" si="3"/>
        <v>#N/A</v>
      </c>
    </row>
    <row r="99" spans="1:34" x14ac:dyDescent="0.25">
      <c r="A99" s="47" t="str">
        <f>'[2]OUT-FOREIGNDEMAND'!A54</f>
        <v>1993Q1</v>
      </c>
      <c r="B99" s="60">
        <f>'[2]OUT-FOREIGNDEMAND'!B54</f>
        <v>64.562292438803411</v>
      </c>
      <c r="C99" s="60">
        <f>'[2]OUT-FOREIGNDEMAND'!C54</f>
        <v>70.658898759026243</v>
      </c>
      <c r="D99" s="60">
        <f>'[2]OUT-FOREIGNDEMAND'!D54</f>
        <v>75.386343110378917</v>
      </c>
      <c r="E99" s="60">
        <f>'[2]OUT-FOREIGNDEMAND'!E54</f>
        <v>61.848352702409841</v>
      </c>
      <c r="F99" s="60" t="e">
        <v>#N/A</v>
      </c>
      <c r="G99" s="60">
        <f>'[2]OUT-FOREIGNDEMAND'!G54</f>
        <v>51.542275906044182</v>
      </c>
      <c r="H99" s="60">
        <f>'[2]OUT-FOREIGNDEMAND'!H54</f>
        <v>33.967440464341792</v>
      </c>
      <c r="I99" s="60">
        <f>'[2]OUT-FOREIGNDEMAND'!I54</f>
        <v>20.387803071932471</v>
      </c>
      <c r="J99" s="60">
        <f>'[2]OUT-FOREIGNDEMAND'!J54</f>
        <v>90.201217457962912</v>
      </c>
      <c r="K99" s="60">
        <f>'[2]OUT-FOREIGNDEMAND'!K54</f>
        <v>41.528524232386147</v>
      </c>
      <c r="L99" s="60">
        <f>'[2]OUT-FOREIGNDEMAND'!L54</f>
        <v>28.465554938693806</v>
      </c>
      <c r="M99" s="60">
        <f>'[2]OUT-FOREIGNDEMAND'!M54</f>
        <v>71.109937440858175</v>
      </c>
      <c r="N99" s="60">
        <f>'[2]OUT-FOREIGNDEMAND'!N54</f>
        <v>83.685173426612337</v>
      </c>
      <c r="O99" s="60">
        <f>'[2]OUT-FOREIGNDEMAND'!O54</f>
        <v>56.01057161808248</v>
      </c>
      <c r="P99" s="60">
        <f>'[2]OUT-FOREIGNDEMAND'!P54</f>
        <v>67.107844154820171</v>
      </c>
      <c r="Q99" s="60">
        <f>'[2]OUT-FOREIGNDEMAND'!Q54</f>
        <v>72.132734648116156</v>
      </c>
      <c r="R99" s="60">
        <f>'[2]OUT-FOREIGNDEMAND'!R54</f>
        <v>142.97753125000008</v>
      </c>
      <c r="S99" s="60">
        <f>'[2]OUT-FOREIGNDEMAND'!S54</f>
        <v>41.441031250000009</v>
      </c>
      <c r="T99" s="60">
        <f>'[2]OUT-FOREIGNDEMAND'!T54</f>
        <v>63.64121875</v>
      </c>
      <c r="U99" s="60">
        <f>'[2]OUT-FOREIGNDEMAND'!U54</f>
        <v>94.97084375</v>
      </c>
      <c r="V99" s="60">
        <f>'[2]OUT-FOREIGNDEMAND'!V54</f>
        <v>26.583593750000009</v>
      </c>
      <c r="W99" s="60"/>
      <c r="X99" s="47">
        <f t="shared" si="4"/>
        <v>2.7091818287980907</v>
      </c>
      <c r="Y99" s="60"/>
      <c r="Z99" s="60">
        <f t="shared" si="6"/>
        <v>3.4078248888798734</v>
      </c>
      <c r="AA99" s="60">
        <f t="shared" si="7"/>
        <v>3.0460802777636742</v>
      </c>
      <c r="AB99" s="60">
        <f t="shared" si="8"/>
        <v>11.210692760096407</v>
      </c>
      <c r="AC99" s="60">
        <f t="shared" si="5"/>
        <v>2.9824428330147867</v>
      </c>
      <c r="AD99" s="60">
        <f t="shared" si="5"/>
        <v>1.4462531974560155</v>
      </c>
      <c r="AE99" s="60">
        <f t="shared" si="5"/>
        <v>7.2915497381010219</v>
      </c>
      <c r="AG99" s="61" t="e">
        <f t="shared" si="2"/>
        <v>#N/A</v>
      </c>
      <c r="AH99" s="47" t="e">
        <f t="shared" si="3"/>
        <v>#N/A</v>
      </c>
    </row>
    <row r="100" spans="1:34" x14ac:dyDescent="0.25">
      <c r="A100" s="47" t="str">
        <f>'[2]OUT-FOREIGNDEMAND'!A55</f>
        <v>1993Q2</v>
      </c>
      <c r="B100" s="60">
        <f>'[2]OUT-FOREIGNDEMAND'!B55</f>
        <v>65.055076623672164</v>
      </c>
      <c r="C100" s="60">
        <f>'[2]OUT-FOREIGNDEMAND'!C55</f>
        <v>71.08995728238564</v>
      </c>
      <c r="D100" s="60">
        <f>'[2]OUT-FOREIGNDEMAND'!D55</f>
        <v>75.427328351845361</v>
      </c>
      <c r="E100" s="60">
        <f>'[2]OUT-FOREIGNDEMAND'!E55</f>
        <v>62.269937821263689</v>
      </c>
      <c r="F100" s="60" t="e">
        <v>#N/A</v>
      </c>
      <c r="G100" s="60">
        <f>'[2]OUT-FOREIGNDEMAND'!G55</f>
        <v>51.115049974949052</v>
      </c>
      <c r="H100" s="60">
        <f>'[2]OUT-FOREIGNDEMAND'!H55</f>
        <v>34.406537282018085</v>
      </c>
      <c r="I100" s="60">
        <f>'[2]OUT-FOREIGNDEMAND'!I55</f>
        <v>21.050893723616841</v>
      </c>
      <c r="J100" s="60">
        <f>'[2]OUT-FOREIGNDEMAND'!J55</f>
        <v>90.162529632448781</v>
      </c>
      <c r="K100" s="60">
        <f>'[2]OUT-FOREIGNDEMAND'!K55</f>
        <v>42.291934473868913</v>
      </c>
      <c r="L100" s="60">
        <f>'[2]OUT-FOREIGNDEMAND'!L55</f>
        <v>29.113466571946461</v>
      </c>
      <c r="M100" s="60">
        <f>'[2]OUT-FOREIGNDEMAND'!M55</f>
        <v>71.123887553506435</v>
      </c>
      <c r="N100" s="60">
        <f>'[2]OUT-FOREIGNDEMAND'!N55</f>
        <v>83.655788854197908</v>
      </c>
      <c r="O100" s="60">
        <f>'[2]OUT-FOREIGNDEMAND'!O55</f>
        <v>55.942758703057116</v>
      </c>
      <c r="P100" s="60">
        <f>'[2]OUT-FOREIGNDEMAND'!P55</f>
        <v>67.393230195162118</v>
      </c>
      <c r="Q100" s="60">
        <f>'[2]OUT-FOREIGNDEMAND'!Q55</f>
        <v>72.685834058926815</v>
      </c>
      <c r="R100" s="60">
        <f>'[2]OUT-FOREIGNDEMAND'!R55</f>
        <v>143.99321875000007</v>
      </c>
      <c r="S100" s="60">
        <f>'[2]OUT-FOREIGNDEMAND'!S55</f>
        <v>43.184218750000014</v>
      </c>
      <c r="T100" s="60">
        <f>'[2]OUT-FOREIGNDEMAND'!T55</f>
        <v>64.018531249999995</v>
      </c>
      <c r="U100" s="60">
        <f>'[2]OUT-FOREIGNDEMAND'!U55</f>
        <v>95.233406250000002</v>
      </c>
      <c r="V100" s="60">
        <f>'[2]OUT-FOREIGNDEMAND'!V55</f>
        <v>27.10865625000001</v>
      </c>
      <c r="W100" s="60"/>
      <c r="X100" s="47">
        <f t="shared" si="4"/>
        <v>2.651865634048467</v>
      </c>
      <c r="Y100" s="60"/>
      <c r="Z100" s="60">
        <f t="shared" si="6"/>
        <v>3.3013406318958438</v>
      </c>
      <c r="AA100" s="60">
        <f t="shared" si="7"/>
        <v>3.0083291342645424</v>
      </c>
      <c r="AB100" s="60">
        <f t="shared" si="8"/>
        <v>13.47480167088333</v>
      </c>
      <c r="AC100" s="60">
        <f t="shared" si="5"/>
        <v>2.6367710038858627</v>
      </c>
      <c r="AD100" s="60">
        <f t="shared" si="5"/>
        <v>1.3225427745071183</v>
      </c>
      <c r="AE100" s="60">
        <f t="shared" si="5"/>
        <v>7.0482167823969988</v>
      </c>
      <c r="AG100" s="61" t="e">
        <f t="shared" si="2"/>
        <v>#N/A</v>
      </c>
      <c r="AH100" s="47" t="e">
        <f t="shared" si="3"/>
        <v>#N/A</v>
      </c>
    </row>
    <row r="101" spans="1:34" x14ac:dyDescent="0.25">
      <c r="A101" s="47" t="str">
        <f>'[2]OUT-FOREIGNDEMAND'!A56</f>
        <v>1993Q3</v>
      </c>
      <c r="B101" s="60">
        <f>'[2]OUT-FOREIGNDEMAND'!B56</f>
        <v>65.603034339930645</v>
      </c>
      <c r="C101" s="60">
        <f>'[2]OUT-FOREIGNDEMAND'!C56</f>
        <v>71.584239416816672</v>
      </c>
      <c r="D101" s="60">
        <f>'[2]OUT-FOREIGNDEMAND'!D56</f>
        <v>75.53652380997066</v>
      </c>
      <c r="E101" s="60">
        <f>'[2]OUT-FOREIGNDEMAND'!E56</f>
        <v>62.510188462849527</v>
      </c>
      <c r="F101" s="60" t="e">
        <v>#N/A</v>
      </c>
      <c r="G101" s="60">
        <f>'[2]OUT-FOREIGNDEMAND'!G56</f>
        <v>50.270323759326168</v>
      </c>
      <c r="H101" s="60">
        <f>'[2]OUT-FOREIGNDEMAND'!H56</f>
        <v>34.891669874502163</v>
      </c>
      <c r="I101" s="60">
        <f>'[2]OUT-FOREIGNDEMAND'!I56</f>
        <v>21.725236156264398</v>
      </c>
      <c r="J101" s="60">
        <f>'[2]OUT-FOREIGNDEMAND'!J56</f>
        <v>90.202599767659422</v>
      </c>
      <c r="K101" s="60">
        <f>'[2]OUT-FOREIGNDEMAND'!K56</f>
        <v>43.131077915217425</v>
      </c>
      <c r="L101" s="60">
        <f>'[2]OUT-FOREIGNDEMAND'!L56</f>
        <v>29.705364948999726</v>
      </c>
      <c r="M101" s="60">
        <f>'[2]OUT-FOREIGNDEMAND'!M56</f>
        <v>71.324973613057423</v>
      </c>
      <c r="N101" s="60">
        <f>'[2]OUT-FOREIGNDEMAND'!N56</f>
        <v>83.803766207527019</v>
      </c>
      <c r="O101" s="60">
        <f>'[2]OUT-FOREIGNDEMAND'!O56</f>
        <v>56.037963400476258</v>
      </c>
      <c r="P101" s="60">
        <f>'[2]OUT-FOREIGNDEMAND'!P56</f>
        <v>67.753020451423964</v>
      </c>
      <c r="Q101" s="60">
        <f>'[2]OUT-FOREIGNDEMAND'!Q56</f>
        <v>73.219905272085072</v>
      </c>
      <c r="R101" s="60">
        <f>'[2]OUT-FOREIGNDEMAND'!R56</f>
        <v>144.98284375000011</v>
      </c>
      <c r="S101" s="60">
        <f>'[2]OUT-FOREIGNDEMAND'!S56</f>
        <v>45.243593750000016</v>
      </c>
      <c r="T101" s="60">
        <f>'[2]OUT-FOREIGNDEMAND'!T56</f>
        <v>64.376656249999996</v>
      </c>
      <c r="U101" s="60">
        <f>'[2]OUT-FOREIGNDEMAND'!U56</f>
        <v>95.46328124999998</v>
      </c>
      <c r="V101" s="60">
        <f>'[2]OUT-FOREIGNDEMAND'!V56</f>
        <v>27.69353125000001</v>
      </c>
      <c r="W101" s="60"/>
      <c r="X101" s="47">
        <f t="shared" si="4"/>
        <v>2.7233887776275667</v>
      </c>
      <c r="Y101" s="60"/>
      <c r="Z101" s="60">
        <f t="shared" si="6"/>
        <v>3.1869272419145389</v>
      </c>
      <c r="AA101" s="60">
        <f t="shared" si="7"/>
        <v>2.9514388944192671</v>
      </c>
      <c r="AB101" s="60">
        <f t="shared" si="8"/>
        <v>15.829993815658661</v>
      </c>
      <c r="AC101" s="60">
        <f t="shared" si="5"/>
        <v>2.3641027271878334</v>
      </c>
      <c r="AD101" s="60">
        <f t="shared" si="5"/>
        <v>1.1931203286596359</v>
      </c>
      <c r="AE101" s="60">
        <f t="shared" si="5"/>
        <v>7.1589827676063589</v>
      </c>
      <c r="AG101" s="61" t="e">
        <f t="shared" si="2"/>
        <v>#N/A</v>
      </c>
      <c r="AH101" s="47" t="e">
        <f t="shared" si="3"/>
        <v>#N/A</v>
      </c>
    </row>
    <row r="102" spans="1:34" x14ac:dyDescent="0.25">
      <c r="A102" s="47" t="str">
        <f>'[2]OUT-FOREIGNDEMAND'!A57</f>
        <v>1993Q4</v>
      </c>
      <c r="B102" s="60">
        <f>'[2]OUT-FOREIGNDEMAND'!B57</f>
        <v>66.206165587578823</v>
      </c>
      <c r="C102" s="60">
        <f>'[2]OUT-FOREIGNDEMAND'!C57</f>
        <v>72.141745162319324</v>
      </c>
      <c r="D102" s="60">
        <f>'[2]OUT-FOREIGNDEMAND'!D57</f>
        <v>75.713929484754829</v>
      </c>
      <c r="E102" s="60">
        <f>'[2]OUT-FOREIGNDEMAND'!E57</f>
        <v>62.569104627167334</v>
      </c>
      <c r="F102" s="60" t="e">
        <v>#N/A</v>
      </c>
      <c r="G102" s="60">
        <f>'[2]OUT-FOREIGNDEMAND'!G57</f>
        <v>49.00809725917555</v>
      </c>
      <c r="H102" s="60">
        <f>'[2]OUT-FOREIGNDEMAND'!H57</f>
        <v>35.422838241794025</v>
      </c>
      <c r="I102" s="60">
        <f>'[2]OUT-FOREIGNDEMAND'!I57</f>
        <v>22.410830369875139</v>
      </c>
      <c r="J102" s="60">
        <f>'[2]OUT-FOREIGNDEMAND'!J57</f>
        <v>90.321427863594792</v>
      </c>
      <c r="K102" s="60">
        <f>'[2]OUT-FOREIGNDEMAND'!K57</f>
        <v>44.045954556431688</v>
      </c>
      <c r="L102" s="60">
        <f>'[2]OUT-FOREIGNDEMAND'!L57</f>
        <v>30.241250069853599</v>
      </c>
      <c r="M102" s="60">
        <f>'[2]OUT-FOREIGNDEMAND'!M57</f>
        <v>71.71319561951114</v>
      </c>
      <c r="N102" s="60">
        <f>'[2]OUT-FOREIGNDEMAND'!N57</f>
        <v>84.129105486599656</v>
      </c>
      <c r="O102" s="60">
        <f>'[2]OUT-FOREIGNDEMAND'!O57</f>
        <v>56.296185710339891</v>
      </c>
      <c r="P102" s="60">
        <f>'[2]OUT-FOREIGNDEMAND'!P57</f>
        <v>68.18721492360568</v>
      </c>
      <c r="Q102" s="60">
        <f>'[2]OUT-FOREIGNDEMAND'!Q57</f>
        <v>73.734948287590896</v>
      </c>
      <c r="R102" s="60">
        <f>'[2]OUT-FOREIGNDEMAND'!R57</f>
        <v>145.94640625000011</v>
      </c>
      <c r="S102" s="60">
        <f>'[2]OUT-FOREIGNDEMAND'!S57</f>
        <v>47.619156250000017</v>
      </c>
      <c r="T102" s="60">
        <f>'[2]OUT-FOREIGNDEMAND'!T57</f>
        <v>64.715593749999996</v>
      </c>
      <c r="U102" s="60">
        <f>'[2]OUT-FOREIGNDEMAND'!U57</f>
        <v>95.660468749999978</v>
      </c>
      <c r="V102" s="60">
        <f>'[2]OUT-FOREIGNDEMAND'!V57</f>
        <v>28.33821875000001</v>
      </c>
      <c r="W102" s="60"/>
      <c r="X102" s="47">
        <f t="shared" si="4"/>
        <v>2.9208974280657607</v>
      </c>
      <c r="Y102" s="60"/>
      <c r="Z102" s="60">
        <f t="shared" si="6"/>
        <v>3.0647264563870902</v>
      </c>
      <c r="AA102" s="60">
        <f t="shared" si="7"/>
        <v>2.8758318225974078</v>
      </c>
      <c r="AB102" s="60">
        <f t="shared" si="8"/>
        <v>18.23236441762257</v>
      </c>
      <c r="AC102" s="60">
        <f t="shared" si="5"/>
        <v>2.1618824355870592</v>
      </c>
      <c r="AD102" s="60">
        <f t="shared" si="5"/>
        <v>1.0579418432406618</v>
      </c>
      <c r="AE102" s="60">
        <f t="shared" si="5"/>
        <v>7.6032308628805723</v>
      </c>
      <c r="AG102" s="61" t="e">
        <f t="shared" si="2"/>
        <v>#N/A</v>
      </c>
      <c r="AH102" s="47" t="e">
        <f t="shared" si="3"/>
        <v>#N/A</v>
      </c>
    </row>
    <row r="103" spans="1:34" x14ac:dyDescent="0.25">
      <c r="A103" s="47" t="str">
        <f>'[2]OUT-FOREIGNDEMAND'!A58</f>
        <v>1994Q1</v>
      </c>
      <c r="B103" s="60">
        <f>'[2]OUT-FOREIGNDEMAND'!B58</f>
        <v>67.128712200895933</v>
      </c>
      <c r="C103" s="60">
        <f>'[2]OUT-FOREIGNDEMAND'!C58</f>
        <v>73.064432843908662</v>
      </c>
      <c r="D103" s="60">
        <f>'[2]OUT-FOREIGNDEMAND'!D58</f>
        <v>76.216166551493899</v>
      </c>
      <c r="E103" s="60">
        <f>'[2]OUT-FOREIGNDEMAND'!E58</f>
        <v>61.100467447993537</v>
      </c>
      <c r="F103" s="60" t="e">
        <v>#N/A</v>
      </c>
      <c r="G103" s="60">
        <f>'[2]OUT-FOREIGNDEMAND'!G58</f>
        <v>45.036616998159026</v>
      </c>
      <c r="H103" s="60">
        <f>'[2]OUT-FOREIGNDEMAND'!H58</f>
        <v>36.038180338462837</v>
      </c>
      <c r="I103" s="60">
        <f>'[2]OUT-FOREIGNDEMAND'!I58</f>
        <v>23.156893611001934</v>
      </c>
      <c r="J103" s="60">
        <f>'[2]OUT-FOREIGNDEMAND'!J58</f>
        <v>90.465254280161389</v>
      </c>
      <c r="K103" s="60">
        <f>'[2]OUT-FOREIGNDEMAND'!K58</f>
        <v>45.143256557371629</v>
      </c>
      <c r="L103" s="60">
        <f>'[2]OUT-FOREIGNDEMAND'!L58</f>
        <v>30.770477418331748</v>
      </c>
      <c r="M103" s="60">
        <f>'[2]OUT-FOREIGNDEMAND'!M58</f>
        <v>72.841644752483404</v>
      </c>
      <c r="N103" s="60">
        <f>'[2]OUT-FOREIGNDEMAND'!N58</f>
        <v>85.182738985713968</v>
      </c>
      <c r="O103" s="60">
        <f>'[2]OUT-FOREIGNDEMAND'!O58</f>
        <v>57.016886250222456</v>
      </c>
      <c r="P103" s="60">
        <f>'[2]OUT-FOREIGNDEMAND'!P58</f>
        <v>68.897940808734091</v>
      </c>
      <c r="Q103" s="60">
        <f>'[2]OUT-FOREIGNDEMAND'!Q58</f>
        <v>74.207038658887342</v>
      </c>
      <c r="R103" s="60">
        <f>'[2]OUT-FOREIGNDEMAND'!R58</f>
        <v>146.75500000000002</v>
      </c>
      <c r="S103" s="60">
        <f>'[2]OUT-FOREIGNDEMAND'!S58</f>
        <v>51.339968750000018</v>
      </c>
      <c r="T103" s="60">
        <f>'[2]OUT-FOREIGNDEMAND'!T58</f>
        <v>64.91815625000001</v>
      </c>
      <c r="U103" s="60">
        <f>'[2]OUT-FOREIGNDEMAND'!U58</f>
        <v>95.859343750000022</v>
      </c>
      <c r="V103" s="60">
        <f>'[2]OUT-FOREIGNDEMAND'!V58</f>
        <v>29.161625000000001</v>
      </c>
      <c r="W103" s="60"/>
      <c r="X103" s="47">
        <f t="shared" si="4"/>
        <v>3.9751063122877017</v>
      </c>
      <c r="Y103" s="60"/>
      <c r="Z103" s="60">
        <f t="shared" si="6"/>
        <v>2.8756763775700911</v>
      </c>
      <c r="AA103" s="60">
        <f t="shared" si="7"/>
        <v>2.6420016606629737</v>
      </c>
      <c r="AB103" s="60">
        <f t="shared" si="8"/>
        <v>23.886803009999923</v>
      </c>
      <c r="AC103" s="60">
        <f t="shared" si="5"/>
        <v>2.0064629890514274</v>
      </c>
      <c r="AD103" s="60">
        <f t="shared" si="5"/>
        <v>0.93555028566334464</v>
      </c>
      <c r="AE103" s="60">
        <f t="shared" si="5"/>
        <v>9.6978281952566636</v>
      </c>
      <c r="AG103" s="61" t="e">
        <f t="shared" si="2"/>
        <v>#N/A</v>
      </c>
      <c r="AH103" s="47" t="e">
        <f t="shared" si="3"/>
        <v>#N/A</v>
      </c>
    </row>
    <row r="104" spans="1:34" x14ac:dyDescent="0.25">
      <c r="A104" s="47" t="str">
        <f>'[2]OUT-FOREIGNDEMAND'!A59</f>
        <v>1994Q2</v>
      </c>
      <c r="B104" s="60">
        <f>'[2]OUT-FOREIGNDEMAND'!B59</f>
        <v>67.736493777611884</v>
      </c>
      <c r="C104" s="60">
        <f>'[2]OUT-FOREIGNDEMAND'!C59</f>
        <v>73.627602481548607</v>
      </c>
      <c r="D104" s="60">
        <f>'[2]OUT-FOREIGNDEMAND'!D59</f>
        <v>76.427344189477282</v>
      </c>
      <c r="E104" s="60">
        <f>'[2]OUT-FOREIGNDEMAND'!E59</f>
        <v>61.335202204264718</v>
      </c>
      <c r="F104" s="60" t="e">
        <v>#N/A</v>
      </c>
      <c r="G104" s="60">
        <f>'[2]OUT-FOREIGNDEMAND'!G59</f>
        <v>43.856091319488186</v>
      </c>
      <c r="H104" s="60">
        <f>'[2]OUT-FOREIGNDEMAND'!H59</f>
        <v>36.646165073542591</v>
      </c>
      <c r="I104" s="60">
        <f>'[2]OUT-FOREIGNDEMAND'!I59</f>
        <v>23.845304487917893</v>
      </c>
      <c r="J104" s="60">
        <f>'[2]OUT-FOREIGNDEMAND'!J59</f>
        <v>90.763102153583631</v>
      </c>
      <c r="K104" s="60">
        <f>'[2]OUT-FOREIGNDEMAND'!K59</f>
        <v>46.166922734373394</v>
      </c>
      <c r="L104" s="60">
        <f>'[2]OUT-FOREIGNDEMAND'!L59</f>
        <v>31.174593833257394</v>
      </c>
      <c r="M104" s="60">
        <f>'[2]OUT-FOREIGNDEMAND'!M59</f>
        <v>73.382902180896252</v>
      </c>
      <c r="N104" s="60">
        <f>'[2]OUT-FOREIGNDEMAND'!N59</f>
        <v>85.64242919855441</v>
      </c>
      <c r="O104" s="60">
        <f>'[2]OUT-FOREIGNDEMAND'!O59</f>
        <v>57.481359537945323</v>
      </c>
      <c r="P104" s="60">
        <f>'[2]OUT-FOREIGNDEMAND'!P59</f>
        <v>69.400092833944839</v>
      </c>
      <c r="Q104" s="60">
        <f>'[2]OUT-FOREIGNDEMAND'!Q59</f>
        <v>74.693595057711136</v>
      </c>
      <c r="R104" s="60">
        <f>'[2]OUT-FOREIGNDEMAND'!R59</f>
        <v>147.71800000000005</v>
      </c>
      <c r="S104" s="60">
        <f>'[2]OUT-FOREIGNDEMAND'!S59</f>
        <v>53.936281250000022</v>
      </c>
      <c r="T104" s="60">
        <f>'[2]OUT-FOREIGNDEMAND'!T59</f>
        <v>65.265593749999994</v>
      </c>
      <c r="U104" s="60">
        <f>'[2]OUT-FOREIGNDEMAND'!U59</f>
        <v>95.97740625000003</v>
      </c>
      <c r="V104" s="60">
        <f>'[2]OUT-FOREIGNDEMAND'!V59</f>
        <v>29.878374999999998</v>
      </c>
      <c r="W104" s="60"/>
      <c r="X104" s="47">
        <f t="shared" si="4"/>
        <v>4.1217646540500752</v>
      </c>
      <c r="Y104" s="60"/>
      <c r="Z104" s="60">
        <f t="shared" si="6"/>
        <v>2.7622452500945638</v>
      </c>
      <c r="AA104" s="60">
        <f t="shared" si="7"/>
        <v>2.5867754622993067</v>
      </c>
      <c r="AB104" s="60">
        <f t="shared" si="8"/>
        <v>24.898129018485491</v>
      </c>
      <c r="AC104" s="60">
        <f t="shared" si="5"/>
        <v>1.9479711196904281</v>
      </c>
      <c r="AD104" s="60">
        <f t="shared" si="5"/>
        <v>0.78123846378752582</v>
      </c>
      <c r="AE104" s="60">
        <f t="shared" si="5"/>
        <v>10.217100856852635</v>
      </c>
      <c r="AG104" s="61" t="e">
        <f t="shared" si="2"/>
        <v>#N/A</v>
      </c>
      <c r="AH104" s="47" t="e">
        <f t="shared" si="3"/>
        <v>#N/A</v>
      </c>
    </row>
    <row r="105" spans="1:34" x14ac:dyDescent="0.25">
      <c r="A105" s="47" t="str">
        <f>'[2]OUT-FOREIGNDEMAND'!A60</f>
        <v>1994Q3</v>
      </c>
      <c r="B105" s="60">
        <f>'[2]OUT-FOREIGNDEMAND'!B60</f>
        <v>68.293752152005865</v>
      </c>
      <c r="C105" s="60">
        <f>'[2]OUT-FOREIGNDEMAND'!C60</f>
        <v>74.133212400254166</v>
      </c>
      <c r="D105" s="60">
        <f>'[2]OUT-FOREIGNDEMAND'!D60</f>
        <v>76.604083574001066</v>
      </c>
      <c r="E105" s="60">
        <f>'[2]OUT-FOREIGNDEMAND'!E60</f>
        <v>61.927090029757302</v>
      </c>
      <c r="F105" s="60" t="e">
        <v>#N/A</v>
      </c>
      <c r="G105" s="60">
        <f>'[2]OUT-FOREIGNDEMAND'!G60</f>
        <v>43.174766746824872</v>
      </c>
      <c r="H105" s="60">
        <f>'[2]OUT-FOREIGNDEMAND'!H60</f>
        <v>37.284930401602438</v>
      </c>
      <c r="I105" s="60">
        <f>'[2]OUT-FOREIGNDEMAND'!I60</f>
        <v>24.525280247175886</v>
      </c>
      <c r="J105" s="60">
        <f>'[2]OUT-FOREIGNDEMAND'!J60</f>
        <v>91.161211843768029</v>
      </c>
      <c r="K105" s="60">
        <f>'[2]OUT-FOREIGNDEMAND'!K60</f>
        <v>47.223645247296929</v>
      </c>
      <c r="L105" s="60">
        <f>'[2]OUT-FOREIGNDEMAND'!L60</f>
        <v>31.502954798454187</v>
      </c>
      <c r="M105" s="60">
        <f>'[2]OUT-FOREIGNDEMAND'!M60</f>
        <v>73.890059084365504</v>
      </c>
      <c r="N105" s="60">
        <f>'[2]OUT-FOREIGNDEMAND'!N60</f>
        <v>86.059108419419161</v>
      </c>
      <c r="O105" s="60">
        <f>'[2]OUT-FOREIGNDEMAND'!O60</f>
        <v>57.989066191082912</v>
      </c>
      <c r="P105" s="60">
        <f>'[2]OUT-FOREIGNDEMAND'!P60</f>
        <v>69.895798196264749</v>
      </c>
      <c r="Q105" s="60">
        <f>'[2]OUT-FOREIGNDEMAND'!Q60</f>
        <v>75.170693037505316</v>
      </c>
      <c r="R105" s="60">
        <f>'[2]OUT-FOREIGNDEMAND'!R60</f>
        <v>148.70650000000001</v>
      </c>
      <c r="S105" s="60">
        <f>'[2]OUT-FOREIGNDEMAND'!S60</f>
        <v>56.437156250000022</v>
      </c>
      <c r="T105" s="60">
        <f>'[2]OUT-FOREIGNDEMAND'!T60</f>
        <v>65.640718749999991</v>
      </c>
      <c r="U105" s="60">
        <f>'[2]OUT-FOREIGNDEMAND'!U60</f>
        <v>96.049031250000041</v>
      </c>
      <c r="V105" s="60">
        <f>'[2]OUT-FOREIGNDEMAND'!V60</f>
        <v>30.607375000000001</v>
      </c>
      <c r="W105" s="60"/>
      <c r="X105" s="47">
        <f t="shared" si="4"/>
        <v>4.10151426553369</v>
      </c>
      <c r="Y105" s="60"/>
      <c r="Z105" s="60">
        <f t="shared" si="6"/>
        <v>2.6642861093183923</v>
      </c>
      <c r="AA105" s="60">
        <f t="shared" si="7"/>
        <v>2.568342676751989</v>
      </c>
      <c r="AB105" s="60">
        <f t="shared" si="8"/>
        <v>24.740657344444482</v>
      </c>
      <c r="AC105" s="60">
        <f t="shared" si="5"/>
        <v>1.963541714703454</v>
      </c>
      <c r="AD105" s="60">
        <f t="shared" si="5"/>
        <v>0.61358670300268869</v>
      </c>
      <c r="AE105" s="60">
        <f t="shared" si="5"/>
        <v>10.521748648432073</v>
      </c>
      <c r="AG105" s="61" t="e">
        <f t="shared" si="2"/>
        <v>#N/A</v>
      </c>
      <c r="AH105" s="47" t="e">
        <f t="shared" si="3"/>
        <v>#N/A</v>
      </c>
    </row>
    <row r="106" spans="1:34" x14ac:dyDescent="0.25">
      <c r="A106" s="47" t="str">
        <f>'[2]OUT-FOREIGNDEMAND'!A61</f>
        <v>1994Q4</v>
      </c>
      <c r="B106" s="60">
        <f>'[2]OUT-FOREIGNDEMAND'!B61</f>
        <v>68.800487324077892</v>
      </c>
      <c r="C106" s="60">
        <f>'[2]OUT-FOREIGNDEMAND'!C61</f>
        <v>74.581262600025383</v>
      </c>
      <c r="D106" s="60">
        <f>'[2]OUT-FOREIGNDEMAND'!D61</f>
        <v>76.746384705065239</v>
      </c>
      <c r="E106" s="60">
        <f>'[2]OUT-FOREIGNDEMAND'!E61</f>
        <v>62.876130924471298</v>
      </c>
      <c r="F106" s="60" t="e">
        <v>#N/A</v>
      </c>
      <c r="G106" s="60">
        <f>'[2]OUT-FOREIGNDEMAND'!G61</f>
        <v>42.992643280169084</v>
      </c>
      <c r="H106" s="60">
        <f>'[2]OUT-FOREIGNDEMAND'!H61</f>
        <v>37.954476322642385</v>
      </c>
      <c r="I106" s="60">
        <f>'[2]OUT-FOREIGNDEMAND'!I61</f>
        <v>25.196820888775921</v>
      </c>
      <c r="J106" s="60">
        <f>'[2]OUT-FOREIGNDEMAND'!J61</f>
        <v>91.659583350714541</v>
      </c>
      <c r="K106" s="60">
        <f>'[2]OUT-FOREIGNDEMAND'!K61</f>
        <v>48.313424096142221</v>
      </c>
      <c r="L106" s="60">
        <f>'[2]OUT-FOREIGNDEMAND'!L61</f>
        <v>31.755560313922135</v>
      </c>
      <c r="M106" s="60">
        <f>'[2]OUT-FOREIGNDEMAND'!M61</f>
        <v>74.363115462891187</v>
      </c>
      <c r="N106" s="60">
        <f>'[2]OUT-FOREIGNDEMAND'!N61</f>
        <v>86.432776648308206</v>
      </c>
      <c r="O106" s="60">
        <f>'[2]OUT-FOREIGNDEMAND'!O61</f>
        <v>58.540006209635223</v>
      </c>
      <c r="P106" s="60">
        <f>'[2]OUT-FOREIGNDEMAND'!P61</f>
        <v>70.385056895693808</v>
      </c>
      <c r="Q106" s="60">
        <f>'[2]OUT-FOREIGNDEMAND'!Q61</f>
        <v>75.638332598269884</v>
      </c>
      <c r="R106" s="60">
        <f>'[2]OUT-FOREIGNDEMAND'!R61</f>
        <v>149.72050000000004</v>
      </c>
      <c r="S106" s="60">
        <f>'[2]OUT-FOREIGNDEMAND'!S61</f>
        <v>58.84259375000002</v>
      </c>
      <c r="T106" s="60">
        <f>'[2]OUT-FOREIGNDEMAND'!T61</f>
        <v>66.043531249999987</v>
      </c>
      <c r="U106" s="60">
        <f>'[2]OUT-FOREIGNDEMAND'!U61</f>
        <v>96.074218750000028</v>
      </c>
      <c r="V106" s="60">
        <f>'[2]OUT-FOREIGNDEMAND'!V61</f>
        <v>31.348625000000002</v>
      </c>
      <c r="W106" s="60"/>
      <c r="X106" s="47">
        <f t="shared" si="4"/>
        <v>3.9185500526642825</v>
      </c>
      <c r="Y106" s="60"/>
      <c r="Z106" s="60">
        <f t="shared" si="6"/>
        <v>2.5813869201550821</v>
      </c>
      <c r="AA106" s="60">
        <f t="shared" si="7"/>
        <v>2.5859449690971203</v>
      </c>
      <c r="AB106" s="60">
        <f t="shared" si="8"/>
        <v>23.569164982842384</v>
      </c>
      <c r="AC106" s="60">
        <f t="shared" si="5"/>
        <v>2.0519590767101414</v>
      </c>
      <c r="AD106" s="60">
        <f t="shared" si="5"/>
        <v>0.43251931064789417</v>
      </c>
      <c r="AE106" s="60">
        <f t="shared" si="5"/>
        <v>10.623131526218433</v>
      </c>
      <c r="AG106" s="61" t="e">
        <f t="shared" si="2"/>
        <v>#N/A</v>
      </c>
      <c r="AH106" s="47" t="e">
        <f t="shared" si="3"/>
        <v>#N/A</v>
      </c>
    </row>
    <row r="107" spans="1:34" x14ac:dyDescent="0.25">
      <c r="A107" s="47" t="str">
        <f>'[2]OUT-FOREIGNDEMAND'!A62</f>
        <v>1995Q1</v>
      </c>
      <c r="B107" s="60">
        <f>'[2]OUT-FOREIGNDEMAND'!B62</f>
        <v>69.00405332651799</v>
      </c>
      <c r="C107" s="60">
        <f>'[2]OUT-FOREIGNDEMAND'!C62</f>
        <v>74.847083570338157</v>
      </c>
      <c r="D107" s="60">
        <f>'[2]OUT-FOREIGNDEMAND'!D62</f>
        <v>76.780513254727452</v>
      </c>
      <c r="E107" s="60">
        <f>'[2]OUT-FOREIGNDEMAND'!E62</f>
        <v>65.633286486858637</v>
      </c>
      <c r="F107" s="60" t="e">
        <v>#N/A</v>
      </c>
      <c r="G107" s="60">
        <f>'[2]OUT-FOREIGNDEMAND'!G62</f>
        <v>44.318299799208141</v>
      </c>
      <c r="H107" s="60">
        <f>'[2]OUT-FOREIGNDEMAND'!H62</f>
        <v>38.700152229624337</v>
      </c>
      <c r="I107" s="60">
        <f>'[2]OUT-FOREIGNDEMAND'!I62</f>
        <v>25.837318441678427</v>
      </c>
      <c r="J107" s="60">
        <f>'[2]OUT-FOREIGNDEMAND'!J62</f>
        <v>92.425615516073577</v>
      </c>
      <c r="K107" s="60">
        <f>'[2]OUT-FOREIGNDEMAND'!K62</f>
        <v>49.589353236947701</v>
      </c>
      <c r="L107" s="60">
        <f>'[2]OUT-FOREIGNDEMAND'!L62</f>
        <v>31.293307825554272</v>
      </c>
      <c r="M107" s="60">
        <f>'[2]OUT-FOREIGNDEMAND'!M62</f>
        <v>74.835588177838531</v>
      </c>
      <c r="N107" s="60">
        <f>'[2]OUT-FOREIGNDEMAND'!N62</f>
        <v>86.751448515720782</v>
      </c>
      <c r="O107" s="60">
        <f>'[2]OUT-FOREIGNDEMAND'!O62</f>
        <v>59.313329591222292</v>
      </c>
      <c r="P107" s="60">
        <f>'[2]OUT-FOREIGNDEMAND'!P62</f>
        <v>70.762749734821995</v>
      </c>
      <c r="Q107" s="60">
        <f>'[2]OUT-FOREIGNDEMAND'!Q62</f>
        <v>76.121994100166432</v>
      </c>
      <c r="R107" s="60">
        <f>'[2]OUT-FOREIGNDEMAND'!R62</f>
        <v>150.77421875000005</v>
      </c>
      <c r="S107" s="60">
        <f>'[2]OUT-FOREIGNDEMAND'!S62</f>
        <v>61.522906250000034</v>
      </c>
      <c r="T107" s="60">
        <f>'[2]OUT-FOREIGNDEMAND'!T62</f>
        <v>66.557625000000002</v>
      </c>
      <c r="U107" s="60">
        <f>'[2]OUT-FOREIGNDEMAND'!U62</f>
        <v>95.90281250000001</v>
      </c>
      <c r="V107" s="60">
        <f>'[2]OUT-FOREIGNDEMAND'!V62</f>
        <v>32.113531249999994</v>
      </c>
      <c r="W107" s="60"/>
      <c r="X107" s="47">
        <f t="shared" si="4"/>
        <v>2.7936497873066957</v>
      </c>
      <c r="Y107" s="60"/>
      <c r="Z107" s="60">
        <f t="shared" si="6"/>
        <v>2.5805576881752446</v>
      </c>
      <c r="AA107" s="60">
        <f t="shared" si="7"/>
        <v>2.7387269598991626</v>
      </c>
      <c r="AB107" s="60">
        <f t="shared" si="8"/>
        <v>19.834327421556928</v>
      </c>
      <c r="AC107" s="60">
        <f t="shared" si="5"/>
        <v>2.5254394836575322</v>
      </c>
      <c r="AD107" s="60">
        <f t="shared" si="5"/>
        <v>4.5346388050959696E-2</v>
      </c>
      <c r="AE107" s="60">
        <f t="shared" si="5"/>
        <v>10.122571187305219</v>
      </c>
      <c r="AG107" s="61" t="e">
        <f t="shared" si="2"/>
        <v>#N/A</v>
      </c>
      <c r="AH107" s="47" t="e">
        <f t="shared" si="3"/>
        <v>#N/A</v>
      </c>
    </row>
    <row r="108" spans="1:34" x14ac:dyDescent="0.25">
      <c r="A108" s="47" t="str">
        <f>'[2]OUT-FOREIGNDEMAND'!A63</f>
        <v>1995Q2</v>
      </c>
      <c r="B108" s="60">
        <f>'[2]OUT-FOREIGNDEMAND'!B63</f>
        <v>69.510800480870074</v>
      </c>
      <c r="C108" s="60">
        <f>'[2]OUT-FOREIGNDEMAND'!C63</f>
        <v>75.229882136450243</v>
      </c>
      <c r="D108" s="60">
        <f>'[2]OUT-FOREIGNDEMAND'!D63</f>
        <v>76.883431610049357</v>
      </c>
      <c r="E108" s="60">
        <f>'[2]OUT-FOREIGNDEMAND'!E63</f>
        <v>66.716248880634652</v>
      </c>
      <c r="F108" s="60" t="e">
        <v>#N/A</v>
      </c>
      <c r="G108" s="60">
        <f>'[2]OUT-FOREIGNDEMAND'!G63</f>
        <v>44.731146992692473</v>
      </c>
      <c r="H108" s="60">
        <f>'[2]OUT-FOREIGNDEMAND'!H63</f>
        <v>39.413119579439737</v>
      </c>
      <c r="I108" s="60">
        <f>'[2]OUT-FOREIGNDEMAND'!I63</f>
        <v>26.501032036378355</v>
      </c>
      <c r="J108" s="60">
        <f>'[2]OUT-FOREIGNDEMAND'!J63</f>
        <v>93.05755111988428</v>
      </c>
      <c r="K108" s="60">
        <f>'[2]OUT-FOREIGNDEMAND'!K63</f>
        <v>50.684007175221147</v>
      </c>
      <c r="L108" s="60">
        <f>'[2]OUT-FOREIGNDEMAND'!L63</f>
        <v>31.650043463207297</v>
      </c>
      <c r="M108" s="60">
        <f>'[2]OUT-FOREIGNDEMAND'!M63</f>
        <v>75.227036761930904</v>
      </c>
      <c r="N108" s="60">
        <f>'[2]OUT-FOREIGNDEMAND'!N63</f>
        <v>87.043888908458712</v>
      </c>
      <c r="O108" s="60">
        <f>'[2]OUT-FOREIGNDEMAND'!O63</f>
        <v>59.879076341556036</v>
      </c>
      <c r="P108" s="60">
        <f>'[2]OUT-FOREIGNDEMAND'!P63</f>
        <v>71.281162787433374</v>
      </c>
      <c r="Q108" s="60">
        <f>'[2]OUT-FOREIGNDEMAND'!Q63</f>
        <v>76.560524678807113</v>
      </c>
      <c r="R108" s="60">
        <f>'[2]OUT-FOREIGNDEMAND'!R63</f>
        <v>151.83353125000002</v>
      </c>
      <c r="S108" s="60">
        <f>'[2]OUT-FOREIGNDEMAND'!S63</f>
        <v>63.58934375000004</v>
      </c>
      <c r="T108" s="60">
        <f>'[2]OUT-FOREIGNDEMAND'!T63</f>
        <v>66.982375000000005</v>
      </c>
      <c r="U108" s="60">
        <f>'[2]OUT-FOREIGNDEMAND'!U63</f>
        <v>95.895187500000006</v>
      </c>
      <c r="V108" s="60">
        <f>'[2]OUT-FOREIGNDEMAND'!V63</f>
        <v>32.87471875</v>
      </c>
      <c r="W108" s="60"/>
      <c r="X108" s="47">
        <f t="shared" si="4"/>
        <v>2.6194250754747905</v>
      </c>
      <c r="Y108" s="60"/>
      <c r="Z108" s="60">
        <f t="shared" si="6"/>
        <v>2.4994507489611628</v>
      </c>
      <c r="AA108" s="60">
        <f t="shared" si="7"/>
        <v>2.7860729565794218</v>
      </c>
      <c r="AB108" s="60">
        <f t="shared" si="8"/>
        <v>17.897159901063841</v>
      </c>
      <c r="AC108" s="60">
        <f t="shared" si="5"/>
        <v>2.630453737349181</v>
      </c>
      <c r="AD108" s="60">
        <f t="shared" si="5"/>
        <v>-8.5664692569276113E-2</v>
      </c>
      <c r="AE108" s="60">
        <f t="shared" si="5"/>
        <v>10.028469587117783</v>
      </c>
      <c r="AG108" s="61" t="e">
        <f t="shared" si="2"/>
        <v>#N/A</v>
      </c>
      <c r="AH108" s="47" t="e">
        <f t="shared" si="3"/>
        <v>#N/A</v>
      </c>
    </row>
    <row r="109" spans="1:34" x14ac:dyDescent="0.25">
      <c r="A109" s="47" t="str">
        <f>'[2]OUT-FOREIGNDEMAND'!A64</f>
        <v>1995Q3</v>
      </c>
      <c r="B109" s="60">
        <f>'[2]OUT-FOREIGNDEMAND'!B64</f>
        <v>70.068082819824198</v>
      </c>
      <c r="C109" s="60">
        <f>'[2]OUT-FOREIGNDEMAND'!C64</f>
        <v>75.604988787837556</v>
      </c>
      <c r="D109" s="60">
        <f>'[2]OUT-FOREIGNDEMAND'!D64</f>
        <v>76.98140544308859</v>
      </c>
      <c r="E109" s="60">
        <f>'[2]OUT-FOREIGNDEMAND'!E64</f>
        <v>67.575979704251296</v>
      </c>
      <c r="F109" s="60" t="e">
        <v>#N/A</v>
      </c>
      <c r="G109" s="60">
        <f>'[2]OUT-FOREIGNDEMAND'!G64</f>
        <v>45.239763740309385</v>
      </c>
      <c r="H109" s="60">
        <f>'[2]OUT-FOREIGNDEMAND'!H64</f>
        <v>40.13872776505049</v>
      </c>
      <c r="I109" s="60">
        <f>'[2]OUT-FOREIGNDEMAND'!I64</f>
        <v>27.16535370183615</v>
      </c>
      <c r="J109" s="60">
        <f>'[2]OUT-FOREIGNDEMAND'!J64</f>
        <v>93.722789003797033</v>
      </c>
      <c r="K109" s="60">
        <f>'[2]OUT-FOREIGNDEMAND'!K64</f>
        <v>51.75047986700099</v>
      </c>
      <c r="L109" s="60">
        <f>'[2]OUT-FOREIGNDEMAND'!L64</f>
        <v>32.186664672774249</v>
      </c>
      <c r="M109" s="60">
        <f>'[2]OUT-FOREIGNDEMAND'!M64</f>
        <v>75.570978076533578</v>
      </c>
      <c r="N109" s="60">
        <f>'[2]OUT-FOREIGNDEMAND'!N64</f>
        <v>87.298112457021247</v>
      </c>
      <c r="O109" s="60">
        <f>'[2]OUT-FOREIGNDEMAND'!O64</f>
        <v>60.416396458256507</v>
      </c>
      <c r="P109" s="60">
        <f>'[2]OUT-FOREIGNDEMAND'!P64</f>
        <v>71.83517685611794</v>
      </c>
      <c r="Q109" s="60">
        <f>'[2]OUT-FOREIGNDEMAND'!Q64</f>
        <v>76.979404694353548</v>
      </c>
      <c r="R109" s="60">
        <f>'[2]OUT-FOREIGNDEMAND'!R64</f>
        <v>152.91265625000003</v>
      </c>
      <c r="S109" s="60">
        <f>'[2]OUT-FOREIGNDEMAND'!S64</f>
        <v>65.412218750000036</v>
      </c>
      <c r="T109" s="60">
        <f>'[2]OUT-FOREIGNDEMAND'!T64</f>
        <v>67.401375000000016</v>
      </c>
      <c r="U109" s="60">
        <f>'[2]OUT-FOREIGNDEMAND'!U64</f>
        <v>95.901187500000006</v>
      </c>
      <c r="V109" s="60">
        <f>'[2]OUT-FOREIGNDEMAND'!V64</f>
        <v>33.643593749999994</v>
      </c>
      <c r="W109" s="60"/>
      <c r="X109" s="47">
        <f t="shared" si="4"/>
        <v>2.5980863723362058</v>
      </c>
      <c r="Y109" s="60"/>
      <c r="Z109" s="60">
        <f t="shared" si="6"/>
        <v>2.4061393925765673</v>
      </c>
      <c r="AA109" s="60">
        <f t="shared" si="7"/>
        <v>2.8284952238133654</v>
      </c>
      <c r="AB109" s="60">
        <f t="shared" si="8"/>
        <v>15.902754667940954</v>
      </c>
      <c r="AC109" s="60">
        <f t="shared" si="5"/>
        <v>2.6822622962214604</v>
      </c>
      <c r="AD109" s="60">
        <f t="shared" si="5"/>
        <v>-0.15392529011065692</v>
      </c>
      <c r="AE109" s="60">
        <f t="shared" si="5"/>
        <v>9.9198926729260339</v>
      </c>
      <c r="AG109" s="61" t="e">
        <f t="shared" si="2"/>
        <v>#N/A</v>
      </c>
      <c r="AH109" s="47" t="e">
        <f t="shared" si="3"/>
        <v>#N/A</v>
      </c>
    </row>
    <row r="110" spans="1:34" x14ac:dyDescent="0.25">
      <c r="A110" s="47" t="str">
        <f>'[2]OUT-FOREIGNDEMAND'!A65</f>
        <v>1995Q4</v>
      </c>
      <c r="B110" s="60">
        <f>'[2]OUT-FOREIGNDEMAND'!B65</f>
        <v>70.675900343380334</v>
      </c>
      <c r="C110" s="60">
        <f>'[2]OUT-FOREIGNDEMAND'!C65</f>
        <v>75.972403524500123</v>
      </c>
      <c r="D110" s="60">
        <f>'[2]OUT-FOREIGNDEMAND'!D65</f>
        <v>77.074434753845182</v>
      </c>
      <c r="E110" s="60">
        <f>'[2]OUT-FOREIGNDEMAND'!E65</f>
        <v>68.212478957708555</v>
      </c>
      <c r="F110" s="60" t="e">
        <v>#N/A</v>
      </c>
      <c r="G110" s="60">
        <f>'[2]OUT-FOREIGNDEMAND'!G65</f>
        <v>45.844150042058899</v>
      </c>
      <c r="H110" s="60">
        <f>'[2]OUT-FOREIGNDEMAND'!H65</f>
        <v>40.876976786456588</v>
      </c>
      <c r="I110" s="60">
        <f>'[2]OUT-FOREIGNDEMAND'!I65</f>
        <v>27.830283438051801</v>
      </c>
      <c r="J110" s="60">
        <f>'[2]OUT-FOREIGNDEMAND'!J65</f>
        <v>94.421329167811834</v>
      </c>
      <c r="K110" s="60">
        <f>'[2]OUT-FOREIGNDEMAND'!K65</f>
        <v>52.78877131228721</v>
      </c>
      <c r="L110" s="60">
        <f>'[2]OUT-FOREIGNDEMAND'!L65</f>
        <v>32.90317145425513</v>
      </c>
      <c r="M110" s="60">
        <f>'[2]OUT-FOREIGNDEMAND'!M65</f>
        <v>75.867412121646552</v>
      </c>
      <c r="N110" s="60">
        <f>'[2]OUT-FOREIGNDEMAND'!N65</f>
        <v>87.514119161408388</v>
      </c>
      <c r="O110" s="60">
        <f>'[2]OUT-FOREIGNDEMAND'!O65</f>
        <v>60.925289941323683</v>
      </c>
      <c r="P110" s="60">
        <f>'[2]OUT-FOREIGNDEMAND'!P65</f>
        <v>72.424791940875664</v>
      </c>
      <c r="Q110" s="60">
        <f>'[2]OUT-FOREIGNDEMAND'!Q65</f>
        <v>77.37863414680568</v>
      </c>
      <c r="R110" s="60">
        <f>'[2]OUT-FOREIGNDEMAND'!R65</f>
        <v>154.01159375000003</v>
      </c>
      <c r="S110" s="60">
        <f>'[2]OUT-FOREIGNDEMAND'!S65</f>
        <v>66.991531250000037</v>
      </c>
      <c r="T110" s="60">
        <f>'[2]OUT-FOREIGNDEMAND'!T65</f>
        <v>67.814625000000007</v>
      </c>
      <c r="U110" s="60">
        <f>'[2]OUT-FOREIGNDEMAND'!U65</f>
        <v>95.920812499999997</v>
      </c>
      <c r="V110" s="60">
        <f>'[2]OUT-FOREIGNDEMAND'!V65</f>
        <v>34.420156249999991</v>
      </c>
      <c r="W110" s="60"/>
      <c r="X110" s="47">
        <f t="shared" si="4"/>
        <v>2.7258717085367312</v>
      </c>
      <c r="Y110" s="60"/>
      <c r="Z110" s="60">
        <f t="shared" si="6"/>
        <v>2.3008195563734679</v>
      </c>
      <c r="AA110" s="60">
        <f t="shared" si="7"/>
        <v>2.8660696097060789</v>
      </c>
      <c r="AB110" s="60">
        <f t="shared" si="8"/>
        <v>13.848705471111256</v>
      </c>
      <c r="AC110" s="60">
        <f t="shared" si="5"/>
        <v>2.6817066205859774</v>
      </c>
      <c r="AD110" s="60">
        <f t="shared" si="5"/>
        <v>-0.15967473063633886</v>
      </c>
      <c r="AE110" s="60">
        <f t="shared" si="5"/>
        <v>9.7979775827488069</v>
      </c>
      <c r="AG110" s="61" t="e">
        <f t="shared" si="2"/>
        <v>#N/A</v>
      </c>
      <c r="AH110" s="47" t="e">
        <f t="shared" si="3"/>
        <v>#N/A</v>
      </c>
    </row>
    <row r="111" spans="1:34" x14ac:dyDescent="0.25">
      <c r="A111" s="47" t="str">
        <f>'[2]OUT-FOREIGNDEMAND'!A66</f>
        <v>1996Q1</v>
      </c>
      <c r="B111" s="60">
        <f>'[2]OUT-FOREIGNDEMAND'!B66</f>
        <v>71.368660221306882</v>
      </c>
      <c r="C111" s="60">
        <f>'[2]OUT-FOREIGNDEMAND'!C66</f>
        <v>75.994472349734934</v>
      </c>
      <c r="D111" s="60">
        <f>'[2]OUT-FOREIGNDEMAND'!D66</f>
        <v>76.934723230440994</v>
      </c>
      <c r="E111" s="60">
        <f>'[2]OUT-FOREIGNDEMAND'!E66</f>
        <v>67.563313350445171</v>
      </c>
      <c r="F111" s="60" t="e">
        <v>#N/A</v>
      </c>
      <c r="G111" s="60">
        <f>'[2]OUT-FOREIGNDEMAND'!G66</f>
        <v>46.936266666566169</v>
      </c>
      <c r="H111" s="60">
        <f>'[2]OUT-FOREIGNDEMAND'!H66</f>
        <v>41.858020981003968</v>
      </c>
      <c r="I111" s="60">
        <f>'[2]OUT-FOREIGNDEMAND'!I66</f>
        <v>28.48713652271574</v>
      </c>
      <c r="J111" s="60">
        <f>'[2]OUT-FOREIGNDEMAND'!J66</f>
        <v>95.54616658764769</v>
      </c>
      <c r="K111" s="60">
        <f>'[2]OUT-FOREIGNDEMAND'!K66</f>
        <v>53.827078180529135</v>
      </c>
      <c r="L111" s="60">
        <f>'[2]OUT-FOREIGNDEMAND'!L66</f>
        <v>34.18101314160446</v>
      </c>
      <c r="M111" s="60">
        <f>'[2]OUT-FOREIGNDEMAND'!M66</f>
        <v>75.700413355801942</v>
      </c>
      <c r="N111" s="60">
        <f>'[2]OUT-FOREIGNDEMAND'!N66</f>
        <v>87.462430031177689</v>
      </c>
      <c r="O111" s="60">
        <f>'[2]OUT-FOREIGNDEMAND'!O66</f>
        <v>61.226192102778086</v>
      </c>
      <c r="P111" s="60">
        <f>'[2]OUT-FOREIGNDEMAND'!P66</f>
        <v>73.028826050025998</v>
      </c>
      <c r="Q111" s="60">
        <f>'[2]OUT-FOREIGNDEMAND'!Q66</f>
        <v>77.754418909532646</v>
      </c>
      <c r="R111" s="60">
        <f>'[2]OUT-FOREIGNDEMAND'!R66</f>
        <v>155.30612500000001</v>
      </c>
      <c r="S111" s="60">
        <f>'[2]OUT-FOREIGNDEMAND'!S66</f>
        <v>68.249468750000005</v>
      </c>
      <c r="T111" s="60">
        <f>'[2]OUT-FOREIGNDEMAND'!T66</f>
        <v>68.266343750000004</v>
      </c>
      <c r="U111" s="60">
        <f>'[2]OUT-FOREIGNDEMAND'!U66</f>
        <v>95.75390625</v>
      </c>
      <c r="V111" s="60">
        <f>'[2]OUT-FOREIGNDEMAND'!V66</f>
        <v>35.324562500000006</v>
      </c>
      <c r="W111" s="60"/>
      <c r="X111" s="47">
        <f t="shared" si="4"/>
        <v>3.4267652127620396</v>
      </c>
      <c r="Y111" s="60"/>
      <c r="Z111" s="60">
        <f t="shared" si="6"/>
        <v>2.1444850843215679</v>
      </c>
      <c r="AA111" s="60">
        <f t="shared" si="7"/>
        <v>3.0057567451331701</v>
      </c>
      <c r="AB111" s="60">
        <f t="shared" si="8"/>
        <v>10.9334277426141</v>
      </c>
      <c r="AC111" s="60">
        <f t="shared" si="5"/>
        <v>2.5672772278157563</v>
      </c>
      <c r="AD111" s="60">
        <f t="shared" si="5"/>
        <v>-0.15526786558007766</v>
      </c>
      <c r="AE111" s="60">
        <f t="shared" si="5"/>
        <v>9.9989976966485585</v>
      </c>
      <c r="AG111" s="61" t="e">
        <f t="shared" ref="AG111:AG174" si="9">B111*$B$1+C111*$C$1+D111*$D$1+E111*$E$1+F111*$F$1+G111*$G$1+H111*$H$1+I111*$I$1+J111*$J$1+K111*$K$1+L111*$L$1+M111*$M$1+N111*$N$1+O111*$O$1+P111*$P$1</f>
        <v>#N/A</v>
      </c>
      <c r="AH111" s="47" t="e">
        <f t="shared" ref="AH111:AH174" si="10">((AG111/AG110)^4-1)*100</f>
        <v>#N/A</v>
      </c>
    </row>
    <row r="112" spans="1:34" x14ac:dyDescent="0.25">
      <c r="A112" s="47" t="str">
        <f>'[2]OUT-FOREIGNDEMAND'!A67</f>
        <v>1996Q2</v>
      </c>
      <c r="B112" s="60">
        <f>'[2]OUT-FOREIGNDEMAND'!B67</f>
        <v>72.063785246159739</v>
      </c>
      <c r="C112" s="60">
        <f>'[2]OUT-FOREIGNDEMAND'!C67</f>
        <v>76.481564855629159</v>
      </c>
      <c r="D112" s="60">
        <f>'[2]OUT-FOREIGNDEMAND'!D67</f>
        <v>77.108982021383468</v>
      </c>
      <c r="E112" s="60">
        <f>'[2]OUT-FOREIGNDEMAND'!E67</f>
        <v>68.178322779808212</v>
      </c>
      <c r="F112" s="60" t="e">
        <v>#N/A</v>
      </c>
      <c r="G112" s="60">
        <f>'[2]OUT-FOREIGNDEMAND'!G67</f>
        <v>47.57540776913082</v>
      </c>
      <c r="H112" s="60">
        <f>'[2]OUT-FOREIGNDEMAND'!H67</f>
        <v>42.529489939062394</v>
      </c>
      <c r="I112" s="60">
        <f>'[2]OUT-FOREIGNDEMAND'!I67</f>
        <v>29.156756289370954</v>
      </c>
      <c r="J112" s="60">
        <f>'[2]OUT-FOREIGNDEMAND'!J67</f>
        <v>96.154113321578905</v>
      </c>
      <c r="K112" s="60">
        <f>'[2]OUT-FOREIGNDEMAND'!K67</f>
        <v>54.797728465048415</v>
      </c>
      <c r="L112" s="60">
        <f>'[2]OUT-FOREIGNDEMAND'!L67</f>
        <v>35.104711333331387</v>
      </c>
      <c r="M112" s="60">
        <f>'[2]OUT-FOREIGNDEMAND'!M67</f>
        <v>76.068203078522643</v>
      </c>
      <c r="N112" s="60">
        <f>'[2]OUT-FOREIGNDEMAND'!N67</f>
        <v>87.693794643390959</v>
      </c>
      <c r="O112" s="60">
        <f>'[2]OUT-FOREIGNDEMAND'!O67</f>
        <v>61.750058193770478</v>
      </c>
      <c r="P112" s="60">
        <f>'[2]OUT-FOREIGNDEMAND'!P67</f>
        <v>73.698115963602305</v>
      </c>
      <c r="Q112" s="60">
        <f>'[2]OUT-FOREIGNDEMAND'!Q67</f>
        <v>78.11586488644862</v>
      </c>
      <c r="R112" s="60">
        <f>'[2]OUT-FOREIGNDEMAND'!R67</f>
        <v>156.37437499999999</v>
      </c>
      <c r="S112" s="60">
        <f>'[2]OUT-FOREIGNDEMAND'!S67</f>
        <v>69.372781250000003</v>
      </c>
      <c r="T112" s="60">
        <f>'[2]OUT-FOREIGNDEMAND'!T67</f>
        <v>68.650406250000003</v>
      </c>
      <c r="U112" s="60">
        <f>'[2]OUT-FOREIGNDEMAND'!U67</f>
        <v>95.880843749999997</v>
      </c>
      <c r="V112" s="60">
        <f>'[2]OUT-FOREIGNDEMAND'!V67</f>
        <v>36.068437500000002</v>
      </c>
      <c r="W112" s="60"/>
      <c r="X112" s="47">
        <f t="shared" si="4"/>
        <v>3.6727886136087129</v>
      </c>
      <c r="Y112" s="60"/>
      <c r="Z112" s="60">
        <f t="shared" si="6"/>
        <v>2.0315171743749083</v>
      </c>
      <c r="AA112" s="60">
        <f t="shared" si="7"/>
        <v>2.9906725560662206</v>
      </c>
      <c r="AB112" s="60">
        <f t="shared" si="8"/>
        <v>9.0949790624312854</v>
      </c>
      <c r="AC112" s="60">
        <f t="shared" si="5"/>
        <v>2.4902539660619727</v>
      </c>
      <c r="AD112" s="60">
        <f t="shared" si="5"/>
        <v>-1.4957737060594667E-2</v>
      </c>
      <c r="AE112" s="60">
        <f t="shared" si="5"/>
        <v>9.7148169518560543</v>
      </c>
      <c r="AG112" s="61" t="e">
        <f t="shared" si="9"/>
        <v>#N/A</v>
      </c>
      <c r="AH112" s="47" t="e">
        <f t="shared" si="10"/>
        <v>#N/A</v>
      </c>
    </row>
    <row r="113" spans="1:34" x14ac:dyDescent="0.25">
      <c r="A113" s="47" t="str">
        <f>'[2]OUT-FOREIGNDEMAND'!A68</f>
        <v>1996Q3</v>
      </c>
      <c r="B113" s="60">
        <f>'[2]OUT-FOREIGNDEMAND'!B68</f>
        <v>72.795682587707319</v>
      </c>
      <c r="C113" s="60">
        <f>'[2]OUT-FOREIGNDEMAND'!C68</f>
        <v>77.096027045479829</v>
      </c>
      <c r="D113" s="60">
        <f>'[2]OUT-FOREIGNDEMAND'!D68</f>
        <v>77.369414814794538</v>
      </c>
      <c r="E113" s="60">
        <f>'[2]OUT-FOREIGNDEMAND'!E68</f>
        <v>68.995073955236393</v>
      </c>
      <c r="F113" s="60" t="e">
        <v>#N/A</v>
      </c>
      <c r="G113" s="60">
        <f>'[2]OUT-FOREIGNDEMAND'!G68</f>
        <v>48.153534118378005</v>
      </c>
      <c r="H113" s="60">
        <f>'[2]OUT-FOREIGNDEMAND'!H68</f>
        <v>43.121537997977782</v>
      </c>
      <c r="I113" s="60">
        <f>'[2]OUT-FOREIGNDEMAND'!I68</f>
        <v>29.830458015707862</v>
      </c>
      <c r="J113" s="60">
        <f>'[2]OUT-FOREIGNDEMAND'!J68</f>
        <v>96.63816434532454</v>
      </c>
      <c r="K113" s="60">
        <f>'[2]OUT-FOREIGNDEMAND'!K68</f>
        <v>55.72891883529438</v>
      </c>
      <c r="L113" s="60">
        <f>'[2]OUT-FOREIGNDEMAND'!L68</f>
        <v>36.055715363390448</v>
      </c>
      <c r="M113" s="60">
        <f>'[2]OUT-FOREIGNDEMAND'!M68</f>
        <v>76.554855748340771</v>
      </c>
      <c r="N113" s="60">
        <f>'[2]OUT-FOREIGNDEMAND'!N68</f>
        <v>87.97873400760578</v>
      </c>
      <c r="O113" s="60">
        <f>'[2]OUT-FOREIGNDEMAND'!O68</f>
        <v>62.317323526321367</v>
      </c>
      <c r="P113" s="60">
        <f>'[2]OUT-FOREIGNDEMAND'!P68</f>
        <v>74.411479689924022</v>
      </c>
      <c r="Q113" s="60">
        <f>'[2]OUT-FOREIGNDEMAND'!Q68</f>
        <v>78.459177950922694</v>
      </c>
      <c r="R113" s="60">
        <f>'[2]OUT-FOREIGNDEMAND'!R68</f>
        <v>157.39212499999996</v>
      </c>
      <c r="S113" s="60">
        <f>'[2]OUT-FOREIGNDEMAND'!S68</f>
        <v>70.283656250000007</v>
      </c>
      <c r="T113" s="60">
        <f>'[2]OUT-FOREIGNDEMAND'!T68</f>
        <v>69.011031250000002</v>
      </c>
      <c r="U113" s="60">
        <f>'[2]OUT-FOREIGNDEMAND'!U68</f>
        <v>96.101468749999995</v>
      </c>
      <c r="V113" s="60">
        <f>'[2]OUT-FOREIGNDEMAND'!V68</f>
        <v>36.7719375</v>
      </c>
      <c r="W113" s="60"/>
      <c r="X113" s="47">
        <f t="shared" si="4"/>
        <v>3.8927849287627492</v>
      </c>
      <c r="Y113" s="60"/>
      <c r="Z113" s="60">
        <f t="shared" si="6"/>
        <v>1.9222976099186218</v>
      </c>
      <c r="AA113" s="60">
        <f t="shared" si="7"/>
        <v>2.9294296887213633</v>
      </c>
      <c r="AB113" s="60">
        <f t="shared" si="8"/>
        <v>7.4472898077623473</v>
      </c>
      <c r="AC113" s="60">
        <f t="shared" si="5"/>
        <v>2.3881653007820525</v>
      </c>
      <c r="AD113" s="60">
        <f t="shared" si="5"/>
        <v>0.20884126174141038</v>
      </c>
      <c r="AE113" s="60">
        <f t="shared" si="5"/>
        <v>9.298482716341816</v>
      </c>
      <c r="AG113" s="61" t="e">
        <f t="shared" si="9"/>
        <v>#N/A</v>
      </c>
      <c r="AH113" s="47" t="e">
        <f t="shared" si="10"/>
        <v>#N/A</v>
      </c>
    </row>
    <row r="114" spans="1:34" x14ac:dyDescent="0.25">
      <c r="A114" s="47" t="str">
        <f>'[2]OUT-FOREIGNDEMAND'!A69</f>
        <v>1996Q4</v>
      </c>
      <c r="B114" s="60">
        <f>'[2]OUT-FOREIGNDEMAND'!B69</f>
        <v>73.56435224594955</v>
      </c>
      <c r="C114" s="60">
        <f>'[2]OUT-FOREIGNDEMAND'!C69</f>
        <v>77.83785891928693</v>
      </c>
      <c r="D114" s="60">
        <f>'[2]OUT-FOREIGNDEMAND'!D69</f>
        <v>77.716021610674161</v>
      </c>
      <c r="E114" s="60">
        <f>'[2]OUT-FOREIGNDEMAND'!E69</f>
        <v>70.013566876729712</v>
      </c>
      <c r="F114" s="60" t="e">
        <v>#N/A</v>
      </c>
      <c r="G114" s="60">
        <f>'[2]OUT-FOREIGNDEMAND'!G69</f>
        <v>48.670645714307724</v>
      </c>
      <c r="H114" s="60">
        <f>'[2]OUT-FOREIGNDEMAND'!H69</f>
        <v>43.634165157750168</v>
      </c>
      <c r="I114" s="60">
        <f>'[2]OUT-FOREIGNDEMAND'!I69</f>
        <v>30.508241701726469</v>
      </c>
      <c r="J114" s="60">
        <f>'[2]OUT-FOREIGNDEMAND'!J69</f>
        <v>96.998319658884583</v>
      </c>
      <c r="K114" s="60">
        <f>'[2]OUT-FOREIGNDEMAND'!K69</f>
        <v>56.620649291266993</v>
      </c>
      <c r="L114" s="60">
        <f>'[2]OUT-FOREIGNDEMAND'!L69</f>
        <v>37.034025231781627</v>
      </c>
      <c r="M114" s="60">
        <f>'[2]OUT-FOREIGNDEMAND'!M69</f>
        <v>77.160371365256353</v>
      </c>
      <c r="N114" s="60">
        <f>'[2]OUT-FOREIGNDEMAND'!N69</f>
        <v>88.317248123822168</v>
      </c>
      <c r="O114" s="60">
        <f>'[2]OUT-FOREIGNDEMAND'!O69</f>
        <v>62.927988100430746</v>
      </c>
      <c r="P114" s="60">
        <f>'[2]OUT-FOREIGNDEMAND'!P69</f>
        <v>75.168917228991134</v>
      </c>
      <c r="Q114" s="60">
        <f>'[2]OUT-FOREIGNDEMAND'!Q69</f>
        <v>78.784358102954883</v>
      </c>
      <c r="R114" s="60">
        <f>'[2]OUT-FOREIGNDEMAND'!R69</f>
        <v>158.35937499999991</v>
      </c>
      <c r="S114" s="60">
        <f>'[2]OUT-FOREIGNDEMAND'!S69</f>
        <v>70.98209374999999</v>
      </c>
      <c r="T114" s="60">
        <f>'[2]OUT-FOREIGNDEMAND'!T69</f>
        <v>69.348218750000001</v>
      </c>
      <c r="U114" s="60">
        <f>'[2]OUT-FOREIGNDEMAND'!U69</f>
        <v>96.415781249999981</v>
      </c>
      <c r="V114" s="60">
        <f>'[2]OUT-FOREIGNDEMAND'!V69</f>
        <v>37.435062500000008</v>
      </c>
      <c r="W114" s="60"/>
      <c r="X114" s="47">
        <f t="shared" si="4"/>
        <v>4.0868979221143409</v>
      </c>
      <c r="Y114" s="60"/>
      <c r="Z114" s="60">
        <f t="shared" si="6"/>
        <v>1.8166823072661265</v>
      </c>
      <c r="AA114" s="60">
        <f t="shared" si="7"/>
        <v>2.8230220492734048</v>
      </c>
      <c r="AB114" s="60">
        <f t="shared" si="8"/>
        <v>5.956816369979534</v>
      </c>
      <c r="AC114" s="60">
        <f t="shared" si="5"/>
        <v>2.2614498716169162</v>
      </c>
      <c r="AD114" s="60">
        <f t="shared" si="5"/>
        <v>0.51601809565571255</v>
      </c>
      <c r="AE114" s="60">
        <f t="shared" si="5"/>
        <v>8.7591300518864443</v>
      </c>
      <c r="AG114" s="61" t="e">
        <f t="shared" si="9"/>
        <v>#N/A</v>
      </c>
      <c r="AH114" s="47" t="e">
        <f t="shared" si="10"/>
        <v>#N/A</v>
      </c>
    </row>
    <row r="115" spans="1:34" x14ac:dyDescent="0.25">
      <c r="A115" s="47" t="str">
        <f>'[2]OUT-FOREIGNDEMAND'!A70</f>
        <v>1997Q1</v>
      </c>
      <c r="B115" s="60">
        <f>'[2]OUT-FOREIGNDEMAND'!B70</f>
        <v>74.435318796933629</v>
      </c>
      <c r="C115" s="60">
        <f>'[2]OUT-FOREIGNDEMAND'!C70</f>
        <v>79.172486349397815</v>
      </c>
      <c r="D115" s="60">
        <f>'[2]OUT-FOREIGNDEMAND'!D70</f>
        <v>78.273362528209248</v>
      </c>
      <c r="E115" s="60">
        <f>'[2]OUT-FOREIGNDEMAND'!E70</f>
        <v>72.687252763911417</v>
      </c>
      <c r="F115" s="60">
        <f>'[2]OUT-FOREIGNDEMAND'!F70</f>
        <v>0</v>
      </c>
      <c r="G115" s="60">
        <f>'[2]OUT-FOREIGNDEMAND'!G70</f>
        <v>49.289216393168175</v>
      </c>
      <c r="H115" s="60">
        <f>'[2]OUT-FOREIGNDEMAND'!H70</f>
        <v>43.709411834940155</v>
      </c>
      <c r="I115" s="60">
        <f>'[2]OUT-FOREIGNDEMAND'!I70</f>
        <v>31.230939591164859</v>
      </c>
      <c r="J115" s="60">
        <f>'[2]OUT-FOREIGNDEMAND'!J70</f>
        <v>97.265540709728427</v>
      </c>
      <c r="K115" s="60">
        <f>'[2]OUT-FOREIGNDEMAND'!K70</f>
        <v>58.37698534597795</v>
      </c>
      <c r="L115" s="60">
        <f>'[2]OUT-FOREIGNDEMAND'!L70</f>
        <v>38.121619443903271</v>
      </c>
      <c r="M115" s="60">
        <f>'[2]OUT-FOREIGNDEMAND'!M70</f>
        <v>78.391636480410725</v>
      </c>
      <c r="N115" s="60">
        <f>'[2]OUT-FOREIGNDEMAND'!N70</f>
        <v>88.806061535786142</v>
      </c>
      <c r="O115" s="60">
        <f>'[2]OUT-FOREIGNDEMAND'!O70</f>
        <v>63.766786176440732</v>
      </c>
      <c r="P115" s="60">
        <f>'[2]OUT-FOREIGNDEMAND'!P70</f>
        <v>76.017875700526105</v>
      </c>
      <c r="Q115" s="60">
        <f>'[2]OUT-FOREIGNDEMAND'!Q70</f>
        <v>79.101077083683123</v>
      </c>
      <c r="R115" s="60">
        <f>'[2]OUT-FOREIGNDEMAND'!R70</f>
        <v>159.33487500000001</v>
      </c>
      <c r="S115" s="60">
        <f>'[2]OUT-FOREIGNDEMAND'!S70</f>
        <v>71.327468750000023</v>
      </c>
      <c r="T115" s="60">
        <f>'[2]OUT-FOREIGNDEMAND'!T70</f>
        <v>69.628843750000016</v>
      </c>
      <c r="U115" s="60">
        <f>'[2]OUT-FOREIGNDEMAND'!U70</f>
        <v>97.21346874999999</v>
      </c>
      <c r="V115" s="60">
        <f>'[2]OUT-FOREIGNDEMAND'!V70</f>
        <v>37.548437499999991</v>
      </c>
      <c r="W115" s="60"/>
      <c r="X115" s="47">
        <f t="shared" si="4"/>
        <v>4.2969260822850686</v>
      </c>
      <c r="Y115" s="60"/>
      <c r="Z115" s="60">
        <f t="shared" si="6"/>
        <v>1.7319378024255094</v>
      </c>
      <c r="AA115" s="60">
        <f t="shared" si="7"/>
        <v>2.5940702596243481</v>
      </c>
      <c r="AB115" s="60">
        <f t="shared" si="8"/>
        <v>4.5099252146193702</v>
      </c>
      <c r="AC115" s="60">
        <f t="shared" si="5"/>
        <v>1.9958590502366036</v>
      </c>
      <c r="AD115" s="60">
        <f t="shared" si="5"/>
        <v>1.524285073226439</v>
      </c>
      <c r="AE115" s="60">
        <f t="shared" si="5"/>
        <v>6.2955486002126193</v>
      </c>
      <c r="AG115" s="61">
        <f t="shared" si="9"/>
        <v>62.73943075251411</v>
      </c>
      <c r="AH115" s="47" t="e">
        <f t="shared" si="10"/>
        <v>#N/A</v>
      </c>
    </row>
    <row r="116" spans="1:34" x14ac:dyDescent="0.25">
      <c r="A116" s="47" t="str">
        <f>'[2]OUT-FOREIGNDEMAND'!A71</f>
        <v>1997Q2</v>
      </c>
      <c r="B116" s="60">
        <f>'[2]OUT-FOREIGNDEMAND'!B71</f>
        <v>75.2513232581464</v>
      </c>
      <c r="C116" s="60">
        <f>'[2]OUT-FOREIGNDEMAND'!C71</f>
        <v>79.982887242178904</v>
      </c>
      <c r="D116" s="60">
        <f>'[2]OUT-FOREIGNDEMAND'!D71</f>
        <v>78.742493281351287</v>
      </c>
      <c r="E116" s="60">
        <f>'[2]OUT-FOREIGNDEMAND'!E71</f>
        <v>73.527848689685683</v>
      </c>
      <c r="F116" s="60">
        <f>'[2]OUT-FOREIGNDEMAND'!F71</f>
        <v>0</v>
      </c>
      <c r="G116" s="60">
        <f>'[2]OUT-FOREIGNDEMAND'!G71</f>
        <v>49.619308947963681</v>
      </c>
      <c r="H116" s="60">
        <f>'[2]OUT-FOREIGNDEMAND'!H71</f>
        <v>44.206381029802237</v>
      </c>
      <c r="I116" s="60">
        <f>'[2]OUT-FOREIGNDEMAND'!I71</f>
        <v>31.900554299051631</v>
      </c>
      <c r="J116" s="60">
        <f>'[2]OUT-FOREIGNDEMAND'!J71</f>
        <v>97.365520023929463</v>
      </c>
      <c r="K116" s="60">
        <f>'[2]OUT-FOREIGNDEMAND'!K71</f>
        <v>58.828169768199245</v>
      </c>
      <c r="L116" s="60">
        <f>'[2]OUT-FOREIGNDEMAND'!L71</f>
        <v>39.121749586799361</v>
      </c>
      <c r="M116" s="60">
        <f>'[2]OUT-FOREIGNDEMAND'!M71</f>
        <v>79.032123371064628</v>
      </c>
      <c r="N116" s="60">
        <f>'[2]OUT-FOREIGNDEMAND'!N71</f>
        <v>89.21303533850724</v>
      </c>
      <c r="O116" s="60">
        <f>'[2]OUT-FOREIGNDEMAND'!O71</f>
        <v>64.390355529530325</v>
      </c>
      <c r="P116" s="60">
        <f>'[2]OUT-FOREIGNDEMAND'!P71</f>
        <v>76.844482017195077</v>
      </c>
      <c r="Q116" s="60">
        <f>'[2]OUT-FOREIGNDEMAND'!Q71</f>
        <v>79.386122714376285</v>
      </c>
      <c r="R116" s="60">
        <f>'[2]OUT-FOREIGNDEMAND'!R71</f>
        <v>160.17762500000001</v>
      </c>
      <c r="S116" s="60">
        <f>'[2]OUT-FOREIGNDEMAND'!S71</f>
        <v>71.657281250000011</v>
      </c>
      <c r="T116" s="60">
        <f>'[2]OUT-FOREIGNDEMAND'!T71</f>
        <v>69.932406250000028</v>
      </c>
      <c r="U116" s="60">
        <f>'[2]OUT-FOREIGNDEMAND'!U71</f>
        <v>97.559281249999984</v>
      </c>
      <c r="V116" s="60">
        <f>'[2]OUT-FOREIGNDEMAND'!V71</f>
        <v>38.33456249999999</v>
      </c>
      <c r="W116" s="60"/>
      <c r="X116" s="47">
        <f t="shared" si="4"/>
        <v>4.4232175719031153</v>
      </c>
      <c r="Y116" s="60"/>
      <c r="Z116" s="60">
        <f t="shared" si="6"/>
        <v>1.6261201610890952</v>
      </c>
      <c r="AA116" s="60">
        <f t="shared" si="7"/>
        <v>2.4321440133653782</v>
      </c>
      <c r="AB116" s="60">
        <f t="shared" si="8"/>
        <v>3.2930782921435808</v>
      </c>
      <c r="AC116" s="60">
        <f t="shared" si="5"/>
        <v>1.8674325033583017</v>
      </c>
      <c r="AD116" s="60">
        <f t="shared" si="5"/>
        <v>1.7505451916718151</v>
      </c>
      <c r="AE116" s="60">
        <f t="shared" si="5"/>
        <v>6.282847711381967</v>
      </c>
      <c r="AG116" s="61">
        <f t="shared" si="9"/>
        <v>63.330402449127298</v>
      </c>
      <c r="AH116" s="47">
        <f t="shared" si="10"/>
        <v>3.8213557308572232</v>
      </c>
    </row>
    <row r="117" spans="1:34" x14ac:dyDescent="0.25">
      <c r="A117" s="47" t="str">
        <f>'[2]OUT-FOREIGNDEMAND'!A72</f>
        <v>1997Q3</v>
      </c>
      <c r="B117" s="60">
        <f>'[2]OUT-FOREIGNDEMAND'!B72</f>
        <v>76.077890205634986</v>
      </c>
      <c r="C117" s="60">
        <f>'[2]OUT-FOREIGNDEMAND'!C72</f>
        <v>80.734487469977509</v>
      </c>
      <c r="D117" s="60">
        <f>'[2]OUT-FOREIGNDEMAND'!D72</f>
        <v>79.247973989287161</v>
      </c>
      <c r="E117" s="60">
        <f>'[2]OUT-FOREIGNDEMAND'!E72</f>
        <v>73.988805873675787</v>
      </c>
      <c r="F117" s="60">
        <f>'[2]OUT-FOREIGNDEMAND'!F72</f>
        <v>0</v>
      </c>
      <c r="G117" s="60">
        <f>'[2]OUT-FOREIGNDEMAND'!G72</f>
        <v>49.823397214942439</v>
      </c>
      <c r="H117" s="60">
        <f>'[2]OUT-FOREIGNDEMAND'!H72</f>
        <v>44.767113158897047</v>
      </c>
      <c r="I117" s="60">
        <f>'[2]OUT-FOREIGNDEMAND'!I72</f>
        <v>32.557918069124867</v>
      </c>
      <c r="J117" s="60">
        <f>'[2]OUT-FOREIGNDEMAND'!J72</f>
        <v>97.3292190489571</v>
      </c>
      <c r="K117" s="60">
        <f>'[2]OUT-FOREIGNDEMAND'!K72</f>
        <v>58.878268070942553</v>
      </c>
      <c r="L117" s="60">
        <f>'[2]OUT-FOREIGNDEMAND'!L72</f>
        <v>40.116394165868229</v>
      </c>
      <c r="M117" s="60">
        <f>'[2]OUT-FOREIGNDEMAND'!M72</f>
        <v>79.588718588359413</v>
      </c>
      <c r="N117" s="60">
        <f>'[2]OUT-FOREIGNDEMAND'!N72</f>
        <v>89.634894075731481</v>
      </c>
      <c r="O117" s="60">
        <f>'[2]OUT-FOREIGNDEMAND'!O72</f>
        <v>64.983430420041572</v>
      </c>
      <c r="P117" s="60">
        <f>'[2]OUT-FOREIGNDEMAND'!P72</f>
        <v>77.696183298720499</v>
      </c>
      <c r="Q117" s="60">
        <f>'[2]OUT-FOREIGNDEMAND'!Q72</f>
        <v>79.649166736172361</v>
      </c>
      <c r="R117" s="60">
        <f>'[2]OUT-FOREIGNDEMAND'!R72</f>
        <v>160.94637500000002</v>
      </c>
      <c r="S117" s="60">
        <f>'[2]OUT-FOREIGNDEMAND'!S72</f>
        <v>71.830906250000012</v>
      </c>
      <c r="T117" s="60">
        <f>'[2]OUT-FOREIGNDEMAND'!T72</f>
        <v>70.225781250000026</v>
      </c>
      <c r="U117" s="60">
        <f>'[2]OUT-FOREIGNDEMAND'!U72</f>
        <v>97.842906249999984</v>
      </c>
      <c r="V117" s="60">
        <f>'[2]OUT-FOREIGNDEMAND'!V72</f>
        <v>39.28406249999999</v>
      </c>
      <c r="W117" s="60"/>
      <c r="X117" s="47">
        <f t="shared" si="4"/>
        <v>4.5087943422648991</v>
      </c>
      <c r="Y117" s="60"/>
      <c r="Z117" s="60">
        <f t="shared" si="6"/>
        <v>1.5166980031246613</v>
      </c>
      <c r="AA117" s="60">
        <f t="shared" si="7"/>
        <v>2.2582133635974833</v>
      </c>
      <c r="AB117" s="60">
        <f t="shared" si="8"/>
        <v>2.2014364114701257</v>
      </c>
      <c r="AC117" s="60">
        <f t="shared" si="5"/>
        <v>1.7602258334605381</v>
      </c>
      <c r="AD117" s="60">
        <f t="shared" si="5"/>
        <v>1.8120820864145015</v>
      </c>
      <c r="AE117" s="60">
        <f t="shared" si="5"/>
        <v>6.8316362171560563</v>
      </c>
      <c r="AG117" s="61">
        <f t="shared" si="9"/>
        <v>63.863575647702049</v>
      </c>
      <c r="AH117" s="47">
        <f t="shared" si="10"/>
        <v>3.4103315711402127</v>
      </c>
    </row>
    <row r="118" spans="1:34" x14ac:dyDescent="0.25">
      <c r="A118" s="47" t="str">
        <f>'[2]OUT-FOREIGNDEMAND'!A73</f>
        <v>1997Q4</v>
      </c>
      <c r="B118" s="60">
        <f>'[2]OUT-FOREIGNDEMAND'!B73</f>
        <v>76.915019639399418</v>
      </c>
      <c r="C118" s="60">
        <f>'[2]OUT-FOREIGNDEMAND'!C73</f>
        <v>81.427287032793672</v>
      </c>
      <c r="D118" s="60">
        <f>'[2]OUT-FOREIGNDEMAND'!D73</f>
        <v>79.789804652016869</v>
      </c>
      <c r="E118" s="60">
        <f>'[2]OUT-FOREIGNDEMAND'!E73</f>
        <v>74.070124315881714</v>
      </c>
      <c r="F118" s="60">
        <f>'[2]OUT-FOREIGNDEMAND'!F73</f>
        <v>0</v>
      </c>
      <c r="G118" s="60">
        <f>'[2]OUT-FOREIGNDEMAND'!G73</f>
        <v>49.901481194104463</v>
      </c>
      <c r="H118" s="60">
        <f>'[2]OUT-FOREIGNDEMAND'!H73</f>
        <v>45.39160822222459</v>
      </c>
      <c r="I118" s="60">
        <f>'[2]OUT-FOREIGNDEMAND'!I73</f>
        <v>33.203030901384565</v>
      </c>
      <c r="J118" s="60">
        <f>'[2]OUT-FOREIGNDEMAND'!J73</f>
        <v>97.156637784811338</v>
      </c>
      <c r="K118" s="60">
        <f>'[2]OUT-FOREIGNDEMAND'!K73</f>
        <v>58.527280254207867</v>
      </c>
      <c r="L118" s="60">
        <f>'[2]OUT-FOREIGNDEMAND'!L73</f>
        <v>41.105553181109897</v>
      </c>
      <c r="M118" s="60">
        <f>'[2]OUT-FOREIGNDEMAND'!M73</f>
        <v>80.061422132295078</v>
      </c>
      <c r="N118" s="60">
        <f>'[2]OUT-FOREIGNDEMAND'!N73</f>
        <v>90.071637747458908</v>
      </c>
      <c r="O118" s="60">
        <f>'[2]OUT-FOREIGNDEMAND'!O73</f>
        <v>65.546010847974514</v>
      </c>
      <c r="P118" s="60">
        <f>'[2]OUT-FOREIGNDEMAND'!P73</f>
        <v>78.572979545102356</v>
      </c>
      <c r="Q118" s="60">
        <f>'[2]OUT-FOREIGNDEMAND'!Q73</f>
        <v>79.890209149071325</v>
      </c>
      <c r="R118" s="60">
        <f>'[2]OUT-FOREIGNDEMAND'!R73</f>
        <v>161.64112500000002</v>
      </c>
      <c r="S118" s="60">
        <f>'[2]OUT-FOREIGNDEMAND'!S73</f>
        <v>71.848343750000026</v>
      </c>
      <c r="T118" s="60">
        <f>'[2]OUT-FOREIGNDEMAND'!T73</f>
        <v>70.508968750000037</v>
      </c>
      <c r="U118" s="60">
        <f>'[2]OUT-FOREIGNDEMAND'!U73</f>
        <v>98.064343749999978</v>
      </c>
      <c r="V118" s="60">
        <f>'[2]OUT-FOREIGNDEMAND'!V73</f>
        <v>40.396937499999986</v>
      </c>
      <c r="W118" s="60"/>
      <c r="X118" s="47">
        <f t="shared" si="4"/>
        <v>4.5547432841486879</v>
      </c>
      <c r="Y118" s="60"/>
      <c r="Z118" s="60">
        <f t="shared" si="6"/>
        <v>1.4036428965649828</v>
      </c>
      <c r="AA118" s="60">
        <f t="shared" si="7"/>
        <v>2.0723433645782663</v>
      </c>
      <c r="AB118" s="60">
        <f t="shared" si="8"/>
        <v>1.2203782027774279</v>
      </c>
      <c r="AC118" s="60">
        <f t="shared" si="5"/>
        <v>1.6737993000000895</v>
      </c>
      <c r="AD118" s="60">
        <f t="shared" si="5"/>
        <v>1.7098471625981881</v>
      </c>
      <c r="AE118" s="60">
        <f t="shared" si="5"/>
        <v>7.9120343394644355</v>
      </c>
      <c r="AG118" s="61">
        <f t="shared" si="9"/>
        <v>64.338950348238342</v>
      </c>
      <c r="AH118" s="47">
        <f t="shared" si="10"/>
        <v>3.0108482348371934</v>
      </c>
    </row>
    <row r="119" spans="1:34" x14ac:dyDescent="0.25">
      <c r="A119" s="47" t="str">
        <f>'[2]OUT-FOREIGNDEMAND'!A74</f>
        <v>1998Q1</v>
      </c>
      <c r="B119" s="60">
        <f>'[2]OUT-FOREIGNDEMAND'!B74</f>
        <v>77.726587969112785</v>
      </c>
      <c r="C119" s="60">
        <f>'[2]OUT-FOREIGNDEMAND'!C74</f>
        <v>81.920289889002476</v>
      </c>
      <c r="D119" s="60">
        <f>'[2]OUT-FOREIGNDEMAND'!D74</f>
        <v>80.613222624455517</v>
      </c>
      <c r="E119" s="60">
        <f>'[2]OUT-FOREIGNDEMAND'!E74</f>
        <v>71.72760862048986</v>
      </c>
      <c r="F119" s="60">
        <f>'[2]OUT-FOREIGNDEMAND'!F74</f>
        <v>188.32961644590404</v>
      </c>
      <c r="G119" s="60">
        <f>'[2]OUT-FOREIGNDEMAND'!G74</f>
        <v>49.149193700938334</v>
      </c>
      <c r="H119" s="60">
        <f>'[2]OUT-FOREIGNDEMAND'!H74</f>
        <v>46.044340955015116</v>
      </c>
      <c r="I119" s="60">
        <f>'[2]OUT-FOREIGNDEMAND'!I74</f>
        <v>33.783749435810137</v>
      </c>
      <c r="J119" s="60">
        <f>'[2]OUT-FOREIGNDEMAND'!J74</f>
        <v>96.364159887080575</v>
      </c>
      <c r="K119" s="60">
        <f>'[2]OUT-FOREIGNDEMAND'!K74</f>
        <v>55.30545401732585</v>
      </c>
      <c r="L119" s="60">
        <f>'[2]OUT-FOREIGNDEMAND'!L74</f>
        <v>41.894277589644879</v>
      </c>
      <c r="M119" s="60">
        <f>'[2]OUT-FOREIGNDEMAND'!M74</f>
        <v>80.036077161613093</v>
      </c>
      <c r="N119" s="60">
        <f>'[2]OUT-FOREIGNDEMAND'!N74</f>
        <v>90.57373725937606</v>
      </c>
      <c r="O119" s="60">
        <f>'[2]OUT-FOREIGNDEMAND'!O74</f>
        <v>65.983088189901594</v>
      </c>
      <c r="P119" s="60">
        <f>'[2]OUT-FOREIGNDEMAND'!P74</f>
        <v>79.465289051808469</v>
      </c>
      <c r="Q119" s="60">
        <f>'[2]OUT-FOREIGNDEMAND'!Q74</f>
        <v>80.052862885429093</v>
      </c>
      <c r="R119" s="60">
        <f>'[2]OUT-FOREIGNDEMAND'!R74</f>
        <v>161.90625000000009</v>
      </c>
      <c r="S119" s="60">
        <f>'[2]OUT-FOREIGNDEMAND'!S74</f>
        <v>71.387875000000037</v>
      </c>
      <c r="T119" s="60">
        <f>'[2]OUT-FOREIGNDEMAND'!T74</f>
        <v>70.779468750000007</v>
      </c>
      <c r="U119" s="60">
        <f>'[2]OUT-FOREIGNDEMAND'!U74</f>
        <v>98.220937500000019</v>
      </c>
      <c r="V119" s="60">
        <f>'[2]OUT-FOREIGNDEMAND'!V74</f>
        <v>42.48756250000001</v>
      </c>
      <c r="W119" s="60"/>
      <c r="X119" s="47">
        <f t="shared" si="4"/>
        <v>4.4216498637670076</v>
      </c>
      <c r="Y119" s="60"/>
      <c r="Z119" s="60">
        <f t="shared" si="6"/>
        <v>1.2032526443844116</v>
      </c>
      <c r="AA119" s="60">
        <f t="shared" si="7"/>
        <v>1.6138180671369406</v>
      </c>
      <c r="AB119" s="60">
        <f t="shared" si="8"/>
        <v>8.4688621450634827E-2</v>
      </c>
      <c r="AC119" s="60">
        <f t="shared" si="5"/>
        <v>1.6525120022548023</v>
      </c>
      <c r="AD119" s="60">
        <f t="shared" si="5"/>
        <v>1.036346879660166</v>
      </c>
      <c r="AE119" s="60">
        <f t="shared" si="5"/>
        <v>13.154009404519208</v>
      </c>
      <c r="AG119" s="61">
        <f t="shared" si="9"/>
        <v>71.6802222740057</v>
      </c>
      <c r="AH119" s="47">
        <f t="shared" si="10"/>
        <v>54.064113032084407</v>
      </c>
    </row>
    <row r="120" spans="1:34" x14ac:dyDescent="0.25">
      <c r="A120" s="47" t="str">
        <f>'[2]OUT-FOREIGNDEMAND'!A75</f>
        <v>1998Q2</v>
      </c>
      <c r="B120" s="60">
        <f>'[2]OUT-FOREIGNDEMAND'!B75</f>
        <v>78.59929181155961</v>
      </c>
      <c r="C120" s="60">
        <f>'[2]OUT-FOREIGNDEMAND'!C75</f>
        <v>82.551886538503567</v>
      </c>
      <c r="D120" s="60">
        <f>'[2]OUT-FOREIGNDEMAND'!D75</f>
        <v>81.12965825480687</v>
      </c>
      <c r="E120" s="60">
        <f>'[2]OUT-FOREIGNDEMAND'!E75</f>
        <v>71.867327737452868</v>
      </c>
      <c r="F120" s="60">
        <f>'[2]OUT-FOREIGNDEMAND'!F75</f>
        <v>188.89310060388712</v>
      </c>
      <c r="G120" s="60">
        <f>'[2]OUT-FOREIGNDEMAND'!G75</f>
        <v>49.257015978271411</v>
      </c>
      <c r="H120" s="60">
        <f>'[2]OUT-FOREIGNDEMAND'!H75</f>
        <v>46.810571992715992</v>
      </c>
      <c r="I120" s="60">
        <f>'[2]OUT-FOREIGNDEMAND'!I75</f>
        <v>34.425217736450989</v>
      </c>
      <c r="J120" s="60">
        <f>'[2]OUT-FOREIGNDEMAND'!J75</f>
        <v>96.112464582352686</v>
      </c>
      <c r="K120" s="60">
        <f>'[2]OUT-FOREIGNDEMAND'!K75</f>
        <v>55.140194881902886</v>
      </c>
      <c r="L120" s="60">
        <f>'[2]OUT-FOREIGNDEMAND'!L75</f>
        <v>42.950445094383923</v>
      </c>
      <c r="M120" s="60">
        <f>'[2]OUT-FOREIGNDEMAND'!M75</f>
        <v>80.506660095334013</v>
      </c>
      <c r="N120" s="60">
        <f>'[2]OUT-FOREIGNDEMAND'!N75</f>
        <v>91.020062437835151</v>
      </c>
      <c r="O120" s="60">
        <f>'[2]OUT-FOREIGNDEMAND'!O75</f>
        <v>66.522683142048905</v>
      </c>
      <c r="P120" s="60">
        <f>'[2]OUT-FOREIGNDEMAND'!P75</f>
        <v>80.396107909716108</v>
      </c>
      <c r="Q120" s="60">
        <f>'[2]OUT-FOREIGNDEMAND'!Q75</f>
        <v>80.272456907591547</v>
      </c>
      <c r="R120" s="60">
        <f>'[2]OUT-FOREIGNDEMAND'!R75</f>
        <v>162.59525000000008</v>
      </c>
      <c r="S120" s="60">
        <f>'[2]OUT-FOREIGNDEMAND'!S75</f>
        <v>71.221625000000017</v>
      </c>
      <c r="T120" s="60">
        <f>'[2]OUT-FOREIGNDEMAND'!T75</f>
        <v>71.043281249999993</v>
      </c>
      <c r="U120" s="60">
        <f>'[2]OUT-FOREIGNDEMAND'!U75</f>
        <v>98.319062500000015</v>
      </c>
      <c r="V120" s="60">
        <f>'[2]OUT-FOREIGNDEMAND'!V75</f>
        <v>43.60143750000001</v>
      </c>
      <c r="W120" s="60"/>
      <c r="X120" s="47">
        <f t="shared" si="4"/>
        <v>4.4490494099727051</v>
      </c>
      <c r="Y120" s="60"/>
      <c r="Z120" s="60">
        <f t="shared" ref="Z120:AE183" si="11">(Q120/Q116-1)*100</f>
        <v>1.1164850516811375</v>
      </c>
      <c r="AA120" s="60">
        <f t="shared" ref="AA120:AA153" si="12">(R120/R116-1)*100</f>
        <v>1.5093400217415232</v>
      </c>
      <c r="AB120" s="60">
        <f t="shared" ref="AB120:AB153" si="13">(S120/S116-1)*100</f>
        <v>-0.60797206145746241</v>
      </c>
      <c r="AC120" s="60">
        <f t="shared" si="5"/>
        <v>1.5884981792685826</v>
      </c>
      <c r="AD120" s="60">
        <f t="shared" si="5"/>
        <v>0.77878930662993451</v>
      </c>
      <c r="AE120" s="60">
        <f t="shared" si="5"/>
        <v>13.739233361539016</v>
      </c>
      <c r="AG120" s="61">
        <f t="shared" si="9"/>
        <v>72.193850534028385</v>
      </c>
      <c r="AH120" s="47">
        <f t="shared" si="10"/>
        <v>2.8971747409866522</v>
      </c>
    </row>
    <row r="121" spans="1:34" x14ac:dyDescent="0.25">
      <c r="A121" s="47" t="str">
        <f>'[2]OUT-FOREIGNDEMAND'!A76</f>
        <v>1998Q3</v>
      </c>
      <c r="B121" s="60">
        <f>'[2]OUT-FOREIGNDEMAND'!B76</f>
        <v>79.49700757641304</v>
      </c>
      <c r="C121" s="60">
        <f>'[2]OUT-FOREIGNDEMAND'!C76</f>
        <v>83.181080939672128</v>
      </c>
      <c r="D121" s="60">
        <f>'[2]OUT-FOREIGNDEMAND'!D76</f>
        <v>81.584348897986018</v>
      </c>
      <c r="E121" s="60">
        <f>'[2]OUT-FOREIGNDEMAND'!E76</f>
        <v>72.445086270957177</v>
      </c>
      <c r="F121" s="60">
        <f>'[2]OUT-FOREIGNDEMAND'!F76</f>
        <v>189.09394807515773</v>
      </c>
      <c r="G121" s="60">
        <f>'[2]OUT-FOREIGNDEMAND'!G76</f>
        <v>49.520580841592292</v>
      </c>
      <c r="H121" s="60">
        <f>'[2]OUT-FOREIGNDEMAND'!H76</f>
        <v>47.654776070557496</v>
      </c>
      <c r="I121" s="60">
        <f>'[2]OUT-FOREIGNDEMAND'!I76</f>
        <v>35.075292443286557</v>
      </c>
      <c r="J121" s="60">
        <f>'[2]OUT-FOREIGNDEMAND'!J76</f>
        <v>95.917935526216056</v>
      </c>
      <c r="K121" s="60">
        <f>'[2]OUT-FOREIGNDEMAND'!K76</f>
        <v>55.561750547269646</v>
      </c>
      <c r="L121" s="60">
        <f>'[2]OUT-FOREIGNDEMAND'!L76</f>
        <v>44.079106652447535</v>
      </c>
      <c r="M121" s="60">
        <f>'[2]OUT-FOREIGNDEMAND'!M76</f>
        <v>81.059014092199277</v>
      </c>
      <c r="N121" s="60">
        <f>'[2]OUT-FOREIGNDEMAND'!N76</f>
        <v>91.461084188522761</v>
      </c>
      <c r="O121" s="60">
        <f>'[2]OUT-FOREIGNDEMAND'!O76</f>
        <v>67.069787080988888</v>
      </c>
      <c r="P121" s="60">
        <f>'[2]OUT-FOREIGNDEMAND'!P76</f>
        <v>81.355854414293034</v>
      </c>
      <c r="Q121" s="60">
        <f>'[2]OUT-FOREIGNDEMAND'!Q76</f>
        <v>80.492604147914534</v>
      </c>
      <c r="R121" s="60">
        <f>'[2]OUT-FOREIGNDEMAND'!R76</f>
        <v>163.35250000000013</v>
      </c>
      <c r="S121" s="60">
        <f>'[2]OUT-FOREIGNDEMAND'!S76</f>
        <v>71.027875000000023</v>
      </c>
      <c r="T121" s="60">
        <f>'[2]OUT-FOREIGNDEMAND'!T76</f>
        <v>71.297906249999983</v>
      </c>
      <c r="U121" s="60">
        <f>'[2]OUT-FOREIGNDEMAND'!U76</f>
        <v>98.356062500000007</v>
      </c>
      <c r="V121" s="60">
        <f>'[2]OUT-FOREIGNDEMAND'!V76</f>
        <v>44.552937500000013</v>
      </c>
      <c r="W121" s="60"/>
      <c r="X121" s="47">
        <f t="shared" si="4"/>
        <v>4.494232636494444</v>
      </c>
      <c r="Y121" s="60"/>
      <c r="Z121" s="60">
        <f t="shared" si="11"/>
        <v>1.0589406597760753</v>
      </c>
      <c r="AA121" s="60">
        <f t="shared" si="12"/>
        <v>1.4949855192452288</v>
      </c>
      <c r="AB121" s="60">
        <f t="shared" si="13"/>
        <v>-1.1179467055658754</v>
      </c>
      <c r="AC121" s="60">
        <f t="shared" si="5"/>
        <v>1.526682908920951</v>
      </c>
      <c r="AD121" s="60">
        <f t="shared" si="5"/>
        <v>0.52446954988116801</v>
      </c>
      <c r="AE121" s="60">
        <f t="shared" si="5"/>
        <v>13.412245742150585</v>
      </c>
      <c r="AG121" s="61">
        <f t="shared" si="9"/>
        <v>72.767858620453595</v>
      </c>
      <c r="AH121" s="47">
        <f t="shared" si="10"/>
        <v>3.2185028872564692</v>
      </c>
    </row>
    <row r="122" spans="1:34" x14ac:dyDescent="0.25">
      <c r="A122" s="47" t="str">
        <f>'[2]OUT-FOREIGNDEMAND'!A77</f>
        <v>1998Q4</v>
      </c>
      <c r="B122" s="60">
        <f>'[2]OUT-FOREIGNDEMAND'!B77</f>
        <v>80.419735263673033</v>
      </c>
      <c r="C122" s="60">
        <f>'[2]OUT-FOREIGNDEMAND'!C77</f>
        <v>83.807873092508117</v>
      </c>
      <c r="D122" s="60">
        <f>'[2]OUT-FOREIGNDEMAND'!D77</f>
        <v>81.977294553992962</v>
      </c>
      <c r="E122" s="60">
        <f>'[2]OUT-FOREIGNDEMAND'!E77</f>
        <v>73.460884221002757</v>
      </c>
      <c r="F122" s="60">
        <f>'[2]OUT-FOREIGNDEMAND'!F77</f>
        <v>188.93215885971588</v>
      </c>
      <c r="G122" s="60">
        <f>'[2]OUT-FOREIGNDEMAND'!G77</f>
        <v>49.939888290900996</v>
      </c>
      <c r="H122" s="60">
        <f>'[2]OUT-FOREIGNDEMAND'!H77</f>
        <v>48.576953188539619</v>
      </c>
      <c r="I122" s="60">
        <f>'[2]OUT-FOREIGNDEMAND'!I77</f>
        <v>35.733973556316805</v>
      </c>
      <c r="J122" s="60">
        <f>'[2]OUT-FOREIGNDEMAND'!J77</f>
        <v>95.780572718670697</v>
      </c>
      <c r="K122" s="60">
        <f>'[2]OUT-FOREIGNDEMAND'!K77</f>
        <v>56.570121013426139</v>
      </c>
      <c r="L122" s="60">
        <f>'[2]OUT-FOREIGNDEMAND'!L77</f>
        <v>45.280262263835738</v>
      </c>
      <c r="M122" s="60">
        <f>'[2]OUT-FOREIGNDEMAND'!M77</f>
        <v>81.693139152208872</v>
      </c>
      <c r="N122" s="60">
        <f>'[2]OUT-FOREIGNDEMAND'!N77</f>
        <v>91.896802511438906</v>
      </c>
      <c r="O122" s="60">
        <f>'[2]OUT-FOREIGNDEMAND'!O77</f>
        <v>67.624400006721572</v>
      </c>
      <c r="P122" s="60">
        <f>'[2]OUT-FOREIGNDEMAND'!P77</f>
        <v>82.344528565539292</v>
      </c>
      <c r="Q122" s="60">
        <f>'[2]OUT-FOREIGNDEMAND'!Q77</f>
        <v>80.713304606398125</v>
      </c>
      <c r="R122" s="60">
        <f>'[2]OUT-FOREIGNDEMAND'!R77</f>
        <v>164.17800000000011</v>
      </c>
      <c r="S122" s="60">
        <f>'[2]OUT-FOREIGNDEMAND'!S77</f>
        <v>70.806625000000025</v>
      </c>
      <c r="T122" s="60">
        <f>'[2]OUT-FOREIGNDEMAND'!T77</f>
        <v>71.543343749999991</v>
      </c>
      <c r="U122" s="60">
        <f>'[2]OUT-FOREIGNDEMAND'!U77</f>
        <v>98.331937500000009</v>
      </c>
      <c r="V122" s="60">
        <f>'[2]OUT-FOREIGNDEMAND'!V77</f>
        <v>45.342062500000019</v>
      </c>
      <c r="W122" s="60"/>
      <c r="X122" s="47">
        <f t="shared" si="4"/>
        <v>4.5566075919953875</v>
      </c>
      <c r="Y122" s="60"/>
      <c r="Z122" s="60">
        <f t="shared" si="11"/>
        <v>1.0302832676166052</v>
      </c>
      <c r="AA122" s="60">
        <f t="shared" si="12"/>
        <v>1.5694489876880713</v>
      </c>
      <c r="AB122" s="60">
        <f t="shared" si="13"/>
        <v>-1.4498855445084669</v>
      </c>
      <c r="AC122" s="60">
        <f t="shared" si="5"/>
        <v>1.4670119537097293</v>
      </c>
      <c r="AD122" s="60">
        <f t="shared" si="5"/>
        <v>0.27287568525642403</v>
      </c>
      <c r="AE122" s="60">
        <f t="shared" si="5"/>
        <v>12.241336363678634</v>
      </c>
      <c r="AG122" s="61">
        <f t="shared" si="9"/>
        <v>73.402246533281271</v>
      </c>
      <c r="AH122" s="47">
        <f t="shared" si="10"/>
        <v>3.5330548756382196</v>
      </c>
    </row>
    <row r="123" spans="1:34" x14ac:dyDescent="0.25">
      <c r="A123" s="47" t="str">
        <f>'[2]OUT-FOREIGNDEMAND'!A78</f>
        <v>1999Q1</v>
      </c>
      <c r="B123" s="60">
        <f>'[2]OUT-FOREIGNDEMAND'!B78</f>
        <v>81.494551262490461</v>
      </c>
      <c r="C123" s="60">
        <f>'[2]OUT-FOREIGNDEMAND'!C78</f>
        <v>84.270579014527016</v>
      </c>
      <c r="D123" s="60">
        <f>'[2]OUT-FOREIGNDEMAND'!D78</f>
        <v>81.830230065606798</v>
      </c>
      <c r="E123" s="60">
        <f>'[2]OUT-FOREIGNDEMAND'!E78</f>
        <v>76.396668559841231</v>
      </c>
      <c r="F123" s="60">
        <f>'[2]OUT-FOREIGNDEMAND'!F78</f>
        <v>188.40773295756151</v>
      </c>
      <c r="G123" s="60">
        <f>'[2]OUT-FOREIGNDEMAND'!G78</f>
        <v>50.948489357317214</v>
      </c>
      <c r="H123" s="60">
        <f>'[2]OUT-FOREIGNDEMAND'!H78</f>
        <v>50.078680986141883</v>
      </c>
      <c r="I123" s="60">
        <f>'[2]OUT-FOREIGNDEMAND'!I78</f>
        <v>36.344435450997977</v>
      </c>
      <c r="J123" s="60">
        <f>'[2]OUT-FOREIGNDEMAND'!J78</f>
        <v>95.379615671619121</v>
      </c>
      <c r="K123" s="60">
        <f>'[2]OUT-FOREIGNDEMAND'!K78</f>
        <v>59.751194038192686</v>
      </c>
      <c r="L123" s="60">
        <f>'[2]OUT-FOREIGNDEMAND'!L78</f>
        <v>47.441411728772522</v>
      </c>
      <c r="M123" s="60">
        <f>'[2]OUT-FOREIGNDEMAND'!M78</f>
        <v>82.574857821823869</v>
      </c>
      <c r="N123" s="60">
        <f>'[2]OUT-FOREIGNDEMAND'!N78</f>
        <v>92.161164047016655</v>
      </c>
      <c r="O123" s="60">
        <f>'[2]OUT-FOREIGNDEMAND'!O78</f>
        <v>68.17933538630578</v>
      </c>
      <c r="P123" s="60">
        <f>'[2]OUT-FOREIGNDEMAND'!P78</f>
        <v>83.51302776274531</v>
      </c>
      <c r="Q123" s="60">
        <f>'[2]OUT-FOREIGNDEMAND'!Q78</f>
        <v>80.807310873979262</v>
      </c>
      <c r="R123" s="60">
        <f>'[2]OUT-FOREIGNDEMAND'!R78</f>
        <v>164.92456250000004</v>
      </c>
      <c r="S123" s="60">
        <f>'[2]OUT-FOREIGNDEMAND'!S78</f>
        <v>70.29459374999999</v>
      </c>
      <c r="T123" s="60">
        <f>'[2]OUT-FOREIGNDEMAND'!T78</f>
        <v>71.814593750000014</v>
      </c>
      <c r="U123" s="60">
        <f>'[2]OUT-FOREIGNDEMAND'!U78</f>
        <v>98.145750000000049</v>
      </c>
      <c r="V123" s="60">
        <f>'[2]OUT-FOREIGNDEMAND'!V78</f>
        <v>45.676312500000009</v>
      </c>
      <c r="W123" s="60"/>
      <c r="X123" s="47">
        <f t="shared" si="4"/>
        <v>4.8477147805265908</v>
      </c>
      <c r="Y123" s="60"/>
      <c r="Z123" s="60">
        <f t="shared" si="11"/>
        <v>0.94243723629212628</v>
      </c>
      <c r="AA123" s="60">
        <f t="shared" si="12"/>
        <v>1.8642347037251206</v>
      </c>
      <c r="AB123" s="60">
        <f t="shared" si="13"/>
        <v>-1.5314663029261544</v>
      </c>
      <c r="AC123" s="60">
        <f t="shared" si="5"/>
        <v>1.4624650598271227</v>
      </c>
      <c r="AD123" s="60">
        <f t="shared" si="5"/>
        <v>-7.6549360975064484E-2</v>
      </c>
      <c r="AE123" s="60">
        <f t="shared" si="5"/>
        <v>7.505137532895656</v>
      </c>
      <c r="AG123" s="61">
        <f t="shared" si="9"/>
        <v>74.290059251071781</v>
      </c>
      <c r="AH123" s="47">
        <f t="shared" si="10"/>
        <v>4.9265541805575186</v>
      </c>
    </row>
    <row r="124" spans="1:34" x14ac:dyDescent="0.25">
      <c r="A124" s="47" t="str">
        <f>'[2]OUT-FOREIGNDEMAND'!A79</f>
        <v>1999Q2</v>
      </c>
      <c r="B124" s="60">
        <f>'[2]OUT-FOREIGNDEMAND'!B79</f>
        <v>82.41647223890331</v>
      </c>
      <c r="C124" s="60">
        <f>'[2]OUT-FOREIGNDEMAND'!C79</f>
        <v>84.957240263691702</v>
      </c>
      <c r="D124" s="60">
        <f>'[2]OUT-FOREIGNDEMAND'!D79</f>
        <v>82.290991810157706</v>
      </c>
      <c r="E124" s="60">
        <f>'[2]OUT-FOREIGNDEMAND'!E79</f>
        <v>77.695766554068697</v>
      </c>
      <c r="F124" s="60">
        <f>'[2]OUT-FOREIGNDEMAND'!F79</f>
        <v>187.52067036869468</v>
      </c>
      <c r="G124" s="60">
        <f>'[2]OUT-FOREIGNDEMAND'!G79</f>
        <v>51.505861566153662</v>
      </c>
      <c r="H124" s="60">
        <f>'[2]OUT-FOREIGNDEMAND'!H79</f>
        <v>50.956173128613429</v>
      </c>
      <c r="I124" s="60">
        <f>'[2]OUT-FOREIGNDEMAND'!I79</f>
        <v>37.04305962623512</v>
      </c>
      <c r="J124" s="60">
        <f>'[2]OUT-FOREIGNDEMAND'!J79</f>
        <v>95.484889556495261</v>
      </c>
      <c r="K124" s="60">
        <f>'[2]OUT-FOREIGNDEMAND'!K79</f>
        <v>61.298839002800506</v>
      </c>
      <c r="L124" s="60">
        <f>'[2]OUT-FOREIGNDEMAND'!L79</f>
        <v>48.432555526720286</v>
      </c>
      <c r="M124" s="60">
        <f>'[2]OUT-FOREIGNDEMAND'!M79</f>
        <v>83.306195989537727</v>
      </c>
      <c r="N124" s="60">
        <f>'[2]OUT-FOREIGNDEMAND'!N79</f>
        <v>92.652696858216615</v>
      </c>
      <c r="O124" s="60">
        <f>'[2]OUT-FOREIGNDEMAND'!O79</f>
        <v>68.751840898800296</v>
      </c>
      <c r="P124" s="60">
        <f>'[2]OUT-FOREIGNDEMAND'!P79</f>
        <v>84.499198247614004</v>
      </c>
      <c r="Q124" s="60">
        <f>'[2]OUT-FOREIGNDEMAND'!Q79</f>
        <v>81.080016732409135</v>
      </c>
      <c r="R124" s="60">
        <f>'[2]OUT-FOREIGNDEMAND'!R79</f>
        <v>165.94543750000003</v>
      </c>
      <c r="S124" s="60">
        <f>'[2]OUT-FOREIGNDEMAND'!S79</f>
        <v>70.123656249999996</v>
      </c>
      <c r="T124" s="60">
        <f>'[2]OUT-FOREIGNDEMAND'!T79</f>
        <v>72.027656250000021</v>
      </c>
      <c r="U124" s="60">
        <f>'[2]OUT-FOREIGNDEMAND'!U79</f>
        <v>98.039750000000055</v>
      </c>
      <c r="V124" s="60">
        <f>'[2]OUT-FOREIGNDEMAND'!V79</f>
        <v>46.257687500000003</v>
      </c>
      <c r="W124" s="60"/>
      <c r="X124" s="47">
        <f t="shared" si="4"/>
        <v>4.8565074053024793</v>
      </c>
      <c r="Y124" s="60"/>
      <c r="Z124" s="60">
        <f t="shared" si="11"/>
        <v>1.0060235551868635</v>
      </c>
      <c r="AA124" s="60">
        <f t="shared" si="12"/>
        <v>2.0604461077429637</v>
      </c>
      <c r="AB124" s="60">
        <f t="shared" si="13"/>
        <v>-1.5416227164151586</v>
      </c>
      <c r="AC124" s="60">
        <f t="shared" si="5"/>
        <v>1.3855990076472313</v>
      </c>
      <c r="AD124" s="60">
        <f t="shared" si="5"/>
        <v>-0.28408783901896495</v>
      </c>
      <c r="AE124" s="60">
        <f t="shared" si="5"/>
        <v>6.0921156555904687</v>
      </c>
      <c r="AG124" s="61">
        <f t="shared" si="9"/>
        <v>74.967988825280315</v>
      </c>
      <c r="AH124" s="47">
        <f t="shared" si="10"/>
        <v>3.7004453807745863</v>
      </c>
    </row>
    <row r="125" spans="1:34" x14ac:dyDescent="0.25">
      <c r="A125" s="47" t="str">
        <f>'[2]OUT-FOREIGNDEMAND'!A80</f>
        <v>1999Q3</v>
      </c>
      <c r="B125" s="60">
        <f>'[2]OUT-FOREIGNDEMAND'!B80</f>
        <v>83.31257458206241</v>
      </c>
      <c r="C125" s="60">
        <f>'[2]OUT-FOREIGNDEMAND'!C80</f>
        <v>85.706172857517686</v>
      </c>
      <c r="D125" s="60">
        <f>'[2]OUT-FOREIGNDEMAND'!D80</f>
        <v>82.881314630424782</v>
      </c>
      <c r="E125" s="60">
        <f>'[2]OUT-FOREIGNDEMAND'!E80</f>
        <v>78.840125175936834</v>
      </c>
      <c r="F125" s="60">
        <f>'[2]OUT-FOREIGNDEMAND'!F80</f>
        <v>186.27097109311535</v>
      </c>
      <c r="G125" s="60">
        <f>'[2]OUT-FOREIGNDEMAND'!G80</f>
        <v>52.045555948530051</v>
      </c>
      <c r="H125" s="60">
        <f>'[2]OUT-FOREIGNDEMAND'!H80</f>
        <v>51.711007255433778</v>
      </c>
      <c r="I125" s="60">
        <f>'[2]OUT-FOREIGNDEMAND'!I80</f>
        <v>37.773020457484471</v>
      </c>
      <c r="J125" s="60">
        <f>'[2]OUT-FOREIGNDEMAND'!J80</f>
        <v>95.775633885201628</v>
      </c>
      <c r="K125" s="60">
        <f>'[2]OUT-FOREIGNDEMAND'!K80</f>
        <v>62.798943665069928</v>
      </c>
      <c r="L125" s="60">
        <f>'[2]OUT-FOREIGNDEMAND'!L80</f>
        <v>49.14119345790305</v>
      </c>
      <c r="M125" s="60">
        <f>'[2]OUT-FOREIGNDEMAND'!M80</f>
        <v>84.052976201811489</v>
      </c>
      <c r="N125" s="60">
        <f>'[2]OUT-FOREIGNDEMAND'!N80</f>
        <v>93.205347585471884</v>
      </c>
      <c r="O125" s="60">
        <f>'[2]OUT-FOREIGNDEMAND'!O80</f>
        <v>69.334730011263957</v>
      </c>
      <c r="P125" s="60">
        <f>'[2]OUT-FOREIGNDEMAND'!P80</f>
        <v>85.453937419435832</v>
      </c>
      <c r="Q125" s="60">
        <f>'[2]OUT-FOREIGNDEMAND'!Q80</f>
        <v>81.404174772624771</v>
      </c>
      <c r="R125" s="60">
        <f>'[2]OUT-FOREIGNDEMAND'!R80</f>
        <v>167.09343750000002</v>
      </c>
      <c r="S125" s="60">
        <f>'[2]OUT-FOREIGNDEMAND'!S80</f>
        <v>70.030531249999996</v>
      </c>
      <c r="T125" s="60">
        <f>'[2]OUT-FOREIGNDEMAND'!T80</f>
        <v>72.217531250000022</v>
      </c>
      <c r="U125" s="60">
        <f>'[2]OUT-FOREIGNDEMAND'!U80</f>
        <v>97.913000000000054</v>
      </c>
      <c r="V125" s="60">
        <f>'[2]OUT-FOREIGNDEMAND'!V80</f>
        <v>46.793687500000004</v>
      </c>
      <c r="W125" s="60"/>
      <c r="X125" s="47">
        <f t="shared" si="4"/>
        <v>4.7996360139491046</v>
      </c>
      <c r="Y125" s="60"/>
      <c r="Z125" s="60">
        <f t="shared" si="11"/>
        <v>1.1324899155146229</v>
      </c>
      <c r="AA125" s="60">
        <f t="shared" si="12"/>
        <v>2.2901011615983125</v>
      </c>
      <c r="AB125" s="60">
        <f t="shared" si="13"/>
        <v>-1.4041582266117736</v>
      </c>
      <c r="AC125" s="60">
        <f t="shared" si="5"/>
        <v>1.2898345103928399</v>
      </c>
      <c r="AD125" s="60">
        <f t="shared" si="5"/>
        <v>-0.45046791091292171</v>
      </c>
      <c r="AE125" s="60">
        <f t="shared" si="5"/>
        <v>5.0294102381015726</v>
      </c>
      <c r="AG125" s="61">
        <f t="shared" si="9"/>
        <v>75.629080234467224</v>
      </c>
      <c r="AH125" s="47">
        <f t="shared" si="10"/>
        <v>3.5742588836251477</v>
      </c>
    </row>
    <row r="126" spans="1:34" x14ac:dyDescent="0.25">
      <c r="A126" s="47" t="str">
        <f>'[2]OUT-FOREIGNDEMAND'!A81</f>
        <v>1999Q4</v>
      </c>
      <c r="B126" s="60">
        <f>'[2]OUT-FOREIGNDEMAND'!B81</f>
        <v>84.182858291967776</v>
      </c>
      <c r="C126" s="60">
        <f>'[2]OUT-FOREIGNDEMAND'!C81</f>
        <v>86.517376796004925</v>
      </c>
      <c r="D126" s="60">
        <f>'[2]OUT-FOREIGNDEMAND'!D81</f>
        <v>83.601198526407984</v>
      </c>
      <c r="E126" s="60">
        <f>'[2]OUT-FOREIGNDEMAND'!E81</f>
        <v>79.829744425445568</v>
      </c>
      <c r="F126" s="60">
        <f>'[2]OUT-FOREIGNDEMAND'!F81</f>
        <v>184.65863513082354</v>
      </c>
      <c r="G126" s="60">
        <f>'[2]OUT-FOREIGNDEMAND'!G81</f>
        <v>52.567572504446375</v>
      </c>
      <c r="H126" s="60">
        <f>'[2]OUT-FOREIGNDEMAND'!H81</f>
        <v>52.343183366602936</v>
      </c>
      <c r="I126" s="60">
        <f>'[2]OUT-FOREIGNDEMAND'!I81</f>
        <v>38.534317944746029</v>
      </c>
      <c r="J126" s="60">
        <f>'[2]OUT-FOREIGNDEMAND'!J81</f>
        <v>96.251848657738236</v>
      </c>
      <c r="K126" s="60">
        <f>'[2]OUT-FOREIGNDEMAND'!K81</f>
        <v>64.251508025000945</v>
      </c>
      <c r="L126" s="60">
        <f>'[2]OUT-FOREIGNDEMAND'!L81</f>
        <v>49.5673255223208</v>
      </c>
      <c r="M126" s="60">
        <f>'[2]OUT-FOREIGNDEMAND'!M81</f>
        <v>84.81519845864517</v>
      </c>
      <c r="N126" s="60">
        <f>'[2]OUT-FOREIGNDEMAND'!N81</f>
        <v>93.819116228782448</v>
      </c>
      <c r="O126" s="60">
        <f>'[2]OUT-FOREIGNDEMAND'!O81</f>
        <v>69.928002723696792</v>
      </c>
      <c r="P126" s="60">
        <f>'[2]OUT-FOREIGNDEMAND'!P81</f>
        <v>86.377245278210765</v>
      </c>
      <c r="Q126" s="60">
        <f>'[2]OUT-FOREIGNDEMAND'!Q81</f>
        <v>81.779784994626141</v>
      </c>
      <c r="R126" s="60">
        <f>'[2]OUT-FOREIGNDEMAND'!R81</f>
        <v>168.3685625</v>
      </c>
      <c r="S126" s="60">
        <f>'[2]OUT-FOREIGNDEMAND'!S81</f>
        <v>70.015218749999988</v>
      </c>
      <c r="T126" s="60">
        <f>'[2]OUT-FOREIGNDEMAND'!T81</f>
        <v>72.384218750000016</v>
      </c>
      <c r="U126" s="60">
        <f>'[2]OUT-FOREIGNDEMAND'!U81</f>
        <v>97.76550000000006</v>
      </c>
      <c r="V126" s="60">
        <f>'[2]OUT-FOREIGNDEMAND'!V81</f>
        <v>47.284312499999999</v>
      </c>
      <c r="W126" s="60"/>
      <c r="X126" s="47">
        <f t="shared" si="4"/>
        <v>4.6793526687902487</v>
      </c>
      <c r="Y126" s="60"/>
      <c r="Z126" s="60">
        <f t="shared" si="11"/>
        <v>1.3213191969140059</v>
      </c>
      <c r="AA126" s="60">
        <f t="shared" si="12"/>
        <v>2.552450693759134</v>
      </c>
      <c r="AB126" s="60">
        <f t="shared" si="13"/>
        <v>-1.1177008507325947</v>
      </c>
      <c r="AC126" s="60">
        <f t="shared" si="5"/>
        <v>1.1753364546929213</v>
      </c>
      <c r="AD126" s="60">
        <f t="shared" si="5"/>
        <v>-0.57604631252176075</v>
      </c>
      <c r="AE126" s="60">
        <f t="shared" si="5"/>
        <v>4.2835501803650367</v>
      </c>
      <c r="AG126" s="61">
        <f t="shared" si="9"/>
        <v>76.27333347863248</v>
      </c>
      <c r="AH126" s="47">
        <f t="shared" si="10"/>
        <v>3.451224255076446</v>
      </c>
    </row>
    <row r="127" spans="1:34" x14ac:dyDescent="0.25">
      <c r="A127" s="47" t="str">
        <f>'[2]OUT-FOREIGNDEMAND'!A82</f>
        <v>2000Q1</v>
      </c>
      <c r="B127" s="60">
        <f>'[2]OUT-FOREIGNDEMAND'!B82</f>
        <v>85.36203164811414</v>
      </c>
      <c r="C127" s="60">
        <f>'[2]OUT-FOREIGNDEMAND'!C82</f>
        <v>87.79297749990026</v>
      </c>
      <c r="D127" s="60">
        <f>'[2]OUT-FOREIGNDEMAND'!D82</f>
        <v>85.086562879375492</v>
      </c>
      <c r="E127" s="60">
        <f>'[2]OUT-FOREIGNDEMAND'!E82</f>
        <v>80.500462256361686</v>
      </c>
      <c r="F127" s="60">
        <f>'[2]OUT-FOREIGNDEMAND'!F82</f>
        <v>180.66955947464999</v>
      </c>
      <c r="G127" s="60">
        <f>'[2]OUT-FOREIGNDEMAND'!G82</f>
        <v>52.896099118882589</v>
      </c>
      <c r="H127" s="60">
        <f>'[2]OUT-FOREIGNDEMAND'!H82</f>
        <v>52.452682905892239</v>
      </c>
      <c r="I127" s="60">
        <f>'[2]OUT-FOREIGNDEMAND'!I82</f>
        <v>39.373028311845637</v>
      </c>
      <c r="J127" s="60">
        <f>'[2]OUT-FOREIGNDEMAND'!J82</f>
        <v>97.731433995794362</v>
      </c>
      <c r="K127" s="60">
        <f>'[2]OUT-FOREIGNDEMAND'!K82</f>
        <v>65.902986058229573</v>
      </c>
      <c r="L127" s="60">
        <f>'[2]OUT-FOREIGNDEMAND'!L82</f>
        <v>48.164885196614449</v>
      </c>
      <c r="M127" s="60">
        <f>'[2]OUT-FOREIGNDEMAND'!M82</f>
        <v>85.96832405862844</v>
      </c>
      <c r="N127" s="60">
        <f>'[2]OUT-FOREIGNDEMAND'!N82</f>
        <v>94.816450196713589</v>
      </c>
      <c r="O127" s="60">
        <f>'[2]OUT-FOREIGNDEMAND'!O82</f>
        <v>70.667698224564219</v>
      </c>
      <c r="P127" s="60">
        <f>'[2]OUT-FOREIGNDEMAND'!P82</f>
        <v>87.425944478867478</v>
      </c>
      <c r="Q127" s="60">
        <f>'[2]OUT-FOREIGNDEMAND'!Q82</f>
        <v>82.298621643639265</v>
      </c>
      <c r="R127" s="60">
        <f>'[2]OUT-FOREIGNDEMAND'!R82</f>
        <v>170.20721875000007</v>
      </c>
      <c r="S127" s="60">
        <f>'[2]OUT-FOREIGNDEMAND'!S82</f>
        <v>70.233187500000014</v>
      </c>
      <c r="T127" s="60">
        <f>'[2]OUT-FOREIGNDEMAND'!T82</f>
        <v>72.419281249999983</v>
      </c>
      <c r="U127" s="60">
        <f>'[2]OUT-FOREIGNDEMAND'!U82</f>
        <v>97.545687500000014</v>
      </c>
      <c r="V127" s="60">
        <f>'[2]OUT-FOREIGNDEMAND'!V82</f>
        <v>47.569249999999997</v>
      </c>
      <c r="W127" s="60"/>
      <c r="X127" s="47">
        <f t="shared" si="4"/>
        <v>4.7456919827274069</v>
      </c>
      <c r="Y127" s="60"/>
      <c r="Z127" s="60">
        <f t="shared" si="11"/>
        <v>1.8455146613970852</v>
      </c>
      <c r="AA127" s="60">
        <f t="shared" si="12"/>
        <v>3.2030742843413895</v>
      </c>
      <c r="AB127" s="60">
        <f t="shared" si="13"/>
        <v>-8.7355579887649082E-2</v>
      </c>
      <c r="AC127" s="60">
        <f t="shared" si="5"/>
        <v>0.84201200400157994</v>
      </c>
      <c r="AD127" s="60">
        <f t="shared" si="5"/>
        <v>-0.6113993728715017</v>
      </c>
      <c r="AE127" s="60">
        <f t="shared" si="5"/>
        <v>4.1442432551883179</v>
      </c>
      <c r="AG127" s="61">
        <f t="shared" si="9"/>
        <v>76.937136431828506</v>
      </c>
      <c r="AH127" s="47">
        <f t="shared" si="10"/>
        <v>3.5268887533167037</v>
      </c>
    </row>
    <row r="128" spans="1:34" x14ac:dyDescent="0.25">
      <c r="A128" s="47" t="str">
        <f>'[2]OUT-FOREIGNDEMAND'!A83</f>
        <v>2000Q2</v>
      </c>
      <c r="B128" s="60">
        <f>'[2]OUT-FOREIGNDEMAND'!B83</f>
        <v>86.046794779714119</v>
      </c>
      <c r="C128" s="60">
        <f>'[2]OUT-FOREIGNDEMAND'!C83</f>
        <v>88.567873959411287</v>
      </c>
      <c r="D128" s="60">
        <f>'[2]OUT-FOREIGNDEMAND'!D83</f>
        <v>85.811201174283752</v>
      </c>
      <c r="E128" s="60">
        <f>'[2]OUT-FOREIGNDEMAND'!E83</f>
        <v>81.246267579645007</v>
      </c>
      <c r="F128" s="60">
        <f>'[2]OUT-FOREIGNDEMAND'!F83</f>
        <v>179.13759134180091</v>
      </c>
      <c r="G128" s="60">
        <f>'[2]OUT-FOREIGNDEMAND'!G83</f>
        <v>53.453084867886794</v>
      </c>
      <c r="H128" s="60">
        <f>'[2]OUT-FOREIGNDEMAND'!H83</f>
        <v>52.999550408250492</v>
      </c>
      <c r="I128" s="60">
        <f>'[2]OUT-FOREIGNDEMAND'!I83</f>
        <v>40.178568621601265</v>
      </c>
      <c r="J128" s="60">
        <f>'[2]OUT-FOREIGNDEMAND'!J83</f>
        <v>98.251429607315728</v>
      </c>
      <c r="K128" s="60">
        <f>'[2]OUT-FOREIGNDEMAND'!K83</f>
        <v>67.161888223229369</v>
      </c>
      <c r="L128" s="60">
        <f>'[2]OUT-FOREIGNDEMAND'!L83</f>
        <v>48.644432136845808</v>
      </c>
      <c r="M128" s="60">
        <f>'[2]OUT-FOREIGNDEMAND'!M83</f>
        <v>86.611245885146047</v>
      </c>
      <c r="N128" s="60">
        <f>'[2]OUT-FOREIGNDEMAND'!N83</f>
        <v>95.423475708708651</v>
      </c>
      <c r="O128" s="60">
        <f>'[2]OUT-FOREIGNDEMAND'!O83</f>
        <v>71.227322461549193</v>
      </c>
      <c r="P128" s="60">
        <f>'[2]OUT-FOREIGNDEMAND'!P83</f>
        <v>88.223660649577198</v>
      </c>
      <c r="Q128" s="60">
        <f>'[2]OUT-FOREIGNDEMAND'!Q83</f>
        <v>82.740426531121742</v>
      </c>
      <c r="R128" s="60">
        <f>'[2]OUT-FOREIGNDEMAND'!R83</f>
        <v>171.56203125000008</v>
      </c>
      <c r="S128" s="60">
        <f>'[2]OUT-FOREIGNDEMAND'!S83</f>
        <v>70.311312500000028</v>
      </c>
      <c r="T128" s="60">
        <f>'[2]OUT-FOREIGNDEMAND'!T83</f>
        <v>72.582968749999992</v>
      </c>
      <c r="U128" s="60">
        <f>'[2]OUT-FOREIGNDEMAND'!U83</f>
        <v>97.377312500000016</v>
      </c>
      <c r="V128" s="60">
        <f>'[2]OUT-FOREIGNDEMAND'!V83</f>
        <v>48.033249999999988</v>
      </c>
      <c r="W128" s="60"/>
      <c r="X128" s="47">
        <f t="shared" si="4"/>
        <v>4.4048506835957291</v>
      </c>
      <c r="Y128" s="60"/>
      <c r="Z128" s="60">
        <f t="shared" si="11"/>
        <v>2.0478656340100487</v>
      </c>
      <c r="AA128" s="60">
        <f t="shared" si="12"/>
        <v>3.3846026950876906</v>
      </c>
      <c r="AB128" s="60">
        <f t="shared" si="13"/>
        <v>0.26760762349729017</v>
      </c>
      <c r="AC128" s="60">
        <f t="shared" si="5"/>
        <v>0.77097121982221406</v>
      </c>
      <c r="AD128" s="60">
        <f t="shared" si="5"/>
        <v>-0.67568256753004485</v>
      </c>
      <c r="AE128" s="60">
        <f t="shared" si="5"/>
        <v>3.8384160470624096</v>
      </c>
      <c r="AG128" s="61">
        <f t="shared" si="9"/>
        <v>77.533158196329538</v>
      </c>
      <c r="AH128" s="47">
        <f t="shared" si="10"/>
        <v>3.1349415035869743</v>
      </c>
    </row>
    <row r="129" spans="1:34" x14ac:dyDescent="0.25">
      <c r="A129" s="47" t="str">
        <f>'[2]OUT-FOREIGNDEMAND'!A84</f>
        <v>2000Q3</v>
      </c>
      <c r="B129" s="60">
        <f>'[2]OUT-FOREIGNDEMAND'!B84</f>
        <v>86.57185596626249</v>
      </c>
      <c r="C129" s="60">
        <f>'[2]OUT-FOREIGNDEMAND'!C84</f>
        <v>89.244191595284846</v>
      </c>
      <c r="D129" s="60">
        <f>'[2]OUT-FOREIGNDEMAND'!D84</f>
        <v>86.411032792400903</v>
      </c>
      <c r="E129" s="60">
        <f>'[2]OUT-FOREIGNDEMAND'!E84</f>
        <v>81.902998349062287</v>
      </c>
      <c r="F129" s="60">
        <f>'[2]OUT-FOREIGNDEMAND'!F84</f>
        <v>178.04862772510708</v>
      </c>
      <c r="G129" s="60">
        <f>'[2]OUT-FOREIGNDEMAND'!G84</f>
        <v>54.06271763643894</v>
      </c>
      <c r="H129" s="60">
        <f>'[2]OUT-FOREIGNDEMAND'!H84</f>
        <v>53.583767317449016</v>
      </c>
      <c r="I129" s="60">
        <f>'[2]OUT-FOREIGNDEMAND'!I84</f>
        <v>40.997015097838762</v>
      </c>
      <c r="J129" s="60">
        <f>'[2]OUT-FOREIGNDEMAND'!J84</f>
        <v>98.629735613991627</v>
      </c>
      <c r="K129" s="60">
        <f>'[2]OUT-FOREIGNDEMAND'!K84</f>
        <v>68.274668495636334</v>
      </c>
      <c r="L129" s="60">
        <f>'[2]OUT-FOREIGNDEMAND'!L84</f>
        <v>49.459899819655789</v>
      </c>
      <c r="M129" s="60">
        <f>'[2]OUT-FOREIGNDEMAND'!M84</f>
        <v>87.119425236787706</v>
      </c>
      <c r="N129" s="60">
        <f>'[2]OUT-FOREIGNDEMAND'!N84</f>
        <v>95.9626401733329</v>
      </c>
      <c r="O129" s="60">
        <f>'[2]OUT-FOREIGNDEMAND'!O84</f>
        <v>71.742914623117144</v>
      </c>
      <c r="P129" s="60">
        <f>'[2]OUT-FOREIGNDEMAND'!P84</f>
        <v>88.927216445268598</v>
      </c>
      <c r="Q129" s="60">
        <f>'[2]OUT-FOREIGNDEMAND'!Q84</f>
        <v>83.196973902299533</v>
      </c>
      <c r="R129" s="60">
        <f>'[2]OUT-FOREIGNDEMAND'!R84</f>
        <v>172.86940625000008</v>
      </c>
      <c r="S129" s="60">
        <f>'[2]OUT-FOREIGNDEMAND'!S84</f>
        <v>70.405062500000028</v>
      </c>
      <c r="T129" s="60">
        <f>'[2]OUT-FOREIGNDEMAND'!T84</f>
        <v>72.766843749999978</v>
      </c>
      <c r="U129" s="60">
        <f>'[2]OUT-FOREIGNDEMAND'!U84</f>
        <v>97.208812500000022</v>
      </c>
      <c r="V129" s="60">
        <f>'[2]OUT-FOREIGNDEMAND'!V84</f>
        <v>48.515999999999991</v>
      </c>
      <c r="W129" s="60"/>
      <c r="X129" s="47">
        <f t="shared" si="4"/>
        <v>3.9121121878062937</v>
      </c>
      <c r="Y129" s="60"/>
      <c r="Z129" s="60">
        <f t="shared" si="11"/>
        <v>2.2023429814040263</v>
      </c>
      <c r="AA129" s="60">
        <f t="shared" si="12"/>
        <v>3.4567298610994612</v>
      </c>
      <c r="AB129" s="60">
        <f t="shared" si="13"/>
        <v>0.53481137914406229</v>
      </c>
      <c r="AC129" s="60">
        <f t="shared" si="5"/>
        <v>0.76063594322874906</v>
      </c>
      <c r="AD129" s="60">
        <f t="shared" si="5"/>
        <v>-0.71919714440373816</v>
      </c>
      <c r="AE129" s="60">
        <f t="shared" si="5"/>
        <v>3.6806513699096488</v>
      </c>
      <c r="AG129" s="61">
        <f t="shared" si="9"/>
        <v>78.097786646187984</v>
      </c>
      <c r="AH129" s="47">
        <f t="shared" si="10"/>
        <v>2.9449399349696703</v>
      </c>
    </row>
    <row r="130" spans="1:34" x14ac:dyDescent="0.25">
      <c r="A130" s="47" t="str">
        <f>'[2]OUT-FOREIGNDEMAND'!A85</f>
        <v>2000Q4</v>
      </c>
      <c r="B130" s="60">
        <f>'[2]OUT-FOREIGNDEMAND'!B85</f>
        <v>86.937215207759223</v>
      </c>
      <c r="C130" s="60">
        <f>'[2]OUT-FOREIGNDEMAND'!C85</f>
        <v>89.821930407520938</v>
      </c>
      <c r="D130" s="60">
        <f>'[2]OUT-FOREIGNDEMAND'!D85</f>
        <v>86.886057733726929</v>
      </c>
      <c r="E130" s="60">
        <f>'[2]OUT-FOREIGNDEMAND'!E85</f>
        <v>82.470654564613511</v>
      </c>
      <c r="F130" s="60">
        <f>'[2]OUT-FOREIGNDEMAND'!F85</f>
        <v>177.40266862456846</v>
      </c>
      <c r="G130" s="60">
        <f>'[2]OUT-FOREIGNDEMAND'!G85</f>
        <v>54.724997424539026</v>
      </c>
      <c r="H130" s="60">
        <f>'[2]OUT-FOREIGNDEMAND'!H85</f>
        <v>54.205333633487825</v>
      </c>
      <c r="I130" s="60">
        <f>'[2]OUT-FOREIGNDEMAND'!I85</f>
        <v>41.828367740558122</v>
      </c>
      <c r="J130" s="60">
        <f>'[2]OUT-FOREIGNDEMAND'!J85</f>
        <v>98.866352015822045</v>
      </c>
      <c r="K130" s="60">
        <f>'[2]OUT-FOREIGNDEMAND'!K85</f>
        <v>69.241326875450497</v>
      </c>
      <c r="L130" s="60">
        <f>'[2]OUT-FOREIGNDEMAND'!L85</f>
        <v>50.611288245044399</v>
      </c>
      <c r="M130" s="60">
        <f>'[2]OUT-FOREIGNDEMAND'!M85</f>
        <v>87.492862113553386</v>
      </c>
      <c r="N130" s="60">
        <f>'[2]OUT-FOREIGNDEMAND'!N85</f>
        <v>96.433943590586324</v>
      </c>
      <c r="O130" s="60">
        <f>'[2]OUT-FOREIGNDEMAND'!O85</f>
        <v>72.214474709268089</v>
      </c>
      <c r="P130" s="60">
        <f>'[2]OUT-FOREIGNDEMAND'!P85</f>
        <v>89.536611865941637</v>
      </c>
      <c r="Q130" s="60">
        <f>'[2]OUT-FOREIGNDEMAND'!Q85</f>
        <v>83.66826375717271</v>
      </c>
      <c r="R130" s="60">
        <f>'[2]OUT-FOREIGNDEMAND'!R85</f>
        <v>174.12934375000009</v>
      </c>
      <c r="S130" s="60">
        <f>'[2]OUT-FOREIGNDEMAND'!S85</f>
        <v>70.514437500000028</v>
      </c>
      <c r="T130" s="60">
        <f>'[2]OUT-FOREIGNDEMAND'!T85</f>
        <v>72.97090624999997</v>
      </c>
      <c r="U130" s="60">
        <f>'[2]OUT-FOREIGNDEMAND'!U85</f>
        <v>97.040187500000016</v>
      </c>
      <c r="V130" s="60">
        <f>'[2]OUT-FOREIGNDEMAND'!V85</f>
        <v>49.017499999999991</v>
      </c>
      <c r="W130" s="60"/>
      <c r="X130" s="47">
        <f t="shared" si="4"/>
        <v>3.2718738371161349</v>
      </c>
      <c r="Y130" s="60"/>
      <c r="Z130" s="60">
        <f t="shared" si="11"/>
        <v>2.3092244161202702</v>
      </c>
      <c r="AA130" s="60">
        <f t="shared" si="12"/>
        <v>3.421530221831115</v>
      </c>
      <c r="AB130" s="60">
        <f t="shared" si="13"/>
        <v>0.71301462583810427</v>
      </c>
      <c r="AC130" s="60">
        <f t="shared" si="5"/>
        <v>0.81051852203619656</v>
      </c>
      <c r="AD130" s="60">
        <f t="shared" si="5"/>
        <v>-0.74189003278256616</v>
      </c>
      <c r="AE130" s="60">
        <f t="shared" si="5"/>
        <v>3.6654598710724517</v>
      </c>
      <c r="AG130" s="61">
        <f t="shared" si="9"/>
        <v>78.631021781403831</v>
      </c>
      <c r="AH130" s="47">
        <f t="shared" si="10"/>
        <v>2.7592139764311518</v>
      </c>
    </row>
    <row r="131" spans="1:34" x14ac:dyDescent="0.25">
      <c r="A131" s="47" t="str">
        <f>'[2]OUT-FOREIGNDEMAND'!A86</f>
        <v>2001Q1</v>
      </c>
      <c r="B131" s="60">
        <f>'[2]OUT-FOREIGNDEMAND'!B86</f>
        <v>86.641465377349917</v>
      </c>
      <c r="C131" s="60">
        <f>'[2]OUT-FOREIGNDEMAND'!C86</f>
        <v>90.102931358244447</v>
      </c>
      <c r="D131" s="60">
        <f>'[2]OUT-FOREIGNDEMAND'!D86</f>
        <v>87.151754040309555</v>
      </c>
      <c r="E131" s="60">
        <f>'[2]OUT-FOREIGNDEMAND'!E86</f>
        <v>82.056404262011512</v>
      </c>
      <c r="F131" s="60">
        <f>'[2]OUT-FOREIGNDEMAND'!F86</f>
        <v>180.32308734153602</v>
      </c>
      <c r="G131" s="60">
        <f>'[2]OUT-FOREIGNDEMAND'!G86</f>
        <v>55.619562352152109</v>
      </c>
      <c r="H131" s="60">
        <f>'[2]OUT-FOREIGNDEMAND'!H86</f>
        <v>55.027912375016172</v>
      </c>
      <c r="I131" s="60">
        <f>'[2]OUT-FOREIGNDEMAND'!I86</f>
        <v>42.606306504779532</v>
      </c>
      <c r="J131" s="60">
        <f>'[2]OUT-FOREIGNDEMAND'!J86</f>
        <v>98.659903616481046</v>
      </c>
      <c r="K131" s="60">
        <f>'[2]OUT-FOREIGNDEMAND'!K86</f>
        <v>69.353278495122481</v>
      </c>
      <c r="L131" s="60">
        <f>'[2]OUT-FOREIGNDEMAND'!L86</f>
        <v>53.067063512200335</v>
      </c>
      <c r="M131" s="60">
        <f>'[2]OUT-FOREIGNDEMAND'!M86</f>
        <v>87.309831313064919</v>
      </c>
      <c r="N131" s="60">
        <f>'[2]OUT-FOREIGNDEMAND'!N86</f>
        <v>96.950434592400228</v>
      </c>
      <c r="O131" s="60">
        <f>'[2]OUT-FOREIGNDEMAND'!O86</f>
        <v>72.035382111328005</v>
      </c>
      <c r="P131" s="60">
        <f>'[2]OUT-FOREIGNDEMAND'!P86</f>
        <v>90.107752443547582</v>
      </c>
      <c r="Q131" s="60">
        <f>'[2]OUT-FOREIGNDEMAND'!Q86</f>
        <v>84.19624224778849</v>
      </c>
      <c r="R131" s="60">
        <f>'[2]OUT-FOREIGNDEMAND'!R86</f>
        <v>175.53965625000006</v>
      </c>
      <c r="S131" s="60">
        <f>'[2]OUT-FOREIGNDEMAND'!S86</f>
        <v>70.838187500000032</v>
      </c>
      <c r="T131" s="60">
        <f>'[2]OUT-FOREIGNDEMAND'!T86</f>
        <v>73.241093750000005</v>
      </c>
      <c r="U131" s="60">
        <f>'[2]OUT-FOREIGNDEMAND'!U86</f>
        <v>96.901124999999993</v>
      </c>
      <c r="V131" s="60">
        <f>'[2]OUT-FOREIGNDEMAND'!V86</f>
        <v>49.596343750000003</v>
      </c>
      <c r="W131" s="60"/>
      <c r="X131" s="47">
        <f t="shared" si="4"/>
        <v>1.4988323315803465</v>
      </c>
      <c r="Y131" s="60"/>
      <c r="Z131" s="60">
        <f t="shared" si="11"/>
        <v>2.305774466510635</v>
      </c>
      <c r="AA131" s="60">
        <f t="shared" si="12"/>
        <v>3.1329091322690905</v>
      </c>
      <c r="AB131" s="60">
        <f t="shared" si="13"/>
        <v>0.86141612182988325</v>
      </c>
      <c r="AC131" s="60">
        <f t="shared" si="5"/>
        <v>1.1347979237228634</v>
      </c>
      <c r="AD131" s="60">
        <f t="shared" si="5"/>
        <v>-0.6607801088080123</v>
      </c>
      <c r="AE131" s="60">
        <f t="shared" si="5"/>
        <v>4.2613531850933306</v>
      </c>
      <c r="AG131" s="61">
        <f t="shared" si="9"/>
        <v>79.077898479951074</v>
      </c>
      <c r="AH131" s="47">
        <f t="shared" si="10"/>
        <v>2.292737316180804</v>
      </c>
    </row>
    <row r="132" spans="1:34" x14ac:dyDescent="0.25">
      <c r="A132" s="47" t="str">
        <f>'[2]OUT-FOREIGNDEMAND'!A87</f>
        <v>2001Q2</v>
      </c>
      <c r="B132" s="60">
        <f>'[2]OUT-FOREIGNDEMAND'!B87</f>
        <v>86.887983579485166</v>
      </c>
      <c r="C132" s="60">
        <f>'[2]OUT-FOREIGNDEMAND'!C87</f>
        <v>90.562776138355645</v>
      </c>
      <c r="D132" s="60">
        <f>'[2]OUT-FOREIGNDEMAND'!D87</f>
        <v>87.410974411234335</v>
      </c>
      <c r="E132" s="60">
        <f>'[2]OUT-FOREIGNDEMAND'!E87</f>
        <v>82.803044155545464</v>
      </c>
      <c r="F132" s="60">
        <f>'[2]OUT-FOREIGNDEMAND'!F87</f>
        <v>179.31378795276748</v>
      </c>
      <c r="G132" s="60">
        <f>'[2]OUT-FOREIGNDEMAND'!G87</f>
        <v>56.315280931362103</v>
      </c>
      <c r="H132" s="60">
        <f>'[2]OUT-FOREIGNDEMAND'!H87</f>
        <v>55.658712297275848</v>
      </c>
      <c r="I132" s="60">
        <f>'[2]OUT-FOREIGNDEMAND'!I87</f>
        <v>43.489999498454559</v>
      </c>
      <c r="J132" s="60">
        <f>'[2]OUT-FOREIGNDEMAND'!J87</f>
        <v>98.7336908871509</v>
      </c>
      <c r="K132" s="60">
        <f>'[2]OUT-FOREIGNDEMAND'!K87</f>
        <v>70.31112703677077</v>
      </c>
      <c r="L132" s="60">
        <f>'[2]OUT-FOREIGNDEMAND'!L87</f>
        <v>54.502906983070694</v>
      </c>
      <c r="M132" s="60">
        <f>'[2]OUT-FOREIGNDEMAND'!M87</f>
        <v>87.582473321029923</v>
      </c>
      <c r="N132" s="60">
        <f>'[2]OUT-FOREIGNDEMAND'!N87</f>
        <v>97.240796462139528</v>
      </c>
      <c r="O132" s="60">
        <f>'[2]OUT-FOREIGNDEMAND'!O87</f>
        <v>72.661526290114509</v>
      </c>
      <c r="P132" s="60">
        <f>'[2]OUT-FOREIGNDEMAND'!P87</f>
        <v>90.506464901403447</v>
      </c>
      <c r="Q132" s="60">
        <f>'[2]OUT-FOREIGNDEMAND'!Q87</f>
        <v>84.680238609233427</v>
      </c>
      <c r="R132" s="60">
        <f>'[2]OUT-FOREIGNDEMAND'!R87</f>
        <v>176.62559375000006</v>
      </c>
      <c r="S132" s="60">
        <f>'[2]OUT-FOREIGNDEMAND'!S87</f>
        <v>70.899312500000022</v>
      </c>
      <c r="T132" s="60">
        <f>'[2]OUT-FOREIGNDEMAND'!T87</f>
        <v>73.467156250000016</v>
      </c>
      <c r="U132" s="60">
        <f>'[2]OUT-FOREIGNDEMAND'!U87</f>
        <v>96.72037499999999</v>
      </c>
      <c r="V132" s="60">
        <f>'[2]OUT-FOREIGNDEMAND'!V87</f>
        <v>50.111906250000004</v>
      </c>
      <c r="W132" s="60"/>
      <c r="X132" s="47">
        <f t="shared" si="4"/>
        <v>0.97759457737449651</v>
      </c>
      <c r="Y132" s="60"/>
      <c r="Z132" s="60">
        <f t="shared" si="11"/>
        <v>2.344455013634783</v>
      </c>
      <c r="AA132" s="60">
        <f t="shared" si="12"/>
        <v>2.9514470440265228</v>
      </c>
      <c r="AB132" s="60">
        <f t="shared" si="13"/>
        <v>0.83628079052000537</v>
      </c>
      <c r="AC132" s="60">
        <f t="shared" si="5"/>
        <v>1.2181748903733247</v>
      </c>
      <c r="AD132" s="60">
        <f t="shared" si="5"/>
        <v>-0.67463096190915062</v>
      </c>
      <c r="AE132" s="60">
        <f t="shared" si="5"/>
        <v>4.3275361338239948</v>
      </c>
      <c r="AG132" s="61">
        <f t="shared" si="9"/>
        <v>79.570333034692126</v>
      </c>
      <c r="AH132" s="47">
        <f t="shared" si="10"/>
        <v>2.5142469823597358</v>
      </c>
    </row>
    <row r="133" spans="1:34" x14ac:dyDescent="0.25">
      <c r="A133" s="47" t="str">
        <f>'[2]OUT-FOREIGNDEMAND'!A88</f>
        <v>2001Q3</v>
      </c>
      <c r="B133" s="60">
        <f>'[2]OUT-FOREIGNDEMAND'!B88</f>
        <v>87.175362687310553</v>
      </c>
      <c r="C133" s="60">
        <f>'[2]OUT-FOREIGNDEMAND'!C88</f>
        <v>91.003305709979443</v>
      </c>
      <c r="D133" s="60">
        <f>'[2]OUT-FOREIGNDEMAND'!D88</f>
        <v>87.579196888548935</v>
      </c>
      <c r="E133" s="60">
        <f>'[2]OUT-FOREIGNDEMAND'!E88</f>
        <v>83.817742280928229</v>
      </c>
      <c r="F133" s="60">
        <f>'[2]OUT-FOREIGNDEMAND'!F88</f>
        <v>177.49814375961381</v>
      </c>
      <c r="G133" s="60">
        <f>'[2]OUT-FOREIGNDEMAND'!G88</f>
        <v>56.991791282134052</v>
      </c>
      <c r="H133" s="60">
        <f>'[2]OUT-FOREIGNDEMAND'!H88</f>
        <v>56.261396418916107</v>
      </c>
      <c r="I133" s="60">
        <f>'[2]OUT-FOREIGNDEMAND'!I88</f>
        <v>44.413126676603383</v>
      </c>
      <c r="J133" s="60">
        <f>'[2]OUT-FOREIGNDEMAND'!J88</f>
        <v>98.786338631505686</v>
      </c>
      <c r="K133" s="60">
        <f>'[2]OUT-FOREIGNDEMAND'!K88</f>
        <v>71.406287632845959</v>
      </c>
      <c r="L133" s="60">
        <f>'[2]OUT-FOREIGNDEMAND'!L88</f>
        <v>55.887284756844195</v>
      </c>
      <c r="M133" s="60">
        <f>'[2]OUT-FOREIGNDEMAND'!M88</f>
        <v>87.889062935070228</v>
      </c>
      <c r="N133" s="60">
        <f>'[2]OUT-FOREIGNDEMAND'!N88</f>
        <v>97.418077831735502</v>
      </c>
      <c r="O133" s="60">
        <f>'[2]OUT-FOREIGNDEMAND'!O88</f>
        <v>73.486286636953608</v>
      </c>
      <c r="P133" s="60">
        <f>'[2]OUT-FOREIGNDEMAND'!P88</f>
        <v>90.788654771460457</v>
      </c>
      <c r="Q133" s="60">
        <f>'[2]OUT-FOREIGNDEMAND'!Q88</f>
        <v>85.162198993554767</v>
      </c>
      <c r="R133" s="60">
        <f>'[2]OUT-FOREIGNDEMAND'!R88</f>
        <v>177.58496875000003</v>
      </c>
      <c r="S133" s="60">
        <f>'[2]OUT-FOREIGNDEMAND'!S88</f>
        <v>70.896562500000016</v>
      </c>
      <c r="T133" s="60">
        <f>'[2]OUT-FOREIGNDEMAND'!T88</f>
        <v>73.695031250000014</v>
      </c>
      <c r="U133" s="60">
        <f>'[2]OUT-FOREIGNDEMAND'!U88</f>
        <v>96.527624999999972</v>
      </c>
      <c r="V133" s="60">
        <f>'[2]OUT-FOREIGNDEMAND'!V88</f>
        <v>50.622781250000003</v>
      </c>
      <c r="W133" s="60"/>
      <c r="X133" s="47">
        <f t="shared" ref="X133:X196" si="14">((B133/B129)-1)*100</f>
        <v>0.69711653321058442</v>
      </c>
      <c r="Y133" s="60"/>
      <c r="Z133" s="60">
        <f t="shared" si="11"/>
        <v>2.3621353026169523</v>
      </c>
      <c r="AA133" s="60">
        <f t="shared" si="12"/>
        <v>2.7278178379235074</v>
      </c>
      <c r="AB133" s="60">
        <f t="shared" si="13"/>
        <v>0.69810320813221693</v>
      </c>
      <c r="AC133" s="60">
        <f t="shared" si="5"/>
        <v>1.2755637762563277</v>
      </c>
      <c r="AD133" s="60">
        <f t="shared" si="5"/>
        <v>-0.70074665298482941</v>
      </c>
      <c r="AE133" s="60">
        <f t="shared" si="5"/>
        <v>4.3424463063731711</v>
      </c>
      <c r="AG133" s="61">
        <f t="shared" si="9"/>
        <v>80.053360323600984</v>
      </c>
      <c r="AH133" s="47">
        <f t="shared" si="10"/>
        <v>2.4503775844054054</v>
      </c>
    </row>
    <row r="134" spans="1:34" x14ac:dyDescent="0.25">
      <c r="A134" s="47" t="str">
        <f>'[2]OUT-FOREIGNDEMAND'!A89</f>
        <v>2001Q4</v>
      </c>
      <c r="B134" s="60">
        <f>'[2]OUT-FOREIGNDEMAND'!B89</f>
        <v>87.503602700826093</v>
      </c>
      <c r="C134" s="60">
        <f>'[2]OUT-FOREIGNDEMAND'!C89</f>
        <v>91.424520073115815</v>
      </c>
      <c r="D134" s="60">
        <f>'[2]OUT-FOREIGNDEMAND'!D89</f>
        <v>87.656421472253356</v>
      </c>
      <c r="E134" s="60">
        <f>'[2]OUT-FOREIGNDEMAND'!E89</f>
        <v>85.100498638159806</v>
      </c>
      <c r="F134" s="60">
        <f>'[2]OUT-FOREIGNDEMAND'!F89</f>
        <v>174.87615476207495</v>
      </c>
      <c r="G134" s="60">
        <f>'[2]OUT-FOREIGNDEMAND'!G89</f>
        <v>57.649093404467948</v>
      </c>
      <c r="H134" s="60">
        <f>'[2]OUT-FOREIGNDEMAND'!H89</f>
        <v>56.835964739936948</v>
      </c>
      <c r="I134" s="60">
        <f>'[2]OUT-FOREIGNDEMAND'!I89</f>
        <v>45.375688039225999</v>
      </c>
      <c r="J134" s="60">
        <f>'[2]OUT-FOREIGNDEMAND'!J89</f>
        <v>98.817846849545361</v>
      </c>
      <c r="K134" s="60">
        <f>'[2]OUT-FOREIGNDEMAND'!K89</f>
        <v>72.638760283348063</v>
      </c>
      <c r="L134" s="60">
        <f>'[2]OUT-FOREIGNDEMAND'!L89</f>
        <v>57.220196833520831</v>
      </c>
      <c r="M134" s="60">
        <f>'[2]OUT-FOREIGNDEMAND'!M89</f>
        <v>88.229600155185864</v>
      </c>
      <c r="N134" s="60">
        <f>'[2]OUT-FOREIGNDEMAND'!N89</f>
        <v>97.48227870118815</v>
      </c>
      <c r="O134" s="60">
        <f>'[2]OUT-FOREIGNDEMAND'!O89</f>
        <v>74.509663151845288</v>
      </c>
      <c r="P134" s="60">
        <f>'[2]OUT-FOREIGNDEMAND'!P89</f>
        <v>90.954322053718613</v>
      </c>
      <c r="Q134" s="60">
        <f>'[2]OUT-FOREIGNDEMAND'!Q89</f>
        <v>85.642123400752553</v>
      </c>
      <c r="R134" s="60">
        <f>'[2]OUT-FOREIGNDEMAND'!R89</f>
        <v>178.41778125000002</v>
      </c>
      <c r="S134" s="60">
        <f>'[2]OUT-FOREIGNDEMAND'!S89</f>
        <v>70.829937500000028</v>
      </c>
      <c r="T134" s="60">
        <f>'[2]OUT-FOREIGNDEMAND'!T89</f>
        <v>73.924718750000025</v>
      </c>
      <c r="U134" s="60">
        <f>'[2]OUT-FOREIGNDEMAND'!U89</f>
        <v>96.322874999999982</v>
      </c>
      <c r="V134" s="60">
        <f>'[2]OUT-FOREIGNDEMAND'!V89</f>
        <v>51.128968749999999</v>
      </c>
      <c r="W134" s="60"/>
      <c r="X134" s="47">
        <f t="shared" si="14"/>
        <v>0.65149026422497425</v>
      </c>
      <c r="Y134" s="60"/>
      <c r="Z134" s="60">
        <f t="shared" si="11"/>
        <v>2.3591497599478206</v>
      </c>
      <c r="AA134" s="60">
        <f t="shared" si="12"/>
        <v>2.4627885269911109</v>
      </c>
      <c r="AB134" s="60">
        <f t="shared" si="13"/>
        <v>0.4474261033423188</v>
      </c>
      <c r="AC134" s="60">
        <f t="shared" si="5"/>
        <v>1.3071134086402481</v>
      </c>
      <c r="AD134" s="60">
        <f t="shared" si="5"/>
        <v>-0.73919117272936985</v>
      </c>
      <c r="AE134" s="60">
        <f t="shared" si="5"/>
        <v>4.3075814760034747</v>
      </c>
      <c r="AG134" s="61">
        <f t="shared" si="9"/>
        <v>80.526980346677604</v>
      </c>
      <c r="AH134" s="47">
        <f t="shared" si="10"/>
        <v>2.3876061853852049</v>
      </c>
    </row>
    <row r="135" spans="1:34" x14ac:dyDescent="0.25">
      <c r="A135" s="47" t="str">
        <f>'[2]OUT-FOREIGNDEMAND'!A90</f>
        <v>2002Q1</v>
      </c>
      <c r="B135" s="60">
        <f>'[2]OUT-FOREIGNDEMAND'!B90</f>
        <v>87.818785042655122</v>
      </c>
      <c r="C135" s="60">
        <f>'[2]OUT-FOREIGNDEMAND'!C90</f>
        <v>91.578527865158094</v>
      </c>
      <c r="D135" s="60">
        <f>'[2]OUT-FOREIGNDEMAND'!D90</f>
        <v>87.416650097937833</v>
      </c>
      <c r="E135" s="60">
        <f>'[2]OUT-FOREIGNDEMAND'!E90</f>
        <v>87.535996513224518</v>
      </c>
      <c r="F135" s="60">
        <f>'[2]OUT-FOREIGNDEMAND'!F90</f>
        <v>171.45398808952933</v>
      </c>
      <c r="G135" s="60">
        <f>'[2]OUT-FOREIGNDEMAND'!G90</f>
        <v>57.995602979608947</v>
      </c>
      <c r="H135" s="60">
        <f>'[2]OUT-FOREIGNDEMAND'!H90</f>
        <v>56.93209953537054</v>
      </c>
      <c r="I135" s="60">
        <f>'[2]OUT-FOREIGNDEMAND'!I90</f>
        <v>46.351265970393328</v>
      </c>
      <c r="J135" s="60">
        <f>'[2]OUT-FOREIGNDEMAND'!J90</f>
        <v>98.544903311190851</v>
      </c>
      <c r="K135" s="60">
        <f>'[2]OUT-FOREIGNDEMAND'!K90</f>
        <v>74.832235467478313</v>
      </c>
      <c r="L135" s="60">
        <f>'[2]OUT-FOREIGNDEMAND'!L90</f>
        <v>58.525898533132953</v>
      </c>
      <c r="M135" s="60">
        <f>'[2]OUT-FOREIGNDEMAND'!M90</f>
        <v>88.778253564304919</v>
      </c>
      <c r="N135" s="60">
        <f>'[2]OUT-FOREIGNDEMAND'!N90</f>
        <v>97.226781483765251</v>
      </c>
      <c r="O135" s="60">
        <f>'[2]OUT-FOREIGNDEMAND'!O90</f>
        <v>76.567849898610717</v>
      </c>
      <c r="P135" s="60">
        <f>'[2]OUT-FOREIGNDEMAND'!P90</f>
        <v>90.720462949254483</v>
      </c>
      <c r="Q135" s="60">
        <f>'[2]OUT-FOREIGNDEMAND'!Q90</f>
        <v>86.131263279965111</v>
      </c>
      <c r="R135" s="60">
        <f>'[2]OUT-FOREIGNDEMAND'!R90</f>
        <v>178.60325</v>
      </c>
      <c r="S135" s="60">
        <f>'[2]OUT-FOREIGNDEMAND'!S90</f>
        <v>70.334437500000035</v>
      </c>
      <c r="T135" s="60">
        <f>'[2]OUT-FOREIGNDEMAND'!T90</f>
        <v>74.146843749999988</v>
      </c>
      <c r="U135" s="60">
        <f>'[2]OUT-FOREIGNDEMAND'!U90</f>
        <v>95.980031250000039</v>
      </c>
      <c r="V135" s="60">
        <f>'[2]OUT-FOREIGNDEMAND'!V90</f>
        <v>51.616093750000019</v>
      </c>
      <c r="W135" s="60"/>
      <c r="X135" s="47">
        <f t="shared" si="14"/>
        <v>1.3588408969973154</v>
      </c>
      <c r="Y135" s="60"/>
      <c r="Z135" s="60">
        <f t="shared" si="11"/>
        <v>2.298227308627232</v>
      </c>
      <c r="AA135" s="60">
        <f t="shared" si="12"/>
        <v>1.7452431065700713</v>
      </c>
      <c r="AB135" s="60">
        <f t="shared" si="13"/>
        <v>-0.71112773742268987</v>
      </c>
      <c r="AC135" s="60">
        <f t="shared" si="5"/>
        <v>1.2366691342590386</v>
      </c>
      <c r="AD135" s="60">
        <f t="shared" si="5"/>
        <v>-0.95055010971230036</v>
      </c>
      <c r="AE135" s="60">
        <f t="shared" si="5"/>
        <v>4.0723768070101363</v>
      </c>
      <c r="AG135" s="61">
        <f t="shared" si="9"/>
        <v>81.011267647259302</v>
      </c>
      <c r="AH135" s="47">
        <f t="shared" si="10"/>
        <v>2.4273781459746235</v>
      </c>
    </row>
    <row r="136" spans="1:34" x14ac:dyDescent="0.25">
      <c r="A136" s="47" t="str">
        <f>'[2]OUT-FOREIGNDEMAND'!A91</f>
        <v>2002Q2</v>
      </c>
      <c r="B136" s="60">
        <f>'[2]OUT-FOREIGNDEMAND'!B91</f>
        <v>88.250314298501578</v>
      </c>
      <c r="C136" s="60">
        <f>'[2]OUT-FOREIGNDEMAND'!C91</f>
        <v>92.060268356362329</v>
      </c>
      <c r="D136" s="60">
        <f>'[2]OUT-FOREIGNDEMAND'!D91</f>
        <v>87.402278120185841</v>
      </c>
      <c r="E136" s="60">
        <f>'[2]OUT-FOREIGNDEMAND'!E91</f>
        <v>89.000996019760009</v>
      </c>
      <c r="F136" s="60">
        <f>'[2]OUT-FOREIGNDEMAND'!F91</f>
        <v>167.21684263146881</v>
      </c>
      <c r="G136" s="60">
        <f>'[2]OUT-FOREIGNDEMAND'!G91</f>
        <v>58.731122372568663</v>
      </c>
      <c r="H136" s="60">
        <f>'[2]OUT-FOREIGNDEMAND'!H91</f>
        <v>57.630563345139699</v>
      </c>
      <c r="I136" s="60">
        <f>'[2]OUT-FOREIGNDEMAND'!I91</f>
        <v>47.403262748335173</v>
      </c>
      <c r="J136" s="60">
        <f>'[2]OUT-FOREIGNDEMAND'!J91</f>
        <v>98.64745736863199</v>
      </c>
      <c r="K136" s="60">
        <f>'[2]OUT-FOREIGNDEMAND'!K91</f>
        <v>76.009856035153788</v>
      </c>
      <c r="L136" s="60">
        <f>'[2]OUT-FOREIGNDEMAND'!L91</f>
        <v>59.746177087602945</v>
      </c>
      <c r="M136" s="60">
        <f>'[2]OUT-FOREIGNDEMAND'!M91</f>
        <v>89.117018563399853</v>
      </c>
      <c r="N136" s="60">
        <f>'[2]OUT-FOREIGNDEMAND'!N91</f>
        <v>97.147468387624102</v>
      </c>
      <c r="O136" s="60">
        <f>'[2]OUT-FOREIGNDEMAND'!O91</f>
        <v>77.653981124079067</v>
      </c>
      <c r="P136" s="60">
        <f>'[2]OUT-FOREIGNDEMAND'!P91</f>
        <v>90.766286575484372</v>
      </c>
      <c r="Q136" s="60">
        <f>'[2]OUT-FOREIGNDEMAND'!Q91</f>
        <v>86.602615153260416</v>
      </c>
      <c r="R136" s="60">
        <f>'[2]OUT-FOREIGNDEMAND'!R91</f>
        <v>179.39124999999999</v>
      </c>
      <c r="S136" s="60">
        <f>'[2]OUT-FOREIGNDEMAND'!S91</f>
        <v>70.286062500000028</v>
      </c>
      <c r="T136" s="60">
        <f>'[2]OUT-FOREIGNDEMAND'!T91</f>
        <v>74.383906249999981</v>
      </c>
      <c r="U136" s="60">
        <f>'[2]OUT-FOREIGNDEMAND'!U91</f>
        <v>95.801718750000035</v>
      </c>
      <c r="V136" s="60">
        <f>'[2]OUT-FOREIGNDEMAND'!V91</f>
        <v>52.118656250000022</v>
      </c>
      <c r="W136" s="60"/>
      <c r="X136" s="47">
        <f t="shared" si="14"/>
        <v>1.5679161408667763</v>
      </c>
      <c r="Y136" s="60"/>
      <c r="Z136" s="60">
        <f t="shared" si="11"/>
        <v>2.2701595739450076</v>
      </c>
      <c r="AA136" s="60">
        <f t="shared" si="12"/>
        <v>1.5658298388593117</v>
      </c>
      <c r="AB136" s="60">
        <f t="shared" si="13"/>
        <v>-0.86495902199332786</v>
      </c>
      <c r="AC136" s="60">
        <f t="shared" si="5"/>
        <v>1.2478365119787282</v>
      </c>
      <c r="AD136" s="60">
        <f t="shared" si="5"/>
        <v>-0.94980633604858644</v>
      </c>
      <c r="AE136" s="60">
        <f t="shared" si="5"/>
        <v>4.0045373448550858</v>
      </c>
      <c r="AG136" s="61">
        <f t="shared" si="9"/>
        <v>81.458043321336632</v>
      </c>
      <c r="AH136" s="47">
        <f t="shared" si="10"/>
        <v>2.2243089595670895</v>
      </c>
    </row>
    <row r="137" spans="1:34" x14ac:dyDescent="0.25">
      <c r="A137" s="47" t="str">
        <f>'[2]OUT-FOREIGNDEMAND'!A92</f>
        <v>2002Q3</v>
      </c>
      <c r="B137" s="60">
        <f>'[2]OUT-FOREIGNDEMAND'!B92</f>
        <v>88.744271890988841</v>
      </c>
      <c r="C137" s="60">
        <f>'[2]OUT-FOREIGNDEMAND'!C92</f>
        <v>92.621850184121811</v>
      </c>
      <c r="D137" s="60">
        <f>'[2]OUT-FOREIGNDEMAND'!D92</f>
        <v>87.387307474587601</v>
      </c>
      <c r="E137" s="60">
        <f>'[2]OUT-FOREIGNDEMAND'!E92</f>
        <v>90.380180443750604</v>
      </c>
      <c r="F137" s="60">
        <f>'[2]OUT-FOREIGNDEMAND'!F92</f>
        <v>162.17088551727184</v>
      </c>
      <c r="G137" s="60">
        <f>'[2]OUT-FOREIGNDEMAND'!G92</f>
        <v>59.564067264592261</v>
      </c>
      <c r="H137" s="60">
        <f>'[2]OUT-FOREIGNDEMAND'!H92</f>
        <v>58.481038444276578</v>
      </c>
      <c r="I137" s="60">
        <f>'[2]OUT-FOREIGNDEMAND'!I92</f>
        <v>48.505260757122429</v>
      </c>
      <c r="J137" s="60">
        <f>'[2]OUT-FOREIGNDEMAND'!J92</f>
        <v>98.842196791789689</v>
      </c>
      <c r="K137" s="60">
        <f>'[2]OUT-FOREIGNDEMAND'!K92</f>
        <v>76.995312465575722</v>
      </c>
      <c r="L137" s="60">
        <f>'[2]OUT-FOREIGNDEMAND'!L92</f>
        <v>60.905287816963146</v>
      </c>
      <c r="M137" s="60">
        <f>'[2]OUT-FOREIGNDEMAND'!M92</f>
        <v>89.420063735398827</v>
      </c>
      <c r="N137" s="60">
        <f>'[2]OUT-FOREIGNDEMAND'!N92</f>
        <v>97.037721826032538</v>
      </c>
      <c r="O137" s="60">
        <f>'[2]OUT-FOREIGNDEMAND'!O92</f>
        <v>78.604250892071519</v>
      </c>
      <c r="P137" s="60">
        <f>'[2]OUT-FOREIGNDEMAND'!P92</f>
        <v>90.808789133484794</v>
      </c>
      <c r="Q137" s="60">
        <f>'[2]OUT-FOREIGNDEMAND'!Q92</f>
        <v>87.067430469776824</v>
      </c>
      <c r="R137" s="60">
        <f>'[2]OUT-FOREIGNDEMAND'!R92</f>
        <v>180.26099999999997</v>
      </c>
      <c r="S137" s="60">
        <f>'[2]OUT-FOREIGNDEMAND'!S92</f>
        <v>70.319812500000012</v>
      </c>
      <c r="T137" s="60">
        <f>'[2]OUT-FOREIGNDEMAND'!T92</f>
        <v>74.626531249999971</v>
      </c>
      <c r="U137" s="60">
        <f>'[2]OUT-FOREIGNDEMAND'!U92</f>
        <v>95.661843750000045</v>
      </c>
      <c r="V137" s="60">
        <f>'[2]OUT-FOREIGNDEMAND'!V92</f>
        <v>52.622281250000022</v>
      </c>
      <c r="W137" s="60"/>
      <c r="X137" s="47">
        <f t="shared" si="14"/>
        <v>1.7997162906058906</v>
      </c>
      <c r="Y137" s="60"/>
      <c r="Z137" s="60">
        <f t="shared" si="11"/>
        <v>2.2371797566737905</v>
      </c>
      <c r="AA137" s="60">
        <f t="shared" si="12"/>
        <v>1.506901889746759</v>
      </c>
      <c r="AB137" s="60">
        <f t="shared" si="13"/>
        <v>-0.81350911759650035</v>
      </c>
      <c r="AC137" s="60">
        <f t="shared" si="5"/>
        <v>1.2639929506780057</v>
      </c>
      <c r="AD137" s="60">
        <f t="shared" si="5"/>
        <v>-0.89692588002650009</v>
      </c>
      <c r="AE137" s="60">
        <f t="shared" si="5"/>
        <v>3.9498027382681933</v>
      </c>
      <c r="AG137" s="61">
        <f t="shared" si="9"/>
        <v>81.88738191224688</v>
      </c>
      <c r="AH137" s="47">
        <f t="shared" si="10"/>
        <v>2.1249952492778723</v>
      </c>
    </row>
    <row r="138" spans="1:34" x14ac:dyDescent="0.25">
      <c r="A138" s="47" t="str">
        <f>'[2]OUT-FOREIGNDEMAND'!A93</f>
        <v>2002Q4</v>
      </c>
      <c r="B138" s="60">
        <f>'[2]OUT-FOREIGNDEMAND'!B93</f>
        <v>89.300657820116882</v>
      </c>
      <c r="C138" s="60">
        <f>'[2]OUT-FOREIGNDEMAND'!C93</f>
        <v>93.263273348436527</v>
      </c>
      <c r="D138" s="60">
        <f>'[2]OUT-FOREIGNDEMAND'!D93</f>
        <v>87.371738161143099</v>
      </c>
      <c r="E138" s="60">
        <f>'[2]OUT-FOREIGNDEMAND'!E93</f>
        <v>91.673549785196315</v>
      </c>
      <c r="F138" s="60">
        <f>'[2]OUT-FOREIGNDEMAND'!F93</f>
        <v>156.31611674693835</v>
      </c>
      <c r="G138" s="60">
        <f>'[2]OUT-FOREIGNDEMAND'!G93</f>
        <v>60.494437655679732</v>
      </c>
      <c r="H138" s="60">
        <f>'[2]OUT-FOREIGNDEMAND'!H93</f>
        <v>59.483524832781193</v>
      </c>
      <c r="I138" s="60">
        <f>'[2]OUT-FOREIGNDEMAND'!I93</f>
        <v>49.657259996755116</v>
      </c>
      <c r="J138" s="60">
        <f>'[2]OUT-FOREIGNDEMAND'!J93</f>
        <v>99.129121580663906</v>
      </c>
      <c r="K138" s="60">
        <f>'[2]OUT-FOREIGNDEMAND'!K93</f>
        <v>77.7886047587441</v>
      </c>
      <c r="L138" s="60">
        <f>'[2]OUT-FOREIGNDEMAND'!L93</f>
        <v>62.003230721213569</v>
      </c>
      <c r="M138" s="60">
        <f>'[2]OUT-FOREIGNDEMAND'!M93</f>
        <v>89.687389080301827</v>
      </c>
      <c r="N138" s="60">
        <f>'[2]OUT-FOREIGNDEMAND'!N93</f>
        <v>96.897541798990488</v>
      </c>
      <c r="O138" s="60">
        <f>'[2]OUT-FOREIGNDEMAND'!O93</f>
        <v>79.418659202588046</v>
      </c>
      <c r="P138" s="60">
        <f>'[2]OUT-FOREIGNDEMAND'!P93</f>
        <v>90.847970623255776</v>
      </c>
      <c r="Q138" s="60">
        <f>'[2]OUT-FOREIGNDEMAND'!Q93</f>
        <v>87.525709229514348</v>
      </c>
      <c r="R138" s="60">
        <f>'[2]OUT-FOREIGNDEMAND'!R93</f>
        <v>181.21249999999998</v>
      </c>
      <c r="S138" s="60">
        <f>'[2]OUT-FOREIGNDEMAND'!S93</f>
        <v>70.435687500000029</v>
      </c>
      <c r="T138" s="60">
        <f>'[2]OUT-FOREIGNDEMAND'!T93</f>
        <v>74.874718749999971</v>
      </c>
      <c r="U138" s="60">
        <f>'[2]OUT-FOREIGNDEMAND'!U93</f>
        <v>95.560406250000042</v>
      </c>
      <c r="V138" s="60">
        <f>'[2]OUT-FOREIGNDEMAND'!V93</f>
        <v>53.126968750000024</v>
      </c>
      <c r="W138" s="60"/>
      <c r="X138" s="47">
        <f t="shared" si="14"/>
        <v>2.0536927210127676</v>
      </c>
      <c r="Y138" s="60"/>
      <c r="Z138" s="60">
        <f t="shared" si="11"/>
        <v>2.1993684345585018</v>
      </c>
      <c r="AA138" s="60">
        <f t="shared" si="12"/>
        <v>1.5663902613406</v>
      </c>
      <c r="AB138" s="60">
        <f t="shared" si="13"/>
        <v>-0.55661492006822133</v>
      </c>
      <c r="AC138" s="60">
        <f t="shared" si="5"/>
        <v>1.285091125219795</v>
      </c>
      <c r="AD138" s="60">
        <f t="shared" si="5"/>
        <v>-0.79157598856962608</v>
      </c>
      <c r="AE138" s="60">
        <f t="shared" si="5"/>
        <v>3.9077651062540353</v>
      </c>
      <c r="AG138" s="61">
        <f t="shared" si="9"/>
        <v>82.299283419990033</v>
      </c>
      <c r="AH138" s="47">
        <f t="shared" si="10"/>
        <v>2.0272710647295522</v>
      </c>
    </row>
    <row r="139" spans="1:34" x14ac:dyDescent="0.25">
      <c r="A139" s="47" t="str">
        <f>'[2]OUT-FOREIGNDEMAND'!A94</f>
        <v>2003Q1</v>
      </c>
      <c r="B139" s="60">
        <f>'[2]OUT-FOREIGNDEMAND'!B94</f>
        <v>89.914572937055198</v>
      </c>
      <c r="C139" s="60">
        <f>'[2]OUT-FOREIGNDEMAND'!C94</f>
        <v>94.285870786591559</v>
      </c>
      <c r="D139" s="60">
        <f>'[2]OUT-FOREIGNDEMAND'!D94</f>
        <v>86.999834443930652</v>
      </c>
      <c r="E139" s="60">
        <f>'[2]OUT-FOREIGNDEMAND'!E94</f>
        <v>93.215060213417587</v>
      </c>
      <c r="F139" s="60">
        <f>'[2]OUT-FOREIGNDEMAND'!F94</f>
        <v>144.81416364187771</v>
      </c>
      <c r="G139" s="60">
        <f>'[2]OUT-FOREIGNDEMAND'!G94</f>
        <v>61.71257866605859</v>
      </c>
      <c r="H139" s="60">
        <f>'[2]OUT-FOREIGNDEMAND'!H94</f>
        <v>60.970044347395877</v>
      </c>
      <c r="I139" s="60">
        <f>'[2]OUT-FOREIGNDEMAND'!I94</f>
        <v>50.901310103043826</v>
      </c>
      <c r="J139" s="60">
        <f>'[2]OUT-FOREIGNDEMAND'!J94</f>
        <v>99.633026668362504</v>
      </c>
      <c r="K139" s="60">
        <f>'[2]OUT-FOREIGNDEMAND'!K94</f>
        <v>77.645057600309912</v>
      </c>
      <c r="L139" s="60">
        <f>'[2]OUT-FOREIGNDEMAND'!L94</f>
        <v>62.738000596501365</v>
      </c>
      <c r="M139" s="60">
        <f>'[2]OUT-FOREIGNDEMAND'!M94</f>
        <v>89.471288422889643</v>
      </c>
      <c r="N139" s="60">
        <f>'[2]OUT-FOREIGNDEMAND'!N94</f>
        <v>96.365880599916423</v>
      </c>
      <c r="O139" s="60">
        <f>'[2]OUT-FOREIGNDEMAND'!O94</f>
        <v>79.344609395573656</v>
      </c>
      <c r="P139" s="60">
        <f>'[2]OUT-FOREIGNDEMAND'!P94</f>
        <v>90.616202325827857</v>
      </c>
      <c r="Q139" s="60">
        <f>'[2]OUT-FOREIGNDEMAND'!Q94</f>
        <v>87.946370696163939</v>
      </c>
      <c r="R139" s="60">
        <f>'[2]OUT-FOREIGNDEMAND'!R94</f>
        <v>182.32903125000004</v>
      </c>
      <c r="S139" s="60">
        <f>'[2]OUT-FOREIGNDEMAND'!S94</f>
        <v>70.53696875</v>
      </c>
      <c r="T139" s="60">
        <f>'[2]OUT-FOREIGNDEMAND'!T94</f>
        <v>75.14237500000003</v>
      </c>
      <c r="U139" s="60">
        <f>'[2]OUT-FOREIGNDEMAND'!U94</f>
        <v>95.555687499999976</v>
      </c>
      <c r="V139" s="60">
        <f>'[2]OUT-FOREIGNDEMAND'!V94</f>
        <v>53.626312500000012</v>
      </c>
      <c r="W139" s="60"/>
      <c r="X139" s="47">
        <f t="shared" si="14"/>
        <v>2.3864915614376869</v>
      </c>
      <c r="Y139" s="60"/>
      <c r="Z139" s="60">
        <f t="shared" si="11"/>
        <v>2.1073734983996673</v>
      </c>
      <c r="AA139" s="60">
        <f t="shared" si="12"/>
        <v>2.0860657630810353</v>
      </c>
      <c r="AB139" s="60">
        <f t="shared" si="13"/>
        <v>0.28795460260837569</v>
      </c>
      <c r="AC139" s="60">
        <f t="shared" si="5"/>
        <v>1.3426481825128844</v>
      </c>
      <c r="AD139" s="60">
        <f t="shared" si="5"/>
        <v>-0.44211670331172348</v>
      </c>
      <c r="AE139" s="60">
        <f t="shared" si="5"/>
        <v>3.8945580805405111</v>
      </c>
      <c r="AG139" s="61">
        <f t="shared" si="9"/>
        <v>82.435243859934786</v>
      </c>
      <c r="AH139" s="47">
        <f t="shared" si="10"/>
        <v>0.662449151343103</v>
      </c>
    </row>
    <row r="140" spans="1:34" x14ac:dyDescent="0.25">
      <c r="A140" s="47" t="str">
        <f>'[2]OUT-FOREIGNDEMAND'!A95</f>
        <v>2003Q2</v>
      </c>
      <c r="B140" s="60">
        <f>'[2]OUT-FOREIGNDEMAND'!B95</f>
        <v>90.597775198997013</v>
      </c>
      <c r="C140" s="60">
        <f>'[2]OUT-FOREIGNDEMAND'!C95</f>
        <v>94.966443449102798</v>
      </c>
      <c r="D140" s="60">
        <f>'[2]OUT-FOREIGNDEMAND'!D95</f>
        <v>87.125362089162337</v>
      </c>
      <c r="E140" s="60">
        <f>'[2]OUT-FOREIGNDEMAND'!E95</f>
        <v>94.203216922045272</v>
      </c>
      <c r="F140" s="60">
        <f>'[2]OUT-FOREIGNDEMAND'!F95</f>
        <v>139.27712063070743</v>
      </c>
      <c r="G140" s="60">
        <f>'[2]OUT-FOREIGNDEMAND'!G95</f>
        <v>62.761662007182814</v>
      </c>
      <c r="H140" s="60">
        <f>'[2]OUT-FOREIGNDEMAND'!H95</f>
        <v>62.143744579938975</v>
      </c>
      <c r="I140" s="60">
        <f>'[2]OUT-FOREIGNDEMAND'!I95</f>
        <v>52.13649195004313</v>
      </c>
      <c r="J140" s="60">
        <f>'[2]OUT-FOREIGNDEMAND'!J95</f>
        <v>100.05440421542671</v>
      </c>
      <c r="K140" s="60">
        <f>'[2]OUT-FOREIGNDEMAND'!K95</f>
        <v>78.351891744710798</v>
      </c>
      <c r="L140" s="60">
        <f>'[2]OUT-FOREIGNDEMAND'!L95</f>
        <v>63.834409932073335</v>
      </c>
      <c r="M140" s="60">
        <f>'[2]OUT-FOREIGNDEMAND'!M95</f>
        <v>89.846256583688401</v>
      </c>
      <c r="N140" s="60">
        <f>'[2]OUT-FOREIGNDEMAND'!N95</f>
        <v>96.309252724606111</v>
      </c>
      <c r="O140" s="60">
        <f>'[2]OUT-FOREIGNDEMAND'!O95</f>
        <v>80.188333455160389</v>
      </c>
      <c r="P140" s="60">
        <f>'[2]OUT-FOREIGNDEMAND'!P95</f>
        <v>90.755793166727742</v>
      </c>
      <c r="Q140" s="60">
        <f>'[2]OUT-FOREIGNDEMAND'!Q95</f>
        <v>88.404008636867246</v>
      </c>
      <c r="R140" s="60">
        <f>'[2]OUT-FOREIGNDEMAND'!R95</f>
        <v>183.41071875000003</v>
      </c>
      <c r="S140" s="60">
        <f>'[2]OUT-FOREIGNDEMAND'!S95</f>
        <v>70.855781249999993</v>
      </c>
      <c r="T140" s="60">
        <f>'[2]OUT-FOREIGNDEMAND'!T95</f>
        <v>75.39612500000004</v>
      </c>
      <c r="U140" s="60">
        <f>'[2]OUT-FOREIGNDEMAND'!U95</f>
        <v>95.507812499999972</v>
      </c>
      <c r="V140" s="60">
        <f>'[2]OUT-FOREIGNDEMAND'!V95</f>
        <v>54.135687500000017</v>
      </c>
      <c r="W140" s="60"/>
      <c r="X140" s="47">
        <f t="shared" si="14"/>
        <v>2.6600028783526852</v>
      </c>
      <c r="Y140" s="60"/>
      <c r="Z140" s="60">
        <f t="shared" si="11"/>
        <v>2.0800682293703465</v>
      </c>
      <c r="AA140" s="60">
        <f t="shared" si="12"/>
        <v>2.2406158327120451</v>
      </c>
      <c r="AB140" s="60">
        <f t="shared" si="13"/>
        <v>0.81057144152862914</v>
      </c>
      <c r="AC140" s="60">
        <f t="shared" si="5"/>
        <v>1.3608034332023955</v>
      </c>
      <c r="AD140" s="60">
        <f t="shared" si="5"/>
        <v>-0.30678598863871365</v>
      </c>
      <c r="AE140" s="60">
        <f t="shared" si="5"/>
        <v>3.8700753149214062</v>
      </c>
      <c r="AG140" s="61">
        <f t="shared" si="9"/>
        <v>82.915672795196215</v>
      </c>
      <c r="AH140" s="47">
        <f t="shared" si="10"/>
        <v>2.3516405452240763</v>
      </c>
    </row>
    <row r="141" spans="1:34" x14ac:dyDescent="0.25">
      <c r="A141" s="47" t="str">
        <f>'[2]OUT-FOREIGNDEMAND'!A96</f>
        <v>2003Q3</v>
      </c>
      <c r="B141" s="60">
        <f>'[2]OUT-FOREIGNDEMAND'!B96</f>
        <v>91.345365457111797</v>
      </c>
      <c r="C141" s="60">
        <f>'[2]OUT-FOREIGNDEMAND'!C96</f>
        <v>95.606324273255296</v>
      </c>
      <c r="D141" s="60">
        <f>'[2]OUT-FOREIGNDEMAND'!D96</f>
        <v>87.392585360916456</v>
      </c>
      <c r="E141" s="60">
        <f>'[2]OUT-FOREIGNDEMAND'!E96</f>
        <v>94.971976080399855</v>
      </c>
      <c r="F141" s="60">
        <f>'[2]OUT-FOREIGNDEMAND'!F96</f>
        <v>134.86661503483685</v>
      </c>
      <c r="G141" s="60">
        <f>'[2]OUT-FOREIGNDEMAND'!G96</f>
        <v>63.832032799279929</v>
      </c>
      <c r="H141" s="60">
        <f>'[2]OUT-FOREIGNDEMAND'!H96</f>
        <v>63.336647367152857</v>
      </c>
      <c r="I141" s="60">
        <f>'[2]OUT-FOREIGNDEMAND'!I96</f>
        <v>53.404855173563618</v>
      </c>
      <c r="J141" s="60">
        <f>'[2]OUT-FOREIGNDEMAND'!J96</f>
        <v>100.51804915496439</v>
      </c>
      <c r="K141" s="60">
        <f>'[2]OUT-FOREIGNDEMAND'!K96</f>
        <v>79.164431877597778</v>
      </c>
      <c r="L141" s="60">
        <f>'[2]OUT-FOREIGNDEMAND'!L96</f>
        <v>64.990453524076628</v>
      </c>
      <c r="M141" s="60">
        <f>'[2]OUT-FOREIGNDEMAND'!M96</f>
        <v>90.364587387478878</v>
      </c>
      <c r="N141" s="60">
        <f>'[2]OUT-FOREIGNDEMAND'!N96</f>
        <v>96.366610466477979</v>
      </c>
      <c r="O141" s="60">
        <f>'[2]OUT-FOREIGNDEMAND'!O96</f>
        <v>81.197234721293242</v>
      </c>
      <c r="P141" s="60">
        <f>'[2]OUT-FOREIGNDEMAND'!P96</f>
        <v>90.999114426985969</v>
      </c>
      <c r="Q141" s="60">
        <f>'[2]OUT-FOREIGNDEMAND'!Q96</f>
        <v>88.86754231531522</v>
      </c>
      <c r="R141" s="60">
        <f>'[2]OUT-FOREIGNDEMAND'!R96</f>
        <v>184.54084375000008</v>
      </c>
      <c r="S141" s="60">
        <f>'[2]OUT-FOREIGNDEMAND'!S96</f>
        <v>71.295406249999985</v>
      </c>
      <c r="T141" s="60">
        <f>'[2]OUT-FOREIGNDEMAND'!T96</f>
        <v>75.649875000000037</v>
      </c>
      <c r="U141" s="60">
        <f>'[2]OUT-FOREIGNDEMAND'!U96</f>
        <v>95.47506249999995</v>
      </c>
      <c r="V141" s="60">
        <f>'[2]OUT-FOREIGNDEMAND'!V96</f>
        <v>54.648687500000015</v>
      </c>
      <c r="W141" s="60"/>
      <c r="X141" s="47">
        <f t="shared" si="14"/>
        <v>2.9309988247107066</v>
      </c>
      <c r="Y141" s="60"/>
      <c r="Z141" s="60">
        <f t="shared" si="11"/>
        <v>2.0674916393257581</v>
      </c>
      <c r="AA141" s="60">
        <f t="shared" si="12"/>
        <v>2.3742483121696356</v>
      </c>
      <c r="AB141" s="60">
        <f t="shared" si="13"/>
        <v>1.3873668249612781</v>
      </c>
      <c r="AC141" s="60">
        <f t="shared" si="5"/>
        <v>1.3712867700789166</v>
      </c>
      <c r="AD141" s="60">
        <f t="shared" si="5"/>
        <v>-0.19525156810507038</v>
      </c>
      <c r="AE141" s="60">
        <f t="shared" si="5"/>
        <v>3.8508521521004813</v>
      </c>
      <c r="AG141" s="61">
        <f t="shared" si="9"/>
        <v>83.482066241143073</v>
      </c>
      <c r="AH141" s="47">
        <f t="shared" si="10"/>
        <v>2.7605079486643591</v>
      </c>
    </row>
    <row r="142" spans="1:34" x14ac:dyDescent="0.25">
      <c r="A142" s="47" t="str">
        <f>'[2]OUT-FOREIGNDEMAND'!A97</f>
        <v>2003Q4</v>
      </c>
      <c r="B142" s="60">
        <f>'[2]OUT-FOREIGNDEMAND'!B97</f>
        <v>92.157343711399562</v>
      </c>
      <c r="C142" s="60">
        <f>'[2]OUT-FOREIGNDEMAND'!C97</f>
        <v>96.205513259049027</v>
      </c>
      <c r="D142" s="60">
        <f>'[2]OUT-FOREIGNDEMAND'!D97</f>
        <v>87.80150425919301</v>
      </c>
      <c r="E142" s="60">
        <f>'[2]OUT-FOREIGNDEMAND'!E97</f>
        <v>95.521337688481324</v>
      </c>
      <c r="F142" s="60">
        <f>'[2]OUT-FOREIGNDEMAND'!F97</f>
        <v>131.58264685426602</v>
      </c>
      <c r="G142" s="60">
        <f>'[2]OUT-FOREIGNDEMAND'!G97</f>
        <v>64.923691042349915</v>
      </c>
      <c r="H142" s="60">
        <f>'[2]OUT-FOREIGNDEMAND'!H97</f>
        <v>64.548752709037501</v>
      </c>
      <c r="I142" s="60">
        <f>'[2]OUT-FOREIGNDEMAND'!I97</f>
        <v>54.706399773605291</v>
      </c>
      <c r="J142" s="60">
        <f>'[2]OUT-FOREIGNDEMAND'!J97</f>
        <v>101.02396148697548</v>
      </c>
      <c r="K142" s="60">
        <f>'[2]OUT-FOREIGNDEMAND'!K97</f>
        <v>80.082677998970837</v>
      </c>
      <c r="L142" s="60">
        <f>'[2]OUT-FOREIGNDEMAND'!L97</f>
        <v>66.206131372511294</v>
      </c>
      <c r="M142" s="60">
        <f>'[2]OUT-FOREIGNDEMAND'!M97</f>
        <v>91.026280834261101</v>
      </c>
      <c r="N142" s="60">
        <f>'[2]OUT-FOREIGNDEMAND'!N97</f>
        <v>96.537953825532028</v>
      </c>
      <c r="O142" s="60">
        <f>'[2]OUT-FOREIGNDEMAND'!O97</f>
        <v>82.371313193972213</v>
      </c>
      <c r="P142" s="60">
        <f>'[2]OUT-FOREIGNDEMAND'!P97</f>
        <v>91.346166106602539</v>
      </c>
      <c r="Q142" s="60">
        <f>'[2]OUT-FOREIGNDEMAND'!Q97</f>
        <v>89.336971731507901</v>
      </c>
      <c r="R142" s="60">
        <f>'[2]OUT-FOREIGNDEMAND'!R97</f>
        <v>185.71940625000008</v>
      </c>
      <c r="S142" s="60">
        <f>'[2]OUT-FOREIGNDEMAND'!S97</f>
        <v>71.855843749999991</v>
      </c>
      <c r="T142" s="60">
        <f>'[2]OUT-FOREIGNDEMAND'!T97</f>
        <v>75.903625000000034</v>
      </c>
      <c r="U142" s="60">
        <f>'[2]OUT-FOREIGNDEMAND'!U97</f>
        <v>95.457437499999955</v>
      </c>
      <c r="V142" s="60">
        <f>'[2]OUT-FOREIGNDEMAND'!V97</f>
        <v>55.16531250000002</v>
      </c>
      <c r="W142" s="60"/>
      <c r="X142" s="47">
        <f t="shared" si="14"/>
        <v>3.1989527972314136</v>
      </c>
      <c r="Y142" s="60"/>
      <c r="Z142" s="60">
        <f t="shared" si="11"/>
        <v>2.0694062555311366</v>
      </c>
      <c r="AA142" s="60">
        <f t="shared" si="12"/>
        <v>2.487083534524448</v>
      </c>
      <c r="AB142" s="60">
        <f t="shared" si="13"/>
        <v>2.016245315984122</v>
      </c>
      <c r="AC142" s="60">
        <f t="shared" si="5"/>
        <v>1.3741704372012276</v>
      </c>
      <c r="AD142" s="60">
        <f t="shared" si="5"/>
        <v>-0.10775252433598004</v>
      </c>
      <c r="AE142" s="60">
        <f t="shared" si="5"/>
        <v>3.8367401678643498</v>
      </c>
      <c r="AG142" s="61">
        <f t="shared" si="9"/>
        <v>84.13442419777536</v>
      </c>
      <c r="AH142" s="47">
        <f t="shared" si="10"/>
        <v>3.1625690565085796</v>
      </c>
    </row>
    <row r="143" spans="1:34" x14ac:dyDescent="0.25">
      <c r="A143" s="47" t="str">
        <f>'[2]OUT-FOREIGNDEMAND'!A98</f>
        <v>2004Q1</v>
      </c>
      <c r="B143" s="60">
        <f>'[2]OUT-FOREIGNDEMAND'!B98</f>
        <v>93.22807191234736</v>
      </c>
      <c r="C143" s="60">
        <f>'[2]OUT-FOREIGNDEMAND'!C98</f>
        <v>96.604888292129743</v>
      </c>
      <c r="D143" s="60">
        <f>'[2]OUT-FOREIGNDEMAND'!D98</f>
        <v>88.652353072284455</v>
      </c>
      <c r="E143" s="60">
        <f>'[2]OUT-FOREIGNDEMAND'!E98</f>
        <v>94.764806605681201</v>
      </c>
      <c r="F143" s="60">
        <f>'[2]OUT-FOREIGNDEMAND'!F98</f>
        <v>132.38741091476589</v>
      </c>
      <c r="G143" s="60">
        <f>'[2]OUT-FOREIGNDEMAND'!G98</f>
        <v>66.019343132014569</v>
      </c>
      <c r="H143" s="60">
        <f>'[2]OUT-FOREIGNDEMAND'!H98</f>
        <v>65.615817798316172</v>
      </c>
      <c r="I143" s="60">
        <f>'[2]OUT-FOREIGNDEMAND'!I98</f>
        <v>55.923909600053776</v>
      </c>
      <c r="J143" s="60">
        <f>'[2]OUT-FOREIGNDEMAND'!J98</f>
        <v>101.73149992197766</v>
      </c>
      <c r="K143" s="60">
        <f>'[2]OUT-FOREIGNDEMAND'!K98</f>
        <v>81.452669052828981</v>
      </c>
      <c r="L143" s="60">
        <f>'[2]OUT-FOREIGNDEMAND'!L98</f>
        <v>67.70543342947397</v>
      </c>
      <c r="M143" s="60">
        <f>'[2]OUT-FOREIGNDEMAND'!M98</f>
        <v>92.354046408184303</v>
      </c>
      <c r="N143" s="60">
        <f>'[2]OUT-FOREIGNDEMAND'!N98</f>
        <v>97.175934782270787</v>
      </c>
      <c r="O143" s="60">
        <f>'[2]OUT-FOREIGNDEMAND'!O98</f>
        <v>84.332049366332555</v>
      </c>
      <c r="P143" s="60">
        <f>'[2]OUT-FOREIGNDEMAND'!P98</f>
        <v>92.041414128593829</v>
      </c>
      <c r="Q143" s="60">
        <f>'[2]OUT-FOREIGNDEMAND'!Q98</f>
        <v>89.815853963189113</v>
      </c>
      <c r="R143" s="60">
        <f>'[2]OUT-FOREIGNDEMAND'!R98</f>
        <v>186.84078125000002</v>
      </c>
      <c r="S143" s="60">
        <f>'[2]OUT-FOREIGNDEMAND'!S98</f>
        <v>73.05943750000003</v>
      </c>
      <c r="T143" s="60">
        <f>'[2]OUT-FOREIGNDEMAND'!T98</f>
        <v>76.07003125</v>
      </c>
      <c r="U143" s="60">
        <f>'[2]OUT-FOREIGNDEMAND'!U98</f>
        <v>95.534156249999995</v>
      </c>
      <c r="V143" s="60">
        <f>'[2]OUT-FOREIGNDEMAND'!V98</f>
        <v>55.631187500000003</v>
      </c>
      <c r="W143" s="60"/>
      <c r="X143" s="47">
        <f t="shared" si="14"/>
        <v>3.685163446877282</v>
      </c>
      <c r="Y143" s="60"/>
      <c r="Z143" s="60">
        <f t="shared" si="11"/>
        <v>2.1257082608716615</v>
      </c>
      <c r="AA143" s="60">
        <f t="shared" si="12"/>
        <v>2.4745099390199199</v>
      </c>
      <c r="AB143" s="60">
        <f t="shared" si="13"/>
        <v>3.5760946276842009</v>
      </c>
      <c r="AC143" s="60">
        <f t="shared" si="5"/>
        <v>1.2345314478015457</v>
      </c>
      <c r="AD143" s="60">
        <f t="shared" si="5"/>
        <v>-2.2532672374919738E-2</v>
      </c>
      <c r="AE143" s="60">
        <f t="shared" si="5"/>
        <v>3.7386031344220916</v>
      </c>
      <c r="AG143" s="61">
        <f t="shared" si="9"/>
        <v>85.041319749364646</v>
      </c>
      <c r="AH143" s="47">
        <f t="shared" si="10"/>
        <v>4.3818664149692266</v>
      </c>
    </row>
    <row r="144" spans="1:34" x14ac:dyDescent="0.25">
      <c r="A144" s="47" t="str">
        <f>'[2]OUT-FOREIGNDEMAND'!A99</f>
        <v>2004Q2</v>
      </c>
      <c r="B144" s="60">
        <f>'[2]OUT-FOREIGNDEMAND'!B99</f>
        <v>94.091081378786285</v>
      </c>
      <c r="C144" s="60">
        <f>'[2]OUT-FOREIGNDEMAND'!C99</f>
        <v>97.186342446947648</v>
      </c>
      <c r="D144" s="60">
        <f>'[2]OUT-FOREIGNDEMAND'!D99</f>
        <v>89.224569508288894</v>
      </c>
      <c r="E144" s="60">
        <f>'[2]OUT-FOREIGNDEMAND'!E99</f>
        <v>95.309971169459843</v>
      </c>
      <c r="F144" s="60">
        <f>'[2]OUT-FOREIGNDEMAND'!F99</f>
        <v>130.1716396344861</v>
      </c>
      <c r="G144" s="60">
        <f>'[2]OUT-FOREIGNDEMAND'!G99</f>
        <v>67.160493718781581</v>
      </c>
      <c r="H144" s="60">
        <f>'[2]OUT-FOREIGNDEMAND'!H99</f>
        <v>66.93202537245304</v>
      </c>
      <c r="I144" s="60">
        <f>'[2]OUT-FOREIGNDEMAND'!I99</f>
        <v>57.338703413183602</v>
      </c>
      <c r="J144" s="60">
        <f>'[2]OUT-FOREIGNDEMAND'!J99</f>
        <v>102.25820355472854</v>
      </c>
      <c r="K144" s="60">
        <f>'[2]OUT-FOREIGNDEMAND'!K99</f>
        <v>82.443911573574582</v>
      </c>
      <c r="L144" s="60">
        <f>'[2]OUT-FOREIGNDEMAND'!L99</f>
        <v>68.950783809932631</v>
      </c>
      <c r="M144" s="60">
        <f>'[2]OUT-FOREIGNDEMAND'!M99</f>
        <v>93.09338134729029</v>
      </c>
      <c r="N144" s="60">
        <f>'[2]OUT-FOREIGNDEMAND'!N99</f>
        <v>97.434188583488222</v>
      </c>
      <c r="O144" s="60">
        <f>'[2]OUT-FOREIGNDEMAND'!O99</f>
        <v>85.587890054849623</v>
      </c>
      <c r="P144" s="60">
        <f>'[2]OUT-FOREIGNDEMAND'!P99</f>
        <v>92.498140277720495</v>
      </c>
      <c r="Q144" s="60">
        <f>'[2]OUT-FOREIGNDEMAND'!Q99</f>
        <v>90.295652023773613</v>
      </c>
      <c r="R144" s="60">
        <f>'[2]OUT-FOREIGNDEMAND'!R99</f>
        <v>188.15846875000003</v>
      </c>
      <c r="S144" s="60">
        <f>'[2]OUT-FOREIGNDEMAND'!S99</f>
        <v>73.652562500000016</v>
      </c>
      <c r="T144" s="60">
        <f>'[2]OUT-FOREIGNDEMAND'!T99</f>
        <v>76.358718749999994</v>
      </c>
      <c r="U144" s="60">
        <f>'[2]OUT-FOREIGNDEMAND'!U99</f>
        <v>95.515093749999991</v>
      </c>
      <c r="V144" s="60">
        <f>'[2]OUT-FOREIGNDEMAND'!V99</f>
        <v>56.176812499999997</v>
      </c>
      <c r="W144" s="60"/>
      <c r="X144" s="47">
        <f t="shared" si="14"/>
        <v>3.8558410205065785</v>
      </c>
      <c r="Y144" s="60"/>
      <c r="Z144" s="60">
        <f t="shared" si="11"/>
        <v>2.13977105345593</v>
      </c>
      <c r="AA144" s="60">
        <f t="shared" si="12"/>
        <v>2.5885891688105067</v>
      </c>
      <c r="AB144" s="60">
        <f t="shared" si="13"/>
        <v>3.9471461617678782</v>
      </c>
      <c r="AC144" s="60">
        <f t="shared" si="5"/>
        <v>1.2767151494853968</v>
      </c>
      <c r="AD144" s="60">
        <f t="shared" si="5"/>
        <v>7.6237218814112495E-3</v>
      </c>
      <c r="AE144" s="60">
        <f t="shared" si="5"/>
        <v>3.7703871406453926</v>
      </c>
      <c r="AG144" s="61">
        <f t="shared" si="9"/>
        <v>85.798177493659068</v>
      </c>
      <c r="AH144" s="47">
        <f t="shared" si="10"/>
        <v>3.6077603048774609</v>
      </c>
    </row>
    <row r="145" spans="1:34" x14ac:dyDescent="0.25">
      <c r="A145" s="47" t="str">
        <f>'[2]OUT-FOREIGNDEMAND'!A100</f>
        <v>2004Q3</v>
      </c>
      <c r="B145" s="60">
        <f>'[2]OUT-FOREIGNDEMAND'!B100</f>
        <v>94.940734061203372</v>
      </c>
      <c r="C145" s="60">
        <f>'[2]OUT-FOREIGNDEMAND'!C100</f>
        <v>97.790753609148496</v>
      </c>
      <c r="D145" s="60">
        <f>'[2]OUT-FOREIGNDEMAND'!D100</f>
        <v>89.818387855498784</v>
      </c>
      <c r="E145" s="60">
        <f>'[2]OUT-FOREIGNDEMAND'!E100</f>
        <v>96.070336239208757</v>
      </c>
      <c r="F145" s="60">
        <f>'[2]OUT-FOREIGNDEMAND'!F100</f>
        <v>127.89752783919761</v>
      </c>
      <c r="G145" s="60">
        <f>'[2]OUT-FOREIGNDEMAND'!G100</f>
        <v>68.329849198272726</v>
      </c>
      <c r="H145" s="60">
        <f>'[2]OUT-FOREIGNDEMAND'!H100</f>
        <v>68.333132624171384</v>
      </c>
      <c r="I145" s="60">
        <f>'[2]OUT-FOREIGNDEMAND'!I100</f>
        <v>58.833565062880389</v>
      </c>
      <c r="J145" s="60">
        <f>'[2]OUT-FOREIGNDEMAND'!J100</f>
        <v>102.76343109574579</v>
      </c>
      <c r="K145" s="60">
        <f>'[2]OUT-FOREIGNDEMAND'!K100</f>
        <v>83.402444505206631</v>
      </c>
      <c r="L145" s="60">
        <f>'[2]OUT-FOREIGNDEMAND'!L100</f>
        <v>70.166172465983962</v>
      </c>
      <c r="M145" s="60">
        <f>'[2]OUT-FOREIGNDEMAND'!M100</f>
        <v>93.766995135728365</v>
      </c>
      <c r="N145" s="60">
        <f>'[2]OUT-FOREIGNDEMAND'!N100</f>
        <v>97.665367209686821</v>
      </c>
      <c r="O145" s="60">
        <f>'[2]OUT-FOREIGNDEMAND'!O100</f>
        <v>86.760315752658684</v>
      </c>
      <c r="P145" s="60">
        <f>'[2]OUT-FOREIGNDEMAND'!P100</f>
        <v>92.96081047699893</v>
      </c>
      <c r="Q145" s="60">
        <f>'[2]OUT-FOREIGNDEMAND'!Q100</f>
        <v>90.779922991005293</v>
      </c>
      <c r="R145" s="60">
        <f>'[2]OUT-FOREIGNDEMAND'!R100</f>
        <v>189.56684375000003</v>
      </c>
      <c r="S145" s="60">
        <f>'[2]OUT-FOREIGNDEMAND'!S100</f>
        <v>74.15756250000004</v>
      </c>
      <c r="T145" s="60">
        <f>'[2]OUT-FOREIGNDEMAND'!T100</f>
        <v>76.682343750000001</v>
      </c>
      <c r="U145" s="60">
        <f>'[2]OUT-FOREIGNDEMAND'!U100</f>
        <v>95.479468749999981</v>
      </c>
      <c r="V145" s="60">
        <f>'[2]OUT-FOREIGNDEMAND'!V100</f>
        <v>56.747812500000002</v>
      </c>
      <c r="W145" s="60"/>
      <c r="X145" s="47">
        <f t="shared" si="14"/>
        <v>3.9360164427604927</v>
      </c>
      <c r="Y145" s="60"/>
      <c r="Z145" s="60">
        <f t="shared" si="11"/>
        <v>2.1519450475007584</v>
      </c>
      <c r="AA145" s="60">
        <f t="shared" si="12"/>
        <v>2.7235163218440439</v>
      </c>
      <c r="AB145" s="60">
        <f t="shared" si="13"/>
        <v>4.0145030381954827</v>
      </c>
      <c r="AC145" s="60">
        <f t="shared" si="5"/>
        <v>1.3647990165218005</v>
      </c>
      <c r="AD145" s="60">
        <f t="shared" si="5"/>
        <v>4.6150794612342949E-3</v>
      </c>
      <c r="AE145" s="60">
        <f t="shared" si="5"/>
        <v>3.8411261020678378</v>
      </c>
      <c r="AG145" s="61">
        <f t="shared" si="9"/>
        <v>86.57357051493031</v>
      </c>
      <c r="AH145" s="47">
        <f t="shared" si="10"/>
        <v>3.6642634163693177</v>
      </c>
    </row>
    <row r="146" spans="1:34" x14ac:dyDescent="0.25">
      <c r="A146" s="47" t="str">
        <f>'[2]OUT-FOREIGNDEMAND'!A101</f>
        <v>2004Q4</v>
      </c>
      <c r="B146" s="60">
        <f>'[2]OUT-FOREIGNDEMAND'!B101</f>
        <v>95.777029959598622</v>
      </c>
      <c r="C146" s="60">
        <f>'[2]OUT-FOREIGNDEMAND'!C101</f>
        <v>98.418121778732271</v>
      </c>
      <c r="D146" s="60">
        <f>'[2]OUT-FOREIGNDEMAND'!D101</f>
        <v>90.433808113914111</v>
      </c>
      <c r="E146" s="60">
        <f>'[2]OUT-FOREIGNDEMAND'!E101</f>
        <v>97.045901814927973</v>
      </c>
      <c r="F146" s="60">
        <f>'[2]OUT-FOREIGNDEMAND'!F101</f>
        <v>125.56507552890046</v>
      </c>
      <c r="G146" s="60">
        <f>'[2]OUT-FOREIGNDEMAND'!G101</f>
        <v>69.527409570488032</v>
      </c>
      <c r="H146" s="60">
        <f>'[2]OUT-FOREIGNDEMAND'!H101</f>
        <v>69.819139553471175</v>
      </c>
      <c r="I146" s="60">
        <f>'[2]OUT-FOREIGNDEMAND'!I101</f>
        <v>60.40849454914413</v>
      </c>
      <c r="J146" s="60">
        <f>'[2]OUT-FOREIGNDEMAND'!J101</f>
        <v>103.24718254502939</v>
      </c>
      <c r="K146" s="60">
        <f>'[2]OUT-FOREIGNDEMAND'!K101</f>
        <v>84.328267847725158</v>
      </c>
      <c r="L146" s="60">
        <f>'[2]OUT-FOREIGNDEMAND'!L101</f>
        <v>71.35159939762795</v>
      </c>
      <c r="M146" s="60">
        <f>'[2]OUT-FOREIGNDEMAND'!M101</f>
        <v>94.374887773498457</v>
      </c>
      <c r="N146" s="60">
        <f>'[2]OUT-FOREIGNDEMAND'!N101</f>
        <v>97.869470660866611</v>
      </c>
      <c r="O146" s="60">
        <f>'[2]OUT-FOREIGNDEMAND'!O101</f>
        <v>87.849326459759752</v>
      </c>
      <c r="P146" s="60">
        <f>'[2]OUT-FOREIGNDEMAND'!P101</f>
        <v>93.429424726429119</v>
      </c>
      <c r="Q146" s="60">
        <f>'[2]OUT-FOREIGNDEMAND'!Q101</f>
        <v>91.268666864884139</v>
      </c>
      <c r="R146" s="60">
        <f>'[2]OUT-FOREIGNDEMAND'!R101</f>
        <v>191.06590625000001</v>
      </c>
      <c r="S146" s="60">
        <f>'[2]OUT-FOREIGNDEMAND'!S101</f>
        <v>74.57443750000003</v>
      </c>
      <c r="T146" s="60">
        <f>'[2]OUT-FOREIGNDEMAND'!T101</f>
        <v>77.040906250000006</v>
      </c>
      <c r="U146" s="60">
        <f>'[2]OUT-FOREIGNDEMAND'!U101</f>
        <v>95.427281249999979</v>
      </c>
      <c r="V146" s="60">
        <f>'[2]OUT-FOREIGNDEMAND'!V101</f>
        <v>57.344187500000004</v>
      </c>
      <c r="W146" s="60"/>
      <c r="X146" s="47">
        <f t="shared" si="14"/>
        <v>3.9277241535243146</v>
      </c>
      <c r="Y146" s="60"/>
      <c r="Z146" s="60">
        <f t="shared" si="11"/>
        <v>2.1622572334125234</v>
      </c>
      <c r="AA146" s="60">
        <f t="shared" si="12"/>
        <v>2.8788052406343079</v>
      </c>
      <c r="AB146" s="60">
        <f t="shared" si="13"/>
        <v>3.7833996626057909</v>
      </c>
      <c r="AC146" s="60">
        <f t="shared" si="5"/>
        <v>1.4983227085662465</v>
      </c>
      <c r="AD146" s="60">
        <f t="shared" si="5"/>
        <v>-3.1591304763423089E-2</v>
      </c>
      <c r="AE146" s="60">
        <f t="shared" si="5"/>
        <v>3.9497193095751726</v>
      </c>
      <c r="AG146" s="61">
        <f t="shared" si="9"/>
        <v>87.367498813178301</v>
      </c>
      <c r="AH146" s="47">
        <f t="shared" si="10"/>
        <v>3.7189935373276528</v>
      </c>
    </row>
    <row r="147" spans="1:34" x14ac:dyDescent="0.25">
      <c r="A147" s="47" t="str">
        <f>'[2]OUT-FOREIGNDEMAND'!A102</f>
        <v>2005Q1</v>
      </c>
      <c r="B147" s="60">
        <f>'[2]OUT-FOREIGNDEMAND'!B102</f>
        <v>96.655632586274265</v>
      </c>
      <c r="C147" s="60">
        <f>'[2]OUT-FOREIGNDEMAND'!C102</f>
        <v>99.194450730326821</v>
      </c>
      <c r="D147" s="60">
        <f>'[2]OUT-FOREIGNDEMAND'!D102</f>
        <v>90.923732145630225</v>
      </c>
      <c r="E147" s="60">
        <f>'[2]OUT-FOREIGNDEMAND'!E102</f>
        <v>98.570797997714521</v>
      </c>
      <c r="F147" s="60">
        <f>'[2]OUT-FOREIGNDEMAND'!F102</f>
        <v>122.19783685835898</v>
      </c>
      <c r="G147" s="60">
        <f>'[2]OUT-FOREIGNDEMAND'!G102</f>
        <v>70.692410521011638</v>
      </c>
      <c r="H147" s="60">
        <f>'[2]OUT-FOREIGNDEMAND'!H102</f>
        <v>71.51356044865139</v>
      </c>
      <c r="I147" s="60">
        <f>'[2]OUT-FOREIGNDEMAND'!I102</f>
        <v>62.012216569599673</v>
      </c>
      <c r="J147" s="60">
        <f>'[2]OUT-FOREIGNDEMAND'!J102</f>
        <v>103.72099121556782</v>
      </c>
      <c r="K147" s="60">
        <f>'[2]OUT-FOREIGNDEMAND'!K102</f>
        <v>84.986511660548587</v>
      </c>
      <c r="L147" s="60">
        <f>'[2]OUT-FOREIGNDEMAND'!L102</f>
        <v>72.030952639827035</v>
      </c>
      <c r="M147" s="60">
        <f>'[2]OUT-FOREIGNDEMAND'!M102</f>
        <v>94.710544084081391</v>
      </c>
      <c r="N147" s="60">
        <f>'[2]OUT-FOREIGNDEMAND'!N102</f>
        <v>97.503978728456275</v>
      </c>
      <c r="O147" s="60">
        <f>'[2]OUT-FOREIGNDEMAND'!O102</f>
        <v>88.718739733650949</v>
      </c>
      <c r="P147" s="60">
        <f>'[2]OUT-FOREIGNDEMAND'!P102</f>
        <v>93.703549250754492</v>
      </c>
      <c r="Q147" s="60">
        <f>'[2]OUT-FOREIGNDEMAND'!Q102</f>
        <v>91.765915261821306</v>
      </c>
      <c r="R147" s="60">
        <f>'[2]OUT-FOREIGNDEMAND'!R102</f>
        <v>192.89300000000003</v>
      </c>
      <c r="S147" s="60">
        <f>'[2]OUT-FOREIGNDEMAND'!S102</f>
        <v>74.695062499999992</v>
      </c>
      <c r="T147" s="60">
        <f>'[2]OUT-FOREIGNDEMAND'!T102</f>
        <v>77.48346875</v>
      </c>
      <c r="U147" s="60">
        <f>'[2]OUT-FOREIGNDEMAND'!U102</f>
        <v>95.236031250000053</v>
      </c>
      <c r="V147" s="60">
        <f>'[2]OUT-FOREIGNDEMAND'!V102</f>
        <v>57.801093750000007</v>
      </c>
      <c r="W147" s="60"/>
      <c r="X147" s="47">
        <f t="shared" si="14"/>
        <v>3.6765328335326863</v>
      </c>
      <c r="Y147" s="60"/>
      <c r="Z147" s="60">
        <f t="shared" si="11"/>
        <v>2.171177150340764</v>
      </c>
      <c r="AA147" s="60">
        <f t="shared" si="12"/>
        <v>3.2392386231258063</v>
      </c>
      <c r="AB147" s="60">
        <f t="shared" si="13"/>
        <v>2.2387593663035776</v>
      </c>
      <c r="AC147" s="60">
        <f t="shared" si="5"/>
        <v>1.8580740362190928</v>
      </c>
      <c r="AD147" s="60">
        <f t="shared" si="5"/>
        <v>-0.31206116398807549</v>
      </c>
      <c r="AE147" s="60">
        <f t="shared" si="5"/>
        <v>3.900521177981342</v>
      </c>
      <c r="AG147" s="61">
        <f t="shared" si="9"/>
        <v>88.06490640296019</v>
      </c>
      <c r="AH147" s="47">
        <f t="shared" si="10"/>
        <v>3.2314197806761147</v>
      </c>
    </row>
    <row r="148" spans="1:34" x14ac:dyDescent="0.25">
      <c r="A148" s="47" t="str">
        <f>'[2]OUT-FOREIGNDEMAND'!A103</f>
        <v>2005Q2</v>
      </c>
      <c r="B148" s="60">
        <f>'[2]OUT-FOREIGNDEMAND'!B103</f>
        <v>97.442949511704938</v>
      </c>
      <c r="C148" s="60">
        <f>'[2]OUT-FOREIGNDEMAND'!C103</f>
        <v>99.817331404825325</v>
      </c>
      <c r="D148" s="60">
        <f>'[2]OUT-FOREIGNDEMAND'!D103</f>
        <v>91.641195481618354</v>
      </c>
      <c r="E148" s="60">
        <f>'[2]OUT-FOREIGNDEMAND'!E103</f>
        <v>99.843112544935465</v>
      </c>
      <c r="F148" s="60">
        <f>'[2]OUT-FOREIGNDEMAND'!F103</f>
        <v>120.13928185613877</v>
      </c>
      <c r="G148" s="60">
        <f>'[2]OUT-FOREIGNDEMAND'!G103</f>
        <v>71.970686404441579</v>
      </c>
      <c r="H148" s="60">
        <f>'[2]OUT-FOREIGNDEMAND'!H103</f>
        <v>73.119961017794523</v>
      </c>
      <c r="I148" s="60">
        <f>'[2]OUT-FOREIGNDEMAND'!I103</f>
        <v>63.767791849947365</v>
      </c>
      <c r="J148" s="60">
        <f>'[2]OUT-FOREIGNDEMAND'!J103</f>
        <v>104.15717715618875</v>
      </c>
      <c r="K148" s="60">
        <f>'[2]OUT-FOREIGNDEMAND'!K103</f>
        <v>85.940863801072624</v>
      </c>
      <c r="L148" s="60">
        <f>'[2]OUT-FOREIGNDEMAND'!L103</f>
        <v>73.346900908671387</v>
      </c>
      <c r="M148" s="60">
        <f>'[2]OUT-FOREIGNDEMAND'!M103</f>
        <v>95.269600491123271</v>
      </c>
      <c r="N148" s="60">
        <f>'[2]OUT-FOREIGNDEMAND'!N103</f>
        <v>97.870939913026959</v>
      </c>
      <c r="O148" s="60">
        <f>'[2]OUT-FOREIGNDEMAND'!O103</f>
        <v>89.695393436336772</v>
      </c>
      <c r="P148" s="60">
        <f>'[2]OUT-FOREIGNDEMAND'!P103</f>
        <v>94.264225110590871</v>
      </c>
      <c r="Q148" s="60">
        <f>'[2]OUT-FOREIGNDEMAND'!Q103</f>
        <v>92.261992302429988</v>
      </c>
      <c r="R148" s="60">
        <f>'[2]OUT-FOREIGNDEMAND'!R103</f>
        <v>194.4785</v>
      </c>
      <c r="S148" s="60">
        <f>'[2]OUT-FOREIGNDEMAND'!S103</f>
        <v>75.018937499999979</v>
      </c>
      <c r="T148" s="60">
        <f>'[2]OUT-FOREIGNDEMAND'!T103</f>
        <v>77.892281249999996</v>
      </c>
      <c r="U148" s="60">
        <f>'[2]OUT-FOREIGNDEMAND'!U103</f>
        <v>95.199718750000073</v>
      </c>
      <c r="V148" s="60">
        <f>'[2]OUT-FOREIGNDEMAND'!V103</f>
        <v>58.514156250000013</v>
      </c>
      <c r="W148" s="60"/>
      <c r="X148" s="47">
        <f t="shared" si="14"/>
        <v>3.5623654057337362</v>
      </c>
      <c r="Y148" s="60"/>
      <c r="Z148" s="60">
        <f t="shared" si="11"/>
        <v>2.1776688407307399</v>
      </c>
      <c r="AA148" s="60">
        <f t="shared" si="12"/>
        <v>3.3588874803170299</v>
      </c>
      <c r="AB148" s="60">
        <f t="shared" si="13"/>
        <v>1.8551628804496234</v>
      </c>
      <c r="AC148" s="60">
        <f t="shared" si="5"/>
        <v>2.0083659405298881</v>
      </c>
      <c r="AD148" s="60">
        <f t="shared" si="5"/>
        <v>-0.33018341669158735</v>
      </c>
      <c r="AE148" s="60">
        <f t="shared" si="5"/>
        <v>4.1606912994574419</v>
      </c>
      <c r="AG148" s="61">
        <f t="shared" si="9"/>
        <v>88.941927649338894</v>
      </c>
      <c r="AH148" s="47">
        <f t="shared" si="10"/>
        <v>4.0434248144312068</v>
      </c>
    </row>
    <row r="149" spans="1:34" x14ac:dyDescent="0.25">
      <c r="A149" s="47" t="str">
        <f>'[2]OUT-FOREIGNDEMAND'!A104</f>
        <v>2005Q3</v>
      </c>
      <c r="B149" s="60">
        <f>'[2]OUT-FOREIGNDEMAND'!B104</f>
        <v>98.194644248192887</v>
      </c>
      <c r="C149" s="60">
        <f>'[2]OUT-FOREIGNDEMAND'!C104</f>
        <v>100.41276757685561</v>
      </c>
      <c r="D149" s="60">
        <f>'[2]OUT-FOREIGNDEMAND'!D104</f>
        <v>92.439099983973819</v>
      </c>
      <c r="E149" s="60">
        <f>'[2]OUT-FOREIGNDEMAND'!E104</f>
        <v>101.19697555768786</v>
      </c>
      <c r="F149" s="60">
        <f>'[2]OUT-FOREIGNDEMAND'!F104</f>
        <v>118.41296467700413</v>
      </c>
      <c r="G149" s="60">
        <f>'[2]OUT-FOREIGNDEMAND'!G104</f>
        <v>73.301472906362022</v>
      </c>
      <c r="H149" s="60">
        <f>'[2]OUT-FOREIGNDEMAND'!H104</f>
        <v>74.761855549199552</v>
      </c>
      <c r="I149" s="60">
        <f>'[2]OUT-FOREIGNDEMAND'!I104</f>
        <v>65.623945087812061</v>
      </c>
      <c r="J149" s="60">
        <f>'[2]OUT-FOREIGNDEMAND'!J104</f>
        <v>104.56727367988064</v>
      </c>
      <c r="K149" s="60">
        <f>'[2]OUT-FOREIGNDEMAND'!K104</f>
        <v>86.956454328715736</v>
      </c>
      <c r="L149" s="60">
        <f>'[2]OUT-FOREIGNDEMAND'!L104</f>
        <v>74.823332239123431</v>
      </c>
      <c r="M149" s="60">
        <f>'[2]OUT-FOREIGNDEMAND'!M104</f>
        <v>95.845541818104877</v>
      </c>
      <c r="N149" s="60">
        <f>'[2]OUT-FOREIGNDEMAND'!N104</f>
        <v>98.427834006007373</v>
      </c>
      <c r="O149" s="60">
        <f>'[2]OUT-FOREIGNDEMAND'!O104</f>
        <v>90.643105125315373</v>
      </c>
      <c r="P149" s="60">
        <f>'[2]OUT-FOREIGNDEMAND'!P104</f>
        <v>94.911018530681645</v>
      </c>
      <c r="Q149" s="60">
        <f>'[2]OUT-FOREIGNDEMAND'!Q104</f>
        <v>92.760929603121355</v>
      </c>
      <c r="R149" s="60">
        <f>'[2]OUT-FOREIGNDEMAND'!R104</f>
        <v>196.05975000000001</v>
      </c>
      <c r="S149" s="60">
        <f>'[2]OUT-FOREIGNDEMAND'!S104</f>
        <v>75.337937499999981</v>
      </c>
      <c r="T149" s="60">
        <f>'[2]OUT-FOREIGNDEMAND'!T104</f>
        <v>78.31640625</v>
      </c>
      <c r="U149" s="60">
        <f>'[2]OUT-FOREIGNDEMAND'!U104</f>
        <v>95.195843750000066</v>
      </c>
      <c r="V149" s="60">
        <f>'[2]OUT-FOREIGNDEMAND'!V104</f>
        <v>59.318531250000014</v>
      </c>
      <c r="W149" s="60"/>
      <c r="X149" s="47">
        <f t="shared" si="14"/>
        <v>3.4273067500108834</v>
      </c>
      <c r="Y149" s="60"/>
      <c r="Z149" s="60">
        <f t="shared" si="11"/>
        <v>2.1822078570306269</v>
      </c>
      <c r="AA149" s="60">
        <f t="shared" si="12"/>
        <v>3.425127581151699</v>
      </c>
      <c r="AB149" s="60">
        <f t="shared" si="13"/>
        <v>1.591712241081189</v>
      </c>
      <c r="AC149" s="60">
        <f t="shared" si="5"/>
        <v>2.1309501250084129</v>
      </c>
      <c r="AD149" s="60">
        <f t="shared" si="5"/>
        <v>-0.29705339138673681</v>
      </c>
      <c r="AE149" s="60">
        <f t="shared" si="5"/>
        <v>4.5300754985049263</v>
      </c>
      <c r="AG149" s="61">
        <f t="shared" si="9"/>
        <v>89.883506566871517</v>
      </c>
      <c r="AH149" s="47">
        <f t="shared" si="10"/>
        <v>4.3022979560907171</v>
      </c>
    </row>
    <row r="150" spans="1:34" x14ac:dyDescent="0.25">
      <c r="A150" s="47" t="str">
        <f>'[2]OUT-FOREIGNDEMAND'!A105</f>
        <v>2005Q4</v>
      </c>
      <c r="B150" s="60">
        <f>'[2]OUT-FOREIGNDEMAND'!B105</f>
        <v>98.910716795738068</v>
      </c>
      <c r="C150" s="60">
        <f>'[2]OUT-FOREIGNDEMAND'!C105</f>
        <v>100.98075924641769</v>
      </c>
      <c r="D150" s="60">
        <f>'[2]OUT-FOREIGNDEMAND'!D105</f>
        <v>93.317445652696634</v>
      </c>
      <c r="E150" s="60">
        <f>'[2]OUT-FOREIGNDEMAND'!E105</f>
        <v>102.63238703597172</v>
      </c>
      <c r="F150" s="60">
        <f>'[2]OUT-FOREIGNDEMAND'!F105</f>
        <v>117.01888532095508</v>
      </c>
      <c r="G150" s="60">
        <f>'[2]OUT-FOREIGNDEMAND'!G105</f>
        <v>74.684770026772952</v>
      </c>
      <c r="H150" s="60">
        <f>'[2]OUT-FOREIGNDEMAND'!H105</f>
        <v>76.439244042866463</v>
      </c>
      <c r="I150" s="60">
        <f>'[2]OUT-FOREIGNDEMAND'!I105</f>
        <v>67.580676283193753</v>
      </c>
      <c r="J150" s="60">
        <f>'[2]OUT-FOREIGNDEMAND'!J105</f>
        <v>104.95128078664349</v>
      </c>
      <c r="K150" s="60">
        <f>'[2]OUT-FOREIGNDEMAND'!K105</f>
        <v>88.033283243477925</v>
      </c>
      <c r="L150" s="60">
        <f>'[2]OUT-FOREIGNDEMAND'!L105</f>
        <v>76.460246631183168</v>
      </c>
      <c r="M150" s="60">
        <f>'[2]OUT-FOREIGNDEMAND'!M105</f>
        <v>96.438368065026197</v>
      </c>
      <c r="N150" s="60">
        <f>'[2]OUT-FOREIGNDEMAND'!N105</f>
        <v>99.174661007397503</v>
      </c>
      <c r="O150" s="60">
        <f>'[2]OUT-FOREIGNDEMAND'!O105</f>
        <v>91.561874800586722</v>
      </c>
      <c r="P150" s="60">
        <f>'[2]OUT-FOREIGNDEMAND'!P105</f>
        <v>95.643929511026855</v>
      </c>
      <c r="Q150" s="60">
        <f>'[2]OUT-FOREIGNDEMAND'!Q105</f>
        <v>93.26272716389542</v>
      </c>
      <c r="R150" s="60">
        <f>'[2]OUT-FOREIGNDEMAND'!R105</f>
        <v>197.63675000000003</v>
      </c>
      <c r="S150" s="60">
        <f>'[2]OUT-FOREIGNDEMAND'!S105</f>
        <v>75.652062499999971</v>
      </c>
      <c r="T150" s="60">
        <f>'[2]OUT-FOREIGNDEMAND'!T105</f>
        <v>78.755843749999997</v>
      </c>
      <c r="U150" s="60">
        <f>'[2]OUT-FOREIGNDEMAND'!U105</f>
        <v>95.224406250000072</v>
      </c>
      <c r="V150" s="60">
        <f>'[2]OUT-FOREIGNDEMAND'!V105</f>
        <v>60.214218750000008</v>
      </c>
      <c r="W150" s="60"/>
      <c r="X150" s="47">
        <f t="shared" si="14"/>
        <v>3.2718563495457431</v>
      </c>
      <c r="Y150" s="60"/>
      <c r="Z150" s="60">
        <f t="shared" si="11"/>
        <v>2.1848246145233174</v>
      </c>
      <c r="AA150" s="60">
        <f t="shared" si="12"/>
        <v>3.4390456565298599</v>
      </c>
      <c r="AB150" s="60">
        <f t="shared" si="13"/>
        <v>1.4450326896531251</v>
      </c>
      <c r="AC150" s="60">
        <f t="shared" si="5"/>
        <v>2.226008991164985</v>
      </c>
      <c r="AD150" s="60">
        <f t="shared" si="5"/>
        <v>-0.2125964371429756</v>
      </c>
      <c r="AE150" s="60">
        <f t="shared" si="5"/>
        <v>5.0049209433824515</v>
      </c>
      <c r="AG150" s="61">
        <f t="shared" si="9"/>
        <v>90.889643155558048</v>
      </c>
      <c r="AH150" s="47">
        <f t="shared" si="10"/>
        <v>4.5532568289167852</v>
      </c>
    </row>
    <row r="151" spans="1:34" x14ac:dyDescent="0.25">
      <c r="A151" s="47" t="str">
        <f>'[2]OUT-FOREIGNDEMAND'!A106</f>
        <v>2006Q1</v>
      </c>
      <c r="B151" s="60">
        <f>'[2]OUT-FOREIGNDEMAND'!B106</f>
        <v>99.611531710642737</v>
      </c>
      <c r="C151" s="60">
        <f>'[2]OUT-FOREIGNDEMAND'!C106</f>
        <v>101.38100371291202</v>
      </c>
      <c r="D151" s="60">
        <f>'[2]OUT-FOREIGNDEMAND'!D106</f>
        <v>94.488794906254867</v>
      </c>
      <c r="E151" s="60">
        <f>'[2]OUT-FOREIGNDEMAND'!E106</f>
        <v>104.336162145785</v>
      </c>
      <c r="F151" s="60">
        <f>'[2]OUT-FOREIGNDEMAND'!F106</f>
        <v>116.73614015859309</v>
      </c>
      <c r="G151" s="60">
        <f>'[2]OUT-FOREIGNDEMAND'!G106</f>
        <v>76.126041513454666</v>
      </c>
      <c r="H151" s="60">
        <f>'[2]OUT-FOREIGNDEMAND'!H106</f>
        <v>78.073880714325981</v>
      </c>
      <c r="I151" s="60">
        <f>'[2]OUT-FOREIGNDEMAND'!I106</f>
        <v>69.550747864256209</v>
      </c>
      <c r="J151" s="60">
        <f>'[2]OUT-FOREIGNDEMAND'!J106</f>
        <v>105.22239414095739</v>
      </c>
      <c r="K151" s="60">
        <f>'[2]OUT-FOREIGNDEMAND'!K106</f>
        <v>89.210765177922198</v>
      </c>
      <c r="L151" s="60">
        <f>'[2]OUT-FOREIGNDEMAND'!L106</f>
        <v>78.799609917073369</v>
      </c>
      <c r="M151" s="60">
        <f>'[2]OUT-FOREIGNDEMAND'!M106</f>
        <v>96.908292473676227</v>
      </c>
      <c r="N151" s="60">
        <f>'[2]OUT-FOREIGNDEMAND'!N106</f>
        <v>100.69651198484055</v>
      </c>
      <c r="O151" s="60">
        <f>'[2]OUT-FOREIGNDEMAND'!O106</f>
        <v>92.401612266042861</v>
      </c>
      <c r="P151" s="60">
        <f>'[2]OUT-FOREIGNDEMAND'!P106</f>
        <v>96.613106618501917</v>
      </c>
      <c r="Q151" s="60">
        <f>'[2]OUT-FOREIGNDEMAND'!Q106</f>
        <v>93.77459552260072</v>
      </c>
      <c r="R151" s="60">
        <f>'[2]OUT-FOREIGNDEMAND'!R106</f>
        <v>199.27778125000009</v>
      </c>
      <c r="S151" s="60">
        <f>'[2]OUT-FOREIGNDEMAND'!S106</f>
        <v>75.567093749999998</v>
      </c>
      <c r="T151" s="60">
        <f>'[2]OUT-FOREIGNDEMAND'!T106</f>
        <v>79.242937499999982</v>
      </c>
      <c r="U151" s="60">
        <f>'[2]OUT-FOREIGNDEMAND'!U106</f>
        <v>95.39775000000003</v>
      </c>
      <c r="V151" s="60">
        <f>'[2]OUT-FOREIGNDEMAND'!V106</f>
        <v>61.436531250000023</v>
      </c>
      <c r="W151" s="60"/>
      <c r="X151" s="47">
        <f t="shared" si="14"/>
        <v>3.0581757578691082</v>
      </c>
      <c r="Y151" s="60"/>
      <c r="Z151" s="60">
        <f t="shared" si="11"/>
        <v>2.1889175899879154</v>
      </c>
      <c r="AA151" s="60">
        <f t="shared" si="12"/>
        <v>3.3100118977879234</v>
      </c>
      <c r="AB151" s="60">
        <f t="shared" si="13"/>
        <v>1.1674550108315529</v>
      </c>
      <c r="AC151" s="60">
        <f t="shared" si="5"/>
        <v>2.2707666272361982</v>
      </c>
      <c r="AD151" s="60">
        <f t="shared" si="5"/>
        <v>0.16980836756568252</v>
      </c>
      <c r="AE151" s="60">
        <f t="shared" si="5"/>
        <v>6.2895652385470902</v>
      </c>
      <c r="AG151" s="61">
        <f t="shared" si="9"/>
        <v>92.061027052762839</v>
      </c>
      <c r="AH151" s="47">
        <f t="shared" si="10"/>
        <v>5.2557110261487239</v>
      </c>
    </row>
    <row r="152" spans="1:34" x14ac:dyDescent="0.25">
      <c r="A152" s="47" t="str">
        <f>'[2]OUT-FOREIGNDEMAND'!A107</f>
        <v>2006Q2</v>
      </c>
      <c r="B152" s="60">
        <f>'[2]OUT-FOREIGNDEMAND'!B107</f>
        <v>100.2482140577816</v>
      </c>
      <c r="C152" s="60">
        <f>'[2]OUT-FOREIGNDEMAND'!C107</f>
        <v>101.95022745777753</v>
      </c>
      <c r="D152" s="60">
        <f>'[2]OUT-FOREIGNDEMAND'!D107</f>
        <v>95.442997940325071</v>
      </c>
      <c r="E152" s="60">
        <f>'[2]OUT-FOREIGNDEMAND'!E107</f>
        <v>105.85994448873257</v>
      </c>
      <c r="F152" s="60">
        <f>'[2]OUT-FOREIGNDEMAND'!F107</f>
        <v>115.69489790047469</v>
      </c>
      <c r="G152" s="60">
        <f>'[2]OUT-FOREIGNDEMAND'!G107</f>
        <v>77.612174371734454</v>
      </c>
      <c r="H152" s="60">
        <f>'[2]OUT-FOREIGNDEMAND'!H107</f>
        <v>79.853555446304355</v>
      </c>
      <c r="I152" s="60">
        <f>'[2]OUT-FOREIGNDEMAND'!I107</f>
        <v>71.74353000340642</v>
      </c>
      <c r="J152" s="60">
        <f>'[2]OUT-FOREIGNDEMAND'!J107</f>
        <v>105.58894414807017</v>
      </c>
      <c r="K152" s="60">
        <f>'[2]OUT-FOREIGNDEMAND'!K107</f>
        <v>90.394305013897309</v>
      </c>
      <c r="L152" s="60">
        <f>'[2]OUT-FOREIGNDEMAND'!L107</f>
        <v>80.540704099459418</v>
      </c>
      <c r="M152" s="60">
        <f>'[2]OUT-FOREIGNDEMAND'!M107</f>
        <v>97.590803263761416</v>
      </c>
      <c r="N152" s="60">
        <f>'[2]OUT-FOREIGNDEMAND'!N107</f>
        <v>101.58916837599281</v>
      </c>
      <c r="O152" s="60">
        <f>'[2]OUT-FOREIGNDEMAND'!O107</f>
        <v>93.282533992342906</v>
      </c>
      <c r="P152" s="60">
        <f>'[2]OUT-FOREIGNDEMAND'!P107</f>
        <v>97.458193292605799</v>
      </c>
      <c r="Q152" s="60">
        <f>'[2]OUT-FOREIGNDEMAND'!Q107</f>
        <v>94.279229388400765</v>
      </c>
      <c r="R152" s="60">
        <f>'[2]OUT-FOREIGNDEMAND'!R107</f>
        <v>200.8189687500001</v>
      </c>
      <c r="S152" s="60">
        <f>'[2]OUT-FOREIGNDEMAND'!S107</f>
        <v>76.02915625</v>
      </c>
      <c r="T152" s="60">
        <f>'[2]OUT-FOREIGNDEMAND'!T107</f>
        <v>79.700062499999973</v>
      </c>
      <c r="U152" s="60">
        <f>'[2]OUT-FOREIGNDEMAND'!U107</f>
        <v>95.44625000000002</v>
      </c>
      <c r="V152" s="60">
        <f>'[2]OUT-FOREIGNDEMAND'!V107</f>
        <v>62.42071875000002</v>
      </c>
      <c r="W152" s="60"/>
      <c r="X152" s="47">
        <f t="shared" si="14"/>
        <v>2.87887893391372</v>
      </c>
      <c r="Y152" s="60"/>
      <c r="Z152" s="60">
        <f t="shared" si="11"/>
        <v>2.1864226380006846</v>
      </c>
      <c r="AA152" s="60">
        <f t="shared" si="12"/>
        <v>3.260241491990179</v>
      </c>
      <c r="AB152" s="60">
        <f t="shared" si="13"/>
        <v>1.3466183122095243</v>
      </c>
      <c r="AC152" s="60">
        <f t="shared" si="5"/>
        <v>2.3208734177367241</v>
      </c>
      <c r="AD152" s="60">
        <f t="shared" si="5"/>
        <v>0.25896216211243051</v>
      </c>
      <c r="AE152" s="60">
        <f t="shared" si="5"/>
        <v>6.6762690438691985</v>
      </c>
      <c r="AG152" s="61">
        <f t="shared" si="9"/>
        <v>93.156003128811506</v>
      </c>
      <c r="AH152" s="47">
        <f t="shared" si="10"/>
        <v>4.8431653827607501</v>
      </c>
    </row>
    <row r="153" spans="1:34" x14ac:dyDescent="0.25">
      <c r="A153" s="47" t="str">
        <f>'[2]OUT-FOREIGNDEMAND'!A108</f>
        <v>2006Q3</v>
      </c>
      <c r="B153" s="60">
        <f>'[2]OUT-FOREIGNDEMAND'!B108</f>
        <v>100.8411283934568</v>
      </c>
      <c r="C153" s="60">
        <f>'[2]OUT-FOREIGNDEMAND'!C108</f>
        <v>102.54812778041466</v>
      </c>
      <c r="D153" s="60">
        <f>'[2]OUT-FOREIGNDEMAND'!D108</f>
        <v>96.392617173375356</v>
      </c>
      <c r="E153" s="60">
        <f>'[2]OUT-FOREIGNDEMAND'!E108</f>
        <v>107.39054923081241</v>
      </c>
      <c r="F153" s="60">
        <f>'[2]OUT-FOREIGNDEMAND'!F108</f>
        <v>114.67425491720131</v>
      </c>
      <c r="G153" s="60">
        <f>'[2]OUT-FOREIGNDEMAND'!G108</f>
        <v>79.148632349392599</v>
      </c>
      <c r="H153" s="60">
        <f>'[2]OUT-FOREIGNDEMAND'!H108</f>
        <v>81.700022454332299</v>
      </c>
      <c r="I153" s="60">
        <f>'[2]OUT-FOREIGNDEMAND'!I108</f>
        <v>74.071785128808131</v>
      </c>
      <c r="J153" s="60">
        <f>'[2]OUT-FOREIGNDEMAND'!J108</f>
        <v>105.96412647246191</v>
      </c>
      <c r="K153" s="60">
        <f>'[2]OUT-FOREIGNDEMAND'!K108</f>
        <v>91.623317383966281</v>
      </c>
      <c r="L153" s="60">
        <f>'[2]OUT-FOREIGNDEMAND'!L108</f>
        <v>82.22549501056406</v>
      </c>
      <c r="M153" s="60">
        <f>'[2]OUT-FOREIGNDEMAND'!M108</f>
        <v>98.34611367707069</v>
      </c>
      <c r="N153" s="60">
        <f>'[2]OUT-FOREIGNDEMAND'!N108</f>
        <v>102.4377212484975</v>
      </c>
      <c r="O153" s="60">
        <f>'[2]OUT-FOREIGNDEMAND'!O108</f>
        <v>94.154549783378897</v>
      </c>
      <c r="P153" s="60">
        <f>'[2]OUT-FOREIGNDEMAND'!P108</f>
        <v>98.329338100213917</v>
      </c>
      <c r="Q153" s="60">
        <f>'[2]OUT-FOREIGNDEMAND'!Q108</f>
        <v>94.783839299144049</v>
      </c>
      <c r="R153" s="60">
        <f>'[2]OUT-FOREIGNDEMAND'!R108</f>
        <v>202.3285937500001</v>
      </c>
      <c r="S153" s="60">
        <f>'[2]OUT-FOREIGNDEMAND'!S108</f>
        <v>76.644031249999983</v>
      </c>
      <c r="T153" s="60">
        <f>'[2]OUT-FOREIGNDEMAND'!T108</f>
        <v>80.159562499999964</v>
      </c>
      <c r="U153" s="60">
        <f>'[2]OUT-FOREIGNDEMAND'!U108</f>
        <v>95.482250000000022</v>
      </c>
      <c r="V153" s="60">
        <f>'[2]OUT-FOREIGNDEMAND'!V108</f>
        <v>63.402093750000034</v>
      </c>
      <c r="W153" s="60"/>
      <c r="X153" s="47">
        <f t="shared" si="14"/>
        <v>2.6951410288475142</v>
      </c>
      <c r="Y153" s="60"/>
      <c r="Z153" s="60">
        <f t="shared" si="11"/>
        <v>2.1807777311824372</v>
      </c>
      <c r="AA153" s="60">
        <f t="shared" si="12"/>
        <v>3.1974149462090429</v>
      </c>
      <c r="AB153" s="60">
        <f t="shared" si="13"/>
        <v>1.7336468097497448</v>
      </c>
      <c r="AC153" s="60">
        <f>(T153/T149-1)*100</f>
        <v>2.3534739887275613</v>
      </c>
      <c r="AD153" s="60">
        <f>(U153/U149-1)*100</f>
        <v>0.30086003623446267</v>
      </c>
      <c r="AE153" s="60">
        <f>(V153/V149-1)*100</f>
        <v>6.8841261136249443</v>
      </c>
      <c r="AG153" s="61">
        <f t="shared" si="9"/>
        <v>94.275261021068332</v>
      </c>
      <c r="AH153" s="47">
        <f t="shared" si="10"/>
        <v>4.8932608986110848</v>
      </c>
    </row>
    <row r="154" spans="1:34" x14ac:dyDescent="0.25">
      <c r="A154" s="47" t="str">
        <f>'[2]OUT-FOREIGNDEMAND'!A109</f>
        <v>2006Q4</v>
      </c>
      <c r="B154" s="60">
        <f>'[2]OUT-FOREIGNDEMAND'!B109</f>
        <v>101.39027471766839</v>
      </c>
      <c r="C154" s="60">
        <f>'[2]OUT-FOREIGNDEMAND'!C109</f>
        <v>103.17470468082344</v>
      </c>
      <c r="D154" s="60">
        <f>'[2]OUT-FOREIGNDEMAND'!D109</f>
        <v>97.337652605405708</v>
      </c>
      <c r="E154" s="60">
        <f>'[2]OUT-FOREIGNDEMAND'!E109</f>
        <v>108.92797637202452</v>
      </c>
      <c r="F154" s="60">
        <f>'[2]OUT-FOREIGNDEMAND'!F109</f>
        <v>113.67421120877296</v>
      </c>
      <c r="G154" s="60">
        <f>'[2]OUT-FOREIGNDEMAND'!G109</f>
        <v>80.735415446429101</v>
      </c>
      <c r="H154" s="60">
        <f>'[2]OUT-FOREIGNDEMAND'!H109</f>
        <v>83.613281738409853</v>
      </c>
      <c r="I154" s="60">
        <f>'[2]OUT-FOREIGNDEMAND'!I109</f>
        <v>76.535513240461356</v>
      </c>
      <c r="J154" s="60">
        <f>'[2]OUT-FOREIGNDEMAND'!J109</f>
        <v>106.34794111413261</v>
      </c>
      <c r="K154" s="60">
        <f>'[2]OUT-FOREIGNDEMAND'!K109</f>
        <v>92.8978022881291</v>
      </c>
      <c r="L154" s="60">
        <f>'[2]OUT-FOREIGNDEMAND'!L109</f>
        <v>83.853982650387309</v>
      </c>
      <c r="M154" s="60">
        <f>'[2]OUT-FOREIGNDEMAND'!M109</f>
        <v>99.174223713604121</v>
      </c>
      <c r="N154" s="60">
        <f>'[2]OUT-FOREIGNDEMAND'!N109</f>
        <v>103.24217060235459</v>
      </c>
      <c r="O154" s="60">
        <f>'[2]OUT-FOREIGNDEMAND'!O109</f>
        <v>95.017659639150835</v>
      </c>
      <c r="P154" s="60">
        <f>'[2]OUT-FOREIGNDEMAND'!P109</f>
        <v>99.226541041326286</v>
      </c>
      <c r="Q154" s="60">
        <f>'[2]OUT-FOREIGNDEMAND'!Q109</f>
        <v>95.288425254830614</v>
      </c>
      <c r="R154" s="60">
        <f>'[2]OUT-FOREIGNDEMAND'!R109</f>
        <v>203.80665625000015</v>
      </c>
      <c r="S154" s="60">
        <f>'[2]OUT-FOREIGNDEMAND'!S109</f>
        <v>77.411718749999991</v>
      </c>
      <c r="T154" s="60">
        <f>'[2]OUT-FOREIGNDEMAND'!T109</f>
        <v>80.621437499999956</v>
      </c>
      <c r="U154" s="60">
        <f>'[2]OUT-FOREIGNDEMAND'!U109</f>
        <v>95.505750000000035</v>
      </c>
      <c r="V154" s="60">
        <f>'[2]OUT-FOREIGNDEMAND'!V109</f>
        <v>64.38065625000003</v>
      </c>
      <c r="W154" s="60"/>
      <c r="X154" s="47">
        <f t="shared" si="14"/>
        <v>2.5068647789206588</v>
      </c>
      <c r="Y154" s="60"/>
      <c r="Z154" s="60">
        <f t="shared" si="11"/>
        <v>2.1720339438233704</v>
      </c>
      <c r="AA154" s="60">
        <f t="shared" si="11"/>
        <v>3.1218415856363313</v>
      </c>
      <c r="AB154" s="60">
        <f t="shared" si="11"/>
        <v>2.3259858249073062</v>
      </c>
      <c r="AC154" s="60">
        <f t="shared" si="11"/>
        <v>2.3688321541218471</v>
      </c>
      <c r="AD154" s="60">
        <f t="shared" si="11"/>
        <v>0.29545340431036404</v>
      </c>
      <c r="AE154" s="60">
        <f t="shared" si="11"/>
        <v>6.9193582288236799</v>
      </c>
      <c r="AG154" s="61">
        <f t="shared" si="9"/>
        <v>95.418800729533359</v>
      </c>
      <c r="AH154" s="47">
        <f t="shared" si="10"/>
        <v>4.9409137150860261</v>
      </c>
    </row>
    <row r="155" spans="1:34" x14ac:dyDescent="0.25">
      <c r="A155" s="47" t="str">
        <f>'[2]OUT-FOREIGNDEMAND'!A110</f>
        <v>2007Q1</v>
      </c>
      <c r="B155" s="60">
        <f>'[2]OUT-FOREIGNDEMAND'!B110</f>
        <v>102.08254693994759</v>
      </c>
      <c r="C155" s="60">
        <f>'[2]OUT-FOREIGNDEMAND'!C110</f>
        <v>104.33642086728372</v>
      </c>
      <c r="D155" s="60">
        <f>'[2]OUT-FOREIGNDEMAND'!D110</f>
        <v>98.434536283562949</v>
      </c>
      <c r="E155" s="60">
        <f>'[2]OUT-FOREIGNDEMAND'!E110</f>
        <v>110.88124413224325</v>
      </c>
      <c r="F155" s="60">
        <f>'[2]OUT-FOREIGNDEMAND'!F110</f>
        <v>114.97219980966509</v>
      </c>
      <c r="G155" s="60">
        <f>'[2]OUT-FOREIGNDEMAND'!G110</f>
        <v>82.489603492546578</v>
      </c>
      <c r="H155" s="60">
        <f>'[2]OUT-FOREIGNDEMAND'!H110</f>
        <v>86.458393162708234</v>
      </c>
      <c r="I155" s="60">
        <f>'[2]OUT-FOREIGNDEMAND'!I110</f>
        <v>79.848356665903196</v>
      </c>
      <c r="J155" s="60">
        <f>'[2]OUT-FOREIGNDEMAND'!J110</f>
        <v>107.21255631329338</v>
      </c>
      <c r="K155" s="60">
        <f>'[2]OUT-FOREIGNDEMAND'!K110</f>
        <v>94.702998554967024</v>
      </c>
      <c r="L155" s="60">
        <f>'[2]OUT-FOREIGNDEMAND'!L110</f>
        <v>85.265873305892526</v>
      </c>
      <c r="M155" s="60">
        <f>'[2]OUT-FOREIGNDEMAND'!M110</f>
        <v>100.74923378420215</v>
      </c>
      <c r="N155" s="60">
        <f>'[2]OUT-FOREIGNDEMAND'!N110</f>
        <v>104.21008873707365</v>
      </c>
      <c r="O155" s="60">
        <f>'[2]OUT-FOREIGNDEMAND'!O110</f>
        <v>95.981293519947315</v>
      </c>
      <c r="P155" s="60">
        <f>'[2]OUT-FOREIGNDEMAND'!P110</f>
        <v>100.44718116752345</v>
      </c>
      <c r="Q155" s="60">
        <f>'[2]OUT-FOREIGNDEMAND'!Q110</f>
        <v>95.614517058185797</v>
      </c>
      <c r="R155" s="60">
        <f>'[2]OUT-FOREIGNDEMAND'!R110</f>
        <v>204.84237499999995</v>
      </c>
      <c r="S155" s="60">
        <f>'[2]OUT-FOREIGNDEMAND'!S110</f>
        <v>78.550187500000021</v>
      </c>
      <c r="T155" s="60">
        <f>'[2]OUT-FOREIGNDEMAND'!T110</f>
        <v>80.921625000000034</v>
      </c>
      <c r="U155" s="60">
        <f>'[2]OUT-FOREIGNDEMAND'!U110</f>
        <v>95.285968750000052</v>
      </c>
      <c r="V155" s="60">
        <f>'[2]OUT-FOREIGNDEMAND'!V110</f>
        <v>65.010312499999998</v>
      </c>
      <c r="W155" s="60"/>
      <c r="X155" s="47">
        <f t="shared" si="14"/>
        <v>2.4806517748193979</v>
      </c>
      <c r="Y155" s="60"/>
      <c r="Z155" s="60">
        <f t="shared" si="11"/>
        <v>1.9620682182965421</v>
      </c>
      <c r="AA155" s="60">
        <f t="shared" si="11"/>
        <v>2.7923804224912141</v>
      </c>
      <c r="AB155" s="60">
        <f t="shared" si="11"/>
        <v>3.9476094712191045</v>
      </c>
      <c r="AC155" s="60">
        <f t="shared" si="11"/>
        <v>2.1184064510481493</v>
      </c>
      <c r="AD155" s="60">
        <f t="shared" si="11"/>
        <v>-0.11717388512829663</v>
      </c>
      <c r="AE155" s="60">
        <f t="shared" si="11"/>
        <v>5.8170296683212719</v>
      </c>
      <c r="AG155" s="53">
        <f t="shared" si="9"/>
        <v>97.052278343943925</v>
      </c>
      <c r="AH155" s="53">
        <f t="shared" si="10"/>
        <v>7.0254654035099229</v>
      </c>
    </row>
    <row r="156" spans="1:34" x14ac:dyDescent="0.25">
      <c r="A156" s="47" t="str">
        <f>'[2]OUT-FOREIGNDEMAND'!A111</f>
        <v>2007Q2</v>
      </c>
      <c r="B156" s="60">
        <f>'[2]OUT-FOREIGNDEMAND'!B111</f>
        <v>102.46939967741949</v>
      </c>
      <c r="C156" s="60">
        <f>'[2]OUT-FOREIGNDEMAND'!C111</f>
        <v>104.81776583992377</v>
      </c>
      <c r="D156" s="60">
        <f>'[2]OUT-FOREIGNDEMAND'!D111</f>
        <v>99.307831294694708</v>
      </c>
      <c r="E156" s="60">
        <f>'[2]OUT-FOREIGNDEMAND'!E111</f>
        <v>112.26870878377014</v>
      </c>
      <c r="F156" s="60">
        <f>'[2]OUT-FOREIGNDEMAND'!F111</f>
        <v>113.10238143713659</v>
      </c>
      <c r="G156" s="60">
        <f>'[2]OUT-FOREIGNDEMAND'!G111</f>
        <v>84.130204896458793</v>
      </c>
      <c r="H156" s="60">
        <f>'[2]OUT-FOREIGNDEMAND'!H111</f>
        <v>88.159213053216433</v>
      </c>
      <c r="I156" s="60">
        <f>'[2]OUT-FOREIGNDEMAND'!I111</f>
        <v>82.297573819044601</v>
      </c>
      <c r="J156" s="60">
        <f>'[2]OUT-FOREIGNDEMAND'!J111</f>
        <v>107.42476829343751</v>
      </c>
      <c r="K156" s="60">
        <f>'[2]OUT-FOREIGNDEMAND'!K111</f>
        <v>95.874332995885069</v>
      </c>
      <c r="L156" s="60">
        <f>'[2]OUT-FOREIGNDEMAND'!L111</f>
        <v>86.845871888367597</v>
      </c>
      <c r="M156" s="60">
        <f>'[2]OUT-FOREIGNDEMAND'!M111</f>
        <v>101.45330290284764</v>
      </c>
      <c r="N156" s="60">
        <f>'[2]OUT-FOREIGNDEMAND'!N111</f>
        <v>104.8433021338318</v>
      </c>
      <c r="O156" s="60">
        <f>'[2]OUT-FOREIGNDEMAND'!O111</f>
        <v>96.782819521075737</v>
      </c>
      <c r="P156" s="60">
        <f>'[2]OUT-FOREIGNDEMAND'!P111</f>
        <v>101.27754875501208</v>
      </c>
      <c r="Q156" s="60">
        <f>'[2]OUT-FOREIGNDEMAND'!Q111</f>
        <v>96.190443182668787</v>
      </c>
      <c r="R156" s="60">
        <f>'[2]OUT-FOREIGNDEMAND'!R111</f>
        <v>206.42162499999992</v>
      </c>
      <c r="S156" s="60">
        <f>'[2]OUT-FOREIGNDEMAND'!S111</f>
        <v>79.536312500000022</v>
      </c>
      <c r="T156" s="60">
        <f>'[2]OUT-FOREIGNDEMAND'!T111</f>
        <v>81.453875000000039</v>
      </c>
      <c r="U156" s="60">
        <f>'[2]OUT-FOREIGNDEMAND'!U111</f>
        <v>95.37678125000005</v>
      </c>
      <c r="V156" s="60">
        <f>'[2]OUT-FOREIGNDEMAND'!V111</f>
        <v>66.121687499999993</v>
      </c>
      <c r="W156" s="60"/>
      <c r="X156" s="47">
        <f t="shared" si="14"/>
        <v>2.2156859755702252</v>
      </c>
      <c r="Y156" s="60"/>
      <c r="Z156" s="60">
        <f t="shared" si="11"/>
        <v>2.0271843614614538</v>
      </c>
      <c r="AA156" s="60">
        <f t="shared" si="11"/>
        <v>2.7899039044337437</v>
      </c>
      <c r="AB156" s="60">
        <f t="shared" si="11"/>
        <v>4.612909603347104</v>
      </c>
      <c r="AC156" s="60">
        <f t="shared" si="11"/>
        <v>2.2005158402480074</v>
      </c>
      <c r="AD156" s="60">
        <f t="shared" si="11"/>
        <v>-7.2783110913177129E-2</v>
      </c>
      <c r="AE156" s="60">
        <f t="shared" si="11"/>
        <v>5.929071026597188</v>
      </c>
      <c r="AG156" s="53">
        <f t="shared" si="9"/>
        <v>98.058119248930424</v>
      </c>
      <c r="AH156" s="53">
        <f t="shared" si="10"/>
        <v>4.210456073946256</v>
      </c>
    </row>
    <row r="157" spans="1:34" x14ac:dyDescent="0.25">
      <c r="A157" s="47" t="str">
        <f>'[2]OUT-FOREIGNDEMAND'!A112</f>
        <v>2007Q3</v>
      </c>
      <c r="B157" s="60">
        <f>'[2]OUT-FOREIGNDEMAND'!B112</f>
        <v>102.73772683961528</v>
      </c>
      <c r="C157" s="60">
        <f>'[2]OUT-FOREIGNDEMAND'!C112</f>
        <v>105.1252023070235</v>
      </c>
      <c r="D157" s="60">
        <f>'[2]OUT-FOREIGNDEMAND'!D112</f>
        <v>100.11396968594781</v>
      </c>
      <c r="E157" s="60">
        <f>'[2]OUT-FOREIGNDEMAND'!E112</f>
        <v>113.49938854647954</v>
      </c>
      <c r="F157" s="60">
        <f>'[2]OUT-FOREIGNDEMAND'!F112</f>
        <v>110.34218912566293</v>
      </c>
      <c r="G157" s="60">
        <f>'[2]OUT-FOREIGNDEMAND'!G112</f>
        <v>85.774299487868333</v>
      </c>
      <c r="H157" s="60">
        <f>'[2]OUT-FOREIGNDEMAND'!H112</f>
        <v>89.580801274105696</v>
      </c>
      <c r="I157" s="60">
        <f>'[2]OUT-FOREIGNDEMAND'!I112</f>
        <v>84.596807027422699</v>
      </c>
      <c r="J157" s="60">
        <f>'[2]OUT-FOREIGNDEMAND'!J112</f>
        <v>107.45674529477613</v>
      </c>
      <c r="K157" s="60">
        <f>'[2]OUT-FOREIGNDEMAND'!K112</f>
        <v>96.897044439464494</v>
      </c>
      <c r="L157" s="60">
        <f>'[2]OUT-FOREIGNDEMAND'!L112</f>
        <v>88.433684684775912</v>
      </c>
      <c r="M157" s="60">
        <f>'[2]OUT-FOREIGNDEMAND'!M112</f>
        <v>101.96053148038104</v>
      </c>
      <c r="N157" s="60">
        <f>'[2]OUT-FOREIGNDEMAND'!N112</f>
        <v>105.34938309213859</v>
      </c>
      <c r="O157" s="60">
        <f>'[2]OUT-FOREIGNDEMAND'!O112</f>
        <v>97.531667602824669</v>
      </c>
      <c r="P157" s="60">
        <f>'[2]OUT-FOREIGNDEMAND'!P112</f>
        <v>102.01502285537271</v>
      </c>
      <c r="Q157" s="60">
        <f>'[2]OUT-FOREIGNDEMAND'!Q112</f>
        <v>96.837733431004892</v>
      </c>
      <c r="R157" s="60">
        <f>'[2]OUT-FOREIGNDEMAND'!R112</f>
        <v>208.13362499999991</v>
      </c>
      <c r="S157" s="60">
        <f>'[2]OUT-FOREIGNDEMAND'!S112</f>
        <v>80.588062500000035</v>
      </c>
      <c r="T157" s="60">
        <f>'[2]OUT-FOREIGNDEMAND'!T112</f>
        <v>82.054125000000056</v>
      </c>
      <c r="U157" s="60">
        <f>'[2]OUT-FOREIGNDEMAND'!U112</f>
        <v>95.547406250000066</v>
      </c>
      <c r="V157" s="60">
        <f>'[2]OUT-FOREIGNDEMAND'!V112</f>
        <v>67.368687499999993</v>
      </c>
      <c r="W157" s="60"/>
      <c r="X157" s="47">
        <f t="shared" si="14"/>
        <v>1.8807786826406936</v>
      </c>
      <c r="Y157" s="60"/>
      <c r="Z157" s="60">
        <f t="shared" si="11"/>
        <v>2.166924390326308</v>
      </c>
      <c r="AA157" s="60">
        <f t="shared" si="11"/>
        <v>2.8691106592539262</v>
      </c>
      <c r="AB157" s="60">
        <f t="shared" si="11"/>
        <v>5.1459078882937215</v>
      </c>
      <c r="AC157" s="60">
        <f t="shared" si="11"/>
        <v>2.3634890721865975</v>
      </c>
      <c r="AD157" s="60">
        <f t="shared" si="11"/>
        <v>6.8239122978397404E-2</v>
      </c>
      <c r="AE157" s="60">
        <f t="shared" si="11"/>
        <v>6.2562504097113614</v>
      </c>
      <c r="AG157" s="53">
        <f t="shared" si="9"/>
        <v>98.901979534230207</v>
      </c>
      <c r="AH157" s="53">
        <f t="shared" si="10"/>
        <v>3.4869767179275923</v>
      </c>
    </row>
    <row r="158" spans="1:34" x14ac:dyDescent="0.25">
      <c r="A158" s="47" t="str">
        <f>'[2]OUT-FOREIGNDEMAND'!A113</f>
        <v>2007Q4</v>
      </c>
      <c r="B158" s="60">
        <f>'[2]OUT-FOREIGNDEMAND'!B113</f>
        <v>102.88752842653498</v>
      </c>
      <c r="C158" s="60">
        <f>'[2]OUT-FOREIGNDEMAND'!C113</f>
        <v>105.25873026858287</v>
      </c>
      <c r="D158" s="60">
        <f>'[2]OUT-FOREIGNDEMAND'!D113</f>
        <v>100.85295145732223</v>
      </c>
      <c r="E158" s="60">
        <f>'[2]OUT-FOREIGNDEMAND'!E113</f>
        <v>114.57328342037144</v>
      </c>
      <c r="F158" s="60">
        <f>'[2]OUT-FOREIGNDEMAND'!F113</f>
        <v>106.69162287524411</v>
      </c>
      <c r="G158" s="60">
        <f>'[2]OUT-FOREIGNDEMAND'!G113</f>
        <v>87.421887266775201</v>
      </c>
      <c r="H158" s="60">
        <f>'[2]OUT-FOREIGNDEMAND'!H113</f>
        <v>90.72315782537602</v>
      </c>
      <c r="I158" s="60">
        <f>'[2]OUT-FOREIGNDEMAND'!I113</f>
        <v>86.746056291037448</v>
      </c>
      <c r="J158" s="60">
        <f>'[2]OUT-FOREIGNDEMAND'!J113</f>
        <v>107.30848731730924</v>
      </c>
      <c r="K158" s="60">
        <f>'[2]OUT-FOREIGNDEMAND'!K113</f>
        <v>97.771132885705299</v>
      </c>
      <c r="L158" s="60">
        <f>'[2]OUT-FOREIGNDEMAND'!L113</f>
        <v>90.029311695117471</v>
      </c>
      <c r="M158" s="60">
        <f>'[2]OUT-FOREIGNDEMAND'!M113</f>
        <v>102.27091951680239</v>
      </c>
      <c r="N158" s="60">
        <f>'[2]OUT-FOREIGNDEMAND'!N113</f>
        <v>105.72833161199398</v>
      </c>
      <c r="O158" s="60">
        <f>'[2]OUT-FOREIGNDEMAND'!O113</f>
        <v>98.227837765194124</v>
      </c>
      <c r="P158" s="60">
        <f>'[2]OUT-FOREIGNDEMAND'!P113</f>
        <v>102.65960346860535</v>
      </c>
      <c r="Q158" s="60">
        <f>'[2]OUT-FOREIGNDEMAND'!Q113</f>
        <v>97.556387803194156</v>
      </c>
      <c r="R158" s="60">
        <f>'[2]OUT-FOREIGNDEMAND'!R113</f>
        <v>209.97837499999989</v>
      </c>
      <c r="S158" s="60">
        <f>'[2]OUT-FOREIGNDEMAND'!S113</f>
        <v>81.705437500000045</v>
      </c>
      <c r="T158" s="60">
        <f>'[2]OUT-FOREIGNDEMAND'!T113</f>
        <v>82.722375000000071</v>
      </c>
      <c r="U158" s="60">
        <f>'[2]OUT-FOREIGNDEMAND'!U113</f>
        <v>95.797843750000055</v>
      </c>
      <c r="V158" s="60">
        <f>'[2]OUT-FOREIGNDEMAND'!V113</f>
        <v>68.751312499999997</v>
      </c>
      <c r="W158" s="60"/>
      <c r="X158" s="47">
        <f t="shared" si="14"/>
        <v>1.4767231995729935</v>
      </c>
      <c r="Y158" s="60"/>
      <c r="Z158" s="60">
        <f t="shared" si="11"/>
        <v>2.3801028742980179</v>
      </c>
      <c r="AA158" s="60">
        <f t="shared" si="11"/>
        <v>3.0282223670011987</v>
      </c>
      <c r="AB158" s="60">
        <f t="shared" si="11"/>
        <v>5.5466004622201304</v>
      </c>
      <c r="AC158" s="60">
        <f t="shared" si="11"/>
        <v>2.6059290991929052</v>
      </c>
      <c r="AD158" s="60">
        <f t="shared" si="11"/>
        <v>0.30583891545798991</v>
      </c>
      <c r="AE158" s="60">
        <f t="shared" si="11"/>
        <v>6.7887724428095764</v>
      </c>
      <c r="AG158" s="53">
        <f t="shared" si="9"/>
        <v>99.583859199843232</v>
      </c>
      <c r="AH158" s="53">
        <f t="shared" si="10"/>
        <v>2.7864516604276135</v>
      </c>
    </row>
    <row r="159" spans="1:34" x14ac:dyDescent="0.25">
      <c r="A159" s="47" t="str">
        <f>'[2]OUT-FOREIGNDEMAND'!A114</f>
        <v>2008Q1</v>
      </c>
      <c r="B159" s="60">
        <f>'[2]OUT-FOREIGNDEMAND'!B114</f>
        <v>103.05913246311781</v>
      </c>
      <c r="C159" s="60">
        <f>'[2]OUT-FOREIGNDEMAND'!C114</f>
        <v>105.49631056525971</v>
      </c>
      <c r="D159" s="60">
        <f>'[2]OUT-FOREIGNDEMAND'!D114</f>
        <v>102.14624808917577</v>
      </c>
      <c r="E159" s="60">
        <f>'[2]OUT-FOREIGNDEMAND'!E114</f>
        <v>118.24570244923211</v>
      </c>
      <c r="F159" s="60">
        <f>'[2]OUT-FOREIGNDEMAND'!F114</f>
        <v>96.010619213050973</v>
      </c>
      <c r="G159" s="60">
        <f>'[2]OUT-FOREIGNDEMAND'!G114</f>
        <v>88.794614720226775</v>
      </c>
      <c r="H159" s="60">
        <f>'[2]OUT-FOREIGNDEMAND'!H114</f>
        <v>90.206233280177514</v>
      </c>
      <c r="I159" s="60">
        <f>'[2]OUT-FOREIGNDEMAND'!I114</f>
        <v>88.271349404490508</v>
      </c>
      <c r="J159" s="60">
        <f>'[2]OUT-FOREIGNDEMAND'!J114</f>
        <v>107.26732811004257</v>
      </c>
      <c r="K159" s="60">
        <f>'[2]OUT-FOREIGNDEMAND'!K114</f>
        <v>98.455525342858209</v>
      </c>
      <c r="L159" s="60">
        <f>'[2]OUT-FOREIGNDEMAND'!L114</f>
        <v>91.725915827309251</v>
      </c>
      <c r="M159" s="60">
        <f>'[2]OUT-FOREIGNDEMAND'!M114</f>
        <v>102.28562767238344</v>
      </c>
      <c r="N159" s="60">
        <f>'[2]OUT-FOREIGNDEMAND'!N114</f>
        <v>106.76345801054957</v>
      </c>
      <c r="O159" s="60">
        <f>'[2]OUT-FOREIGNDEMAND'!O114</f>
        <v>99.095704357576039</v>
      </c>
      <c r="P159" s="60">
        <f>'[2]OUT-FOREIGNDEMAND'!P114</f>
        <v>103.91864063790021</v>
      </c>
      <c r="Q159" s="60">
        <f>'[2]OUT-FOREIGNDEMAND'!Q114</f>
        <v>98.973241349041629</v>
      </c>
      <c r="R159" s="60">
        <f>'[2]OUT-FOREIGNDEMAND'!R114</f>
        <v>213.63134375000007</v>
      </c>
      <c r="S159" s="60">
        <f>'[2]OUT-FOREIGNDEMAND'!S114</f>
        <v>83.888125000000002</v>
      </c>
      <c r="T159" s="60">
        <f>'[2]OUT-FOREIGNDEMAND'!T114</f>
        <v>83.802062500000048</v>
      </c>
      <c r="U159" s="60">
        <f>'[2]OUT-FOREIGNDEMAND'!U114</f>
        <v>96.735437500000003</v>
      </c>
      <c r="V159" s="60">
        <f>'[2]OUT-FOREIGNDEMAND'!V114</f>
        <v>70.155187499999982</v>
      </c>
      <c r="W159" s="60"/>
      <c r="X159" s="47">
        <f t="shared" si="14"/>
        <v>0.95666257596875859</v>
      </c>
      <c r="Y159" s="60"/>
      <c r="Z159" s="60">
        <f t="shared" si="11"/>
        <v>3.5127765052789028</v>
      </c>
      <c r="AA159" s="60">
        <f t="shared" si="11"/>
        <v>4.2906008827519715</v>
      </c>
      <c r="AB159" s="60">
        <f t="shared" si="11"/>
        <v>6.7955757584919674</v>
      </c>
      <c r="AC159" s="60">
        <f t="shared" si="11"/>
        <v>3.5595398634172382</v>
      </c>
      <c r="AD159" s="60">
        <f t="shared" si="11"/>
        <v>1.5211775343365597</v>
      </c>
      <c r="AE159" s="60">
        <f t="shared" si="11"/>
        <v>7.9139367311916731</v>
      </c>
      <c r="AG159" s="53">
        <f t="shared" si="9"/>
        <v>100.09853348548208</v>
      </c>
      <c r="AH159" s="53">
        <f t="shared" si="10"/>
        <v>2.0833817971774637</v>
      </c>
    </row>
    <row r="160" spans="1:34" x14ac:dyDescent="0.25">
      <c r="A160" s="47" t="str">
        <f>'[2]OUT-FOREIGNDEMAND'!A115</f>
        <v>2008Q2</v>
      </c>
      <c r="B160" s="60">
        <f>'[2]OUT-FOREIGNDEMAND'!B115</f>
        <v>102.91575168950965</v>
      </c>
      <c r="C160" s="60">
        <f>'[2]OUT-FOREIGNDEMAND'!C115</f>
        <v>105.17083717947526</v>
      </c>
      <c r="D160" s="60">
        <f>'[2]OUT-FOREIGNDEMAND'!D115</f>
        <v>102.5023280286498</v>
      </c>
      <c r="E160" s="60">
        <f>'[2]OUT-FOREIGNDEMAND'!E115</f>
        <v>117.90390392797458</v>
      </c>
      <c r="F160" s="60">
        <f>'[2]OUT-FOREIGNDEMAND'!F115</f>
        <v>93.035330473873557</v>
      </c>
      <c r="G160" s="60">
        <f>'[2]OUT-FOREIGNDEMAND'!G115</f>
        <v>90.560530279309376</v>
      </c>
      <c r="H160" s="60">
        <f>'[2]OUT-FOREIGNDEMAND'!H115</f>
        <v>91.342146262949996</v>
      </c>
      <c r="I160" s="60">
        <f>'[2]OUT-FOREIGNDEMAND'!I115</f>
        <v>90.310219660737971</v>
      </c>
      <c r="J160" s="60">
        <f>'[2]OUT-FOREIGNDEMAND'!J115</f>
        <v>106.64366667536237</v>
      </c>
      <c r="K160" s="60">
        <f>'[2]OUT-FOREIGNDEMAND'!K115</f>
        <v>99.048796991121435</v>
      </c>
      <c r="L160" s="60">
        <f>'[2]OUT-FOREIGNDEMAND'!L115</f>
        <v>93.299906102350505</v>
      </c>
      <c r="M160" s="60">
        <f>'[2]OUT-FOREIGNDEMAND'!M115</f>
        <v>102.24187036247194</v>
      </c>
      <c r="N160" s="60">
        <f>'[2]OUT-FOREIGNDEMAND'!N115</f>
        <v>106.57481752664162</v>
      </c>
      <c r="O160" s="60">
        <f>'[2]OUT-FOREIGNDEMAND'!O115</f>
        <v>99.596768941429744</v>
      </c>
      <c r="P160" s="60">
        <f>'[2]OUT-FOREIGNDEMAND'!P115</f>
        <v>104.09449425960075</v>
      </c>
      <c r="Q160" s="60">
        <f>'[2]OUT-FOREIGNDEMAND'!Q115</f>
        <v>99.583889949015116</v>
      </c>
      <c r="R160" s="60">
        <f>'[2]OUT-FOREIGNDEMAND'!R115</f>
        <v>215.07140625000008</v>
      </c>
      <c r="S160" s="60">
        <f>'[2]OUT-FOREIGNDEMAND'!S115</f>
        <v>84.736875000000012</v>
      </c>
      <c r="T160" s="60">
        <f>'[2]OUT-FOREIGNDEMAND'!T115</f>
        <v>84.468937500000052</v>
      </c>
      <c r="U160" s="60">
        <f>'[2]OUT-FOREIGNDEMAND'!U115</f>
        <v>96.902562500000002</v>
      </c>
      <c r="V160" s="60">
        <f>'[2]OUT-FOREIGNDEMAND'!V115</f>
        <v>71.85481249999998</v>
      </c>
      <c r="W160" s="60"/>
      <c r="X160" s="47">
        <f t="shared" si="14"/>
        <v>0.43559542018916098</v>
      </c>
      <c r="Y160" s="60"/>
      <c r="Z160" s="60">
        <f t="shared" si="11"/>
        <v>3.527841908267404</v>
      </c>
      <c r="AA160" s="60">
        <f t="shared" si="11"/>
        <v>4.1903464571602766</v>
      </c>
      <c r="AB160" s="60">
        <f t="shared" si="11"/>
        <v>6.5386014721263264</v>
      </c>
      <c r="AC160" s="60">
        <f t="shared" si="11"/>
        <v>3.7015580903916545</v>
      </c>
      <c r="AD160" s="60">
        <f t="shared" si="11"/>
        <v>1.5997407649987583</v>
      </c>
      <c r="AE160" s="60">
        <f t="shared" si="11"/>
        <v>8.6705666729996587</v>
      </c>
      <c r="AG160" s="53">
        <f t="shared" si="9"/>
        <v>100.45854181583668</v>
      </c>
      <c r="AH160" s="53">
        <f t="shared" si="10"/>
        <v>1.4463954863494388</v>
      </c>
    </row>
    <row r="161" spans="1:34" x14ac:dyDescent="0.25">
      <c r="A161" s="47" t="str">
        <f>'[2]OUT-FOREIGNDEMAND'!A116</f>
        <v>2008Q3</v>
      </c>
      <c r="B161" s="60">
        <f>'[2]OUT-FOREIGNDEMAND'!B116</f>
        <v>102.59771413064972</v>
      </c>
      <c r="C161" s="60">
        <f>'[2]OUT-FOREIGNDEMAND'!C116</f>
        <v>104.56027095188733</v>
      </c>
      <c r="D161" s="60">
        <f>'[2]OUT-FOREIGNDEMAND'!D116</f>
        <v>102.54266275610206</v>
      </c>
      <c r="E161" s="60">
        <f>'[2]OUT-FOREIGNDEMAND'!E116</f>
        <v>116.30319690038505</v>
      </c>
      <c r="F161" s="60">
        <f>'[2]OUT-FOREIGNDEMAND'!F116</f>
        <v>91.625693184882664</v>
      </c>
      <c r="G161" s="60">
        <f>'[2]OUT-FOREIGNDEMAND'!G116</f>
        <v>92.441280431070339</v>
      </c>
      <c r="H161" s="60">
        <f>'[2]OUT-FOREIGNDEMAND'!H116</f>
        <v>92.750847346843557</v>
      </c>
      <c r="I161" s="60">
        <f>'[2]OUT-FOREIGNDEMAND'!I116</f>
        <v>92.388694854381484</v>
      </c>
      <c r="J161" s="60">
        <f>'[2]OUT-FOREIGNDEMAND'!J116</f>
        <v>105.72483676227438</v>
      </c>
      <c r="K161" s="60">
        <f>'[2]OUT-FOREIGNDEMAND'!K116</f>
        <v>99.509874838745759</v>
      </c>
      <c r="L161" s="60">
        <f>'[2]OUT-FOREIGNDEMAND'!L116</f>
        <v>94.844445428158195</v>
      </c>
      <c r="M161" s="60">
        <f>'[2]OUT-FOREIGNDEMAND'!M116</f>
        <v>102.04080824733964</v>
      </c>
      <c r="N161" s="60">
        <f>'[2]OUT-FOREIGNDEMAND'!N116</f>
        <v>105.94572047742167</v>
      </c>
      <c r="O161" s="60">
        <f>'[2]OUT-FOREIGNDEMAND'!O116</f>
        <v>99.955405866147217</v>
      </c>
      <c r="P161" s="60">
        <f>'[2]OUT-FOREIGNDEMAND'!P116</f>
        <v>103.89451437689721</v>
      </c>
      <c r="Q161" s="60">
        <f>'[2]OUT-FOREIGNDEMAND'!Q116</f>
        <v>100.01516865291968</v>
      </c>
      <c r="R161" s="60">
        <f>'[2]OUT-FOREIGNDEMAND'!R116</f>
        <v>215.97403125000008</v>
      </c>
      <c r="S161" s="60">
        <f>'[2]OUT-FOREIGNDEMAND'!S116</f>
        <v>85.25137500000001</v>
      </c>
      <c r="T161" s="60">
        <f>'[2]OUT-FOREIGNDEMAND'!T116</f>
        <v>85.066437500000049</v>
      </c>
      <c r="U161" s="60">
        <f>'[2]OUT-FOREIGNDEMAND'!U116</f>
        <v>96.906562499999993</v>
      </c>
      <c r="V161" s="60">
        <f>'[2]OUT-FOREIGNDEMAND'!V116</f>
        <v>73.73581249999998</v>
      </c>
      <c r="W161" s="60"/>
      <c r="X161" s="47">
        <f t="shared" si="14"/>
        <v>-0.13628168859929346</v>
      </c>
      <c r="Y161" s="60"/>
      <c r="Z161" s="60">
        <f t="shared" si="11"/>
        <v>3.2811953660384363</v>
      </c>
      <c r="AA161" s="60">
        <f t="shared" si="11"/>
        <v>3.7670060520015314</v>
      </c>
      <c r="AB161" s="60">
        <f t="shared" si="11"/>
        <v>5.7866045606940419</v>
      </c>
      <c r="AC161" s="60">
        <f t="shared" si="11"/>
        <v>3.6711286605030313</v>
      </c>
      <c r="AD161" s="60">
        <f t="shared" si="11"/>
        <v>1.4224941349466835</v>
      </c>
      <c r="AE161" s="60">
        <f t="shared" si="11"/>
        <v>9.4511637917838129</v>
      </c>
      <c r="AG161" s="53">
        <f t="shared" si="9"/>
        <v>100.65865943061959</v>
      </c>
      <c r="AH161" s="53">
        <f t="shared" si="10"/>
        <v>0.79920082312354701</v>
      </c>
    </row>
    <row r="162" spans="1:34" x14ac:dyDescent="0.25">
      <c r="A162" s="47" t="str">
        <f>'[2]OUT-FOREIGNDEMAND'!A117</f>
        <v>2008Q4</v>
      </c>
      <c r="B162" s="60">
        <f>'[2]OUT-FOREIGNDEMAND'!B117</f>
        <v>102.10501978653805</v>
      </c>
      <c r="C162" s="60">
        <f>'[2]OUT-FOREIGNDEMAND'!C117</f>
        <v>103.66461188249592</v>
      </c>
      <c r="D162" s="60">
        <f>'[2]OUT-FOREIGNDEMAND'!D117</f>
        <v>102.26725227153256</v>
      </c>
      <c r="E162" s="60">
        <f>'[2]OUT-FOREIGNDEMAND'!E117</f>
        <v>113.44358136646358</v>
      </c>
      <c r="F162" s="60">
        <f>'[2]OUT-FOREIGNDEMAND'!F117</f>
        <v>91.781707346078292</v>
      </c>
      <c r="G162" s="60">
        <f>'[2]OUT-FOREIGNDEMAND'!G117</f>
        <v>94.436865175509709</v>
      </c>
      <c r="H162" s="60">
        <f>'[2]OUT-FOREIGNDEMAND'!H117</f>
        <v>94.432336531858169</v>
      </c>
      <c r="I162" s="60">
        <f>'[2]OUT-FOREIGNDEMAND'!I117</f>
        <v>94.506774985421032</v>
      </c>
      <c r="J162" s="60">
        <f>'[2]OUT-FOREIGNDEMAND'!J117</f>
        <v>104.51083837077856</v>
      </c>
      <c r="K162" s="60">
        <f>'[2]OUT-FOREIGNDEMAND'!K117</f>
        <v>99.838758885731153</v>
      </c>
      <c r="L162" s="60">
        <f>'[2]OUT-FOREIGNDEMAND'!L117</f>
        <v>96.359533804732365</v>
      </c>
      <c r="M162" s="60">
        <f>'[2]OUT-FOREIGNDEMAND'!M117</f>
        <v>101.68244132698658</v>
      </c>
      <c r="N162" s="60">
        <f>'[2]OUT-FOREIGNDEMAND'!N117</f>
        <v>104.87616686288976</v>
      </c>
      <c r="O162" s="60">
        <f>'[2]OUT-FOREIGNDEMAND'!O117</f>
        <v>100.1716151317284</v>
      </c>
      <c r="P162" s="60">
        <f>'[2]OUT-FOREIGNDEMAND'!P117</f>
        <v>103.31870098978956</v>
      </c>
      <c r="Q162" s="60">
        <f>'[2]OUT-FOREIGNDEMAND'!Q117</f>
        <v>100.26707746075536</v>
      </c>
      <c r="R162" s="60">
        <f>'[2]OUT-FOREIGNDEMAND'!R117</f>
        <v>216.3392187500001</v>
      </c>
      <c r="S162" s="60">
        <f>'[2]OUT-FOREIGNDEMAND'!S117</f>
        <v>85.431625000000011</v>
      </c>
      <c r="T162" s="60">
        <f>'[2]OUT-FOREIGNDEMAND'!T117</f>
        <v>85.594562500000052</v>
      </c>
      <c r="U162" s="60">
        <f>'[2]OUT-FOREIGNDEMAND'!U117</f>
        <v>96.747437500000004</v>
      </c>
      <c r="V162" s="60">
        <f>'[2]OUT-FOREIGNDEMAND'!V117</f>
        <v>75.798187499999969</v>
      </c>
      <c r="W162" s="60"/>
      <c r="X162" s="47">
        <f t="shared" si="14"/>
        <v>-0.76054761151704842</v>
      </c>
      <c r="Y162" s="60"/>
      <c r="Z162" s="60">
        <f t="shared" si="11"/>
        <v>2.7785875621282985</v>
      </c>
      <c r="AA162" s="60">
        <f t="shared" si="11"/>
        <v>3.0292851585313141</v>
      </c>
      <c r="AB162" s="60">
        <f t="shared" si="11"/>
        <v>4.56051349091664</v>
      </c>
      <c r="AC162" s="60">
        <f t="shared" si="11"/>
        <v>3.4720805586154535</v>
      </c>
      <c r="AD162" s="60">
        <f t="shared" si="11"/>
        <v>0.99124751959769331</v>
      </c>
      <c r="AE162" s="60">
        <f t="shared" si="11"/>
        <v>10.249804321917445</v>
      </c>
      <c r="AG162" s="53">
        <f t="shared" si="9"/>
        <v>100.69888632983074</v>
      </c>
      <c r="AH162" s="53">
        <f t="shared" si="10"/>
        <v>0.15995055004627279</v>
      </c>
    </row>
    <row r="163" spans="1:34" x14ac:dyDescent="0.25">
      <c r="A163" s="47" t="str">
        <f>'[2]OUT-FOREIGNDEMAND'!A118</f>
        <v>2009Q1</v>
      </c>
      <c r="B163" s="60">
        <f>'[2]OUT-FOREIGNDEMAND'!B118</f>
        <v>100.16065098819305</v>
      </c>
      <c r="C163" s="60">
        <f>'[2]OUT-FOREIGNDEMAND'!C118</f>
        <v>100.65347042229556</v>
      </c>
      <c r="D163" s="60">
        <f>'[2]OUT-FOREIGNDEMAND'!D118</f>
        <v>100.01679248451737</v>
      </c>
      <c r="E163" s="60">
        <f>'[2]OUT-FOREIGNDEMAND'!E118</f>
        <v>102.02214603522179</v>
      </c>
      <c r="F163" s="60">
        <f>'[2]OUT-FOREIGNDEMAND'!F118</f>
        <v>95.41807384004062</v>
      </c>
      <c r="G163" s="60">
        <f>'[2]OUT-FOREIGNDEMAND'!G118</f>
        <v>96.544320580022003</v>
      </c>
      <c r="H163" s="60">
        <f>'[2]OUT-FOREIGNDEMAND'!H118</f>
        <v>96.686882374631296</v>
      </c>
      <c r="I163" s="60">
        <f>'[2]OUT-FOREIGNDEMAND'!I118</f>
        <v>96.454056815118904</v>
      </c>
      <c r="J163" s="60">
        <f>'[2]OUT-FOREIGNDEMAND'!J118</f>
        <v>100.68020851116572</v>
      </c>
      <c r="K163" s="60">
        <f>'[2]OUT-FOREIGNDEMAND'!K118</f>
        <v>98.764614784446877</v>
      </c>
      <c r="L163" s="60">
        <f>'[2]OUT-FOREIGNDEMAND'!L118</f>
        <v>97.684129751076966</v>
      </c>
      <c r="M163" s="60">
        <f>'[2]OUT-FOREIGNDEMAND'!M118</f>
        <v>100.00355650987717</v>
      </c>
      <c r="N163" s="60">
        <f>'[2]OUT-FOREIGNDEMAND'!N118</f>
        <v>100.66735265736347</v>
      </c>
      <c r="O163" s="60">
        <f>'[2]OUT-FOREIGNDEMAND'!O118</f>
        <v>98.991847344360721</v>
      </c>
      <c r="P163" s="60">
        <f>'[2]OUT-FOREIGNDEMAND'!P118</f>
        <v>100.6231597800728</v>
      </c>
      <c r="Q163" s="60">
        <f>'[2]OUT-FOREIGNDEMAND'!Q118</f>
        <v>99.683247202204115</v>
      </c>
      <c r="R163" s="60">
        <f>'[2]OUT-FOREIGNDEMAND'!R118</f>
        <v>214.16712500000003</v>
      </c>
      <c r="S163" s="60">
        <f>'[2]OUT-FOREIGNDEMAND'!S118</f>
        <v>83.927937500000013</v>
      </c>
      <c r="T163" s="60">
        <f>'[2]OUT-FOREIGNDEMAND'!T118</f>
        <v>85.720499999999973</v>
      </c>
      <c r="U163" s="60">
        <f>'[2]OUT-FOREIGNDEMAND'!U118</f>
        <v>95.926750000000041</v>
      </c>
      <c r="V163" s="60">
        <f>'[2]OUT-FOREIGNDEMAND'!V118</f>
        <v>78.551000000000045</v>
      </c>
      <c r="W163" s="60"/>
      <c r="X163" s="47">
        <f t="shared" si="14"/>
        <v>-2.8124450552327707</v>
      </c>
      <c r="Y163" s="60"/>
      <c r="Z163" s="60">
        <f t="shared" si="11"/>
        <v>0.71737152737936238</v>
      </c>
      <c r="AA163" s="60">
        <f t="shared" si="11"/>
        <v>0.2507971164694478</v>
      </c>
      <c r="AB163" s="60">
        <f t="shared" si="11"/>
        <v>4.7459041431685556E-2</v>
      </c>
      <c r="AC163" s="60">
        <f t="shared" si="11"/>
        <v>2.2892485492226777</v>
      </c>
      <c r="AD163" s="60">
        <f t="shared" si="11"/>
        <v>-0.83597854198981247</v>
      </c>
      <c r="AE163" s="60">
        <f t="shared" si="11"/>
        <v>11.967486367276914</v>
      </c>
      <c r="AG163" s="53">
        <f t="shared" si="9"/>
        <v>99.062862547464533</v>
      </c>
      <c r="AH163" s="53">
        <f t="shared" si="10"/>
        <v>-6.3420121580125999</v>
      </c>
    </row>
    <row r="164" spans="1:34" x14ac:dyDescent="0.25">
      <c r="A164" s="47" t="str">
        <f>'[2]OUT-FOREIGNDEMAND'!A119</f>
        <v>2009Q2</v>
      </c>
      <c r="B164" s="60">
        <f>'[2]OUT-FOREIGNDEMAND'!B119</f>
        <v>99.829450141170454</v>
      </c>
      <c r="C164" s="60">
        <f>'[2]OUT-FOREIGNDEMAND'!C119</f>
        <v>99.919781488899403</v>
      </c>
      <c r="D164" s="60">
        <f>'[2]OUT-FOREIGNDEMAND'!D119</f>
        <v>99.773613212073926</v>
      </c>
      <c r="E164" s="60">
        <f>'[2]OUT-FOREIGNDEMAND'!E119</f>
        <v>99.56587800503172</v>
      </c>
      <c r="F164" s="60">
        <f>'[2]OUT-FOREIGNDEMAND'!F119</f>
        <v>97.93951054857726</v>
      </c>
      <c r="G164" s="60">
        <f>'[2]OUT-FOREIGNDEMAND'!G119</f>
        <v>98.770760082860306</v>
      </c>
      <c r="H164" s="60">
        <f>'[2]OUT-FOREIGNDEMAND'!H119</f>
        <v>98.793840339233086</v>
      </c>
      <c r="I164" s="60">
        <f>'[2]OUT-FOREIGNDEMAND'!I119</f>
        <v>98.735508116445587</v>
      </c>
      <c r="J164" s="60">
        <f>'[2]OUT-FOREIGNDEMAND'!J119</f>
        <v>99.804458358738017</v>
      </c>
      <c r="K164" s="60">
        <f>'[2]OUT-FOREIGNDEMAND'!K119</f>
        <v>99.337444969206729</v>
      </c>
      <c r="L164" s="60">
        <f>'[2]OUT-FOREIGNDEMAND'!L119</f>
        <v>99.204732821582425</v>
      </c>
      <c r="M164" s="60">
        <f>'[2]OUT-FOREIGNDEMAND'!M119</f>
        <v>99.795865215696793</v>
      </c>
      <c r="N164" s="60">
        <f>'[2]OUT-FOREIGNDEMAND'!N119</f>
        <v>99.79640752248055</v>
      </c>
      <c r="O164" s="60">
        <f>'[2]OUT-FOREIGNDEMAND'!O119</f>
        <v>99.424621049194414</v>
      </c>
      <c r="P164" s="60">
        <f>'[2]OUT-FOREIGNDEMAND'!P119</f>
        <v>99.993237111439001</v>
      </c>
      <c r="Q164" s="60">
        <f>'[2]OUT-FOREIGNDEMAND'!Q119</f>
        <v>99.838963886029191</v>
      </c>
      <c r="R164" s="60">
        <f>'[2]OUT-FOREIGNDEMAND'!R119</f>
        <v>214.25737500000002</v>
      </c>
      <c r="S164" s="60">
        <f>'[2]OUT-FOREIGNDEMAND'!S119</f>
        <v>83.979562500000014</v>
      </c>
      <c r="T164" s="60">
        <f>'[2]OUT-FOREIGNDEMAND'!T119</f>
        <v>86.242999999999981</v>
      </c>
      <c r="U164" s="60">
        <f>'[2]OUT-FOREIGNDEMAND'!U119</f>
        <v>95.64075000000004</v>
      </c>
      <c r="V164" s="60">
        <f>'[2]OUT-FOREIGNDEMAND'!V119</f>
        <v>80.772500000000065</v>
      </c>
      <c r="W164" s="60"/>
      <c r="X164" s="47">
        <f t="shared" si="14"/>
        <v>-2.9988621738394006</v>
      </c>
      <c r="Y164" s="60"/>
      <c r="Z164" s="60">
        <f t="shared" si="11"/>
        <v>0.25613976030125496</v>
      </c>
      <c r="AA164" s="60">
        <f t="shared" si="11"/>
        <v>-0.37849347999976413</v>
      </c>
      <c r="AB164" s="60">
        <f t="shared" si="11"/>
        <v>-0.89372247914499825</v>
      </c>
      <c r="AC164" s="60">
        <f t="shared" si="11"/>
        <v>2.1002543094613024</v>
      </c>
      <c r="AD164" s="60">
        <f t="shared" si="11"/>
        <v>-1.3021456475931337</v>
      </c>
      <c r="AE164" s="60">
        <f t="shared" si="11"/>
        <v>12.410703180110705</v>
      </c>
      <c r="AG164" s="53">
        <f t="shared" si="9"/>
        <v>99.389852001934528</v>
      </c>
      <c r="AH164" s="53">
        <f t="shared" si="10"/>
        <v>1.3268828115918785</v>
      </c>
    </row>
    <row r="165" spans="1:34" x14ac:dyDescent="0.25">
      <c r="A165" s="47" t="str">
        <f>'[2]OUT-FOREIGNDEMAND'!A120</f>
        <v>2009Q3</v>
      </c>
      <c r="B165" s="60">
        <f>'[2]OUT-FOREIGNDEMAND'!B120</f>
        <v>99.834399576488735</v>
      </c>
      <c r="C165" s="60">
        <f>'[2]OUT-FOREIGNDEMAND'!C120</f>
        <v>99.633155533301974</v>
      </c>
      <c r="D165" s="60">
        <f>'[2]OUT-FOREIGNDEMAND'!D120</f>
        <v>99.878410363778301</v>
      </c>
      <c r="E165" s="60">
        <f>'[2]OUT-FOREIGNDEMAND'!E120</f>
        <v>98.77186598490502</v>
      </c>
      <c r="F165" s="60">
        <f>'[2]OUT-FOREIGNDEMAND'!F120</f>
        <v>101.26071835426836</v>
      </c>
      <c r="G165" s="60">
        <f>'[2]OUT-FOREIGNDEMAND'!G120</f>
        <v>101.11321975141919</v>
      </c>
      <c r="H165" s="60">
        <f>'[2]OUT-FOREIGNDEMAND'!H120</f>
        <v>101.05347898230093</v>
      </c>
      <c r="I165" s="60">
        <f>'[2]OUT-FOREIGNDEMAND'!I120</f>
        <v>101.14072565066338</v>
      </c>
      <c r="J165" s="60">
        <f>'[2]OUT-FOREIGNDEMAND'!J120</f>
        <v>99.562124923786214</v>
      </c>
      <c r="K165" s="60">
        <f>'[2]OUT-FOREIGNDEMAND'!K120</f>
        <v>100.28641509237997</v>
      </c>
      <c r="L165" s="60">
        <f>'[2]OUT-FOREIGNDEMAND'!L120</f>
        <v>100.76030153525274</v>
      </c>
      <c r="M165" s="60">
        <f>'[2]OUT-FOREIGNDEMAND'!M120</f>
        <v>99.896154352909889</v>
      </c>
      <c r="N165" s="60">
        <f>'[2]OUT-FOREIGNDEMAND'!N120</f>
        <v>99.564527432558606</v>
      </c>
      <c r="O165" s="60">
        <f>'[2]OUT-FOREIGNDEMAND'!O120</f>
        <v>100.21638685241689</v>
      </c>
      <c r="P165" s="60">
        <f>'[2]OUT-FOREIGNDEMAND'!P120</f>
        <v>99.685038665683138</v>
      </c>
      <c r="Q165" s="60">
        <f>'[2]OUT-FOREIGNDEMAND'!Q120</f>
        <v>100.07785834191259</v>
      </c>
      <c r="R165" s="60">
        <f>'[2]OUT-FOREIGNDEMAND'!R120</f>
        <v>214.61012500000004</v>
      </c>
      <c r="S165" s="60">
        <f>'[2]OUT-FOREIGNDEMAND'!S120</f>
        <v>84.236812500000028</v>
      </c>
      <c r="T165" s="60">
        <f>'[2]OUT-FOREIGNDEMAND'!T120</f>
        <v>86.829249999999959</v>
      </c>
      <c r="U165" s="60">
        <f>'[2]OUT-FOREIGNDEMAND'!U120</f>
        <v>95.391000000000048</v>
      </c>
      <c r="V165" s="60">
        <f>'[2]OUT-FOREIGNDEMAND'!V120</f>
        <v>82.971750000000071</v>
      </c>
      <c r="W165" s="60"/>
      <c r="X165" s="47">
        <f t="shared" si="14"/>
        <v>-2.693349045420379</v>
      </c>
      <c r="Y165" s="60"/>
      <c r="Z165" s="60">
        <f t="shared" si="11"/>
        <v>6.2680181253771394E-2</v>
      </c>
      <c r="AA165" s="60">
        <f t="shared" si="11"/>
        <v>-0.63151400291326931</v>
      </c>
      <c r="AB165" s="60">
        <f t="shared" si="11"/>
        <v>-1.1900834444019015</v>
      </c>
      <c r="AC165" s="60">
        <f t="shared" si="11"/>
        <v>2.0722773302924713</v>
      </c>
      <c r="AD165" s="60">
        <f t="shared" si="11"/>
        <v>-1.5639420704866569</v>
      </c>
      <c r="AE165" s="60">
        <f t="shared" si="11"/>
        <v>12.525714692572333</v>
      </c>
      <c r="AG165" s="53">
        <f t="shared" si="9"/>
        <v>100.16349472723502</v>
      </c>
      <c r="AH165" s="53">
        <f t="shared" si="10"/>
        <v>3.1501109448903497</v>
      </c>
    </row>
    <row r="166" spans="1:34" x14ac:dyDescent="0.25">
      <c r="A166" s="47" t="str">
        <f>'[2]OUT-FOREIGNDEMAND'!A121</f>
        <v>2009Q4</v>
      </c>
      <c r="B166" s="60">
        <f>'[2]OUT-FOREIGNDEMAND'!B121</f>
        <v>100.17549929414788</v>
      </c>
      <c r="C166" s="60">
        <f>'[2]OUT-FOREIGNDEMAND'!C121</f>
        <v>99.793592555503253</v>
      </c>
      <c r="D166" s="60">
        <f>'[2]OUT-FOREIGNDEMAND'!D121</f>
        <v>100.33118393963049</v>
      </c>
      <c r="E166" s="60">
        <f>'[2]OUT-FOREIGNDEMAND'!E121</f>
        <v>99.64010997484165</v>
      </c>
      <c r="F166" s="60">
        <f>'[2]OUT-FOREIGNDEMAND'!F121</f>
        <v>105.3816972571139</v>
      </c>
      <c r="G166" s="60">
        <f>'[2]OUT-FOREIGNDEMAND'!G121</f>
        <v>103.57169958569864</v>
      </c>
      <c r="H166" s="60">
        <f>'[2]OUT-FOREIGNDEMAND'!H121</f>
        <v>103.46579830383486</v>
      </c>
      <c r="I166" s="60">
        <f>'[2]OUT-FOREIGNDEMAND'!I121</f>
        <v>103.66970941777228</v>
      </c>
      <c r="J166" s="60">
        <f>'[2]OUT-FOREIGNDEMAND'!J121</f>
        <v>99.953208206310322</v>
      </c>
      <c r="K166" s="60">
        <f>'[2]OUT-FOREIGNDEMAND'!K121</f>
        <v>101.61152515396658</v>
      </c>
      <c r="L166" s="60">
        <f>'[2]OUT-FOREIGNDEMAND'!L121</f>
        <v>102.3508358920879</v>
      </c>
      <c r="M166" s="60">
        <f>'[2]OUT-FOREIGNDEMAND'!M121</f>
        <v>100.30442392151645</v>
      </c>
      <c r="N166" s="60">
        <f>'[2]OUT-FOREIGNDEMAND'!N121</f>
        <v>99.971712387597634</v>
      </c>
      <c r="O166" s="60">
        <f>'[2]OUT-FOREIGNDEMAND'!O121</f>
        <v>101.36714475402812</v>
      </c>
      <c r="P166" s="60">
        <f>'[2]OUT-FOREIGNDEMAND'!P121</f>
        <v>99.698564442805221</v>
      </c>
      <c r="Q166" s="60">
        <f>'[2]OUT-FOREIGNDEMAND'!Q121</f>
        <v>100.39993056985428</v>
      </c>
      <c r="R166" s="60">
        <f>'[2]OUT-FOREIGNDEMAND'!R121</f>
        <v>215.22537500000004</v>
      </c>
      <c r="S166" s="60">
        <f>'[2]OUT-FOREIGNDEMAND'!S121</f>
        <v>84.699687500000039</v>
      </c>
      <c r="T166" s="60">
        <f>'[2]OUT-FOREIGNDEMAND'!T121</f>
        <v>87.479249999999951</v>
      </c>
      <c r="U166" s="60">
        <f>'[2]OUT-FOREIGNDEMAND'!U121</f>
        <v>95.177500000000052</v>
      </c>
      <c r="V166" s="60">
        <f>'[2]OUT-FOREIGNDEMAND'!V121</f>
        <v>85.148750000000064</v>
      </c>
      <c r="W166" s="60"/>
      <c r="X166" s="47">
        <f t="shared" si="14"/>
        <v>-1.8897410689739269</v>
      </c>
      <c r="Y166" s="60"/>
      <c r="Z166" s="60">
        <f t="shared" si="11"/>
        <v>0.13249923351053017</v>
      </c>
      <c r="AA166" s="60">
        <f t="shared" si="11"/>
        <v>-0.51485983745148678</v>
      </c>
      <c r="AB166" s="60">
        <f t="shared" si="11"/>
        <v>-0.85675240287185206</v>
      </c>
      <c r="AC166" s="60">
        <f t="shared" si="11"/>
        <v>2.2018776017459052</v>
      </c>
      <c r="AD166" s="60">
        <f t="shared" si="11"/>
        <v>-1.6227173975537634</v>
      </c>
      <c r="AE166" s="60">
        <f t="shared" si="11"/>
        <v>12.336129409426967</v>
      </c>
      <c r="AG166" s="53">
        <f t="shared" si="9"/>
        <v>101.38379072336608</v>
      </c>
      <c r="AH166" s="53">
        <f t="shared" si="10"/>
        <v>4.9629979475892982</v>
      </c>
    </row>
    <row r="167" spans="1:34" x14ac:dyDescent="0.25">
      <c r="A167" s="47" t="str">
        <f>'[2]OUT-FOREIGNDEMAND'!A122</f>
        <v>2010Q1</v>
      </c>
      <c r="B167" s="60">
        <f>'[2]OUT-FOREIGNDEMAND'!B122</f>
        <v>101.86765789062503</v>
      </c>
      <c r="C167" s="60">
        <f>'[2]OUT-FOREIGNDEMAND'!C122</f>
        <v>101.72750743749998</v>
      </c>
      <c r="D167" s="60">
        <f>'[2]OUT-FOREIGNDEMAND'!D122</f>
        <v>102.19515357031251</v>
      </c>
      <c r="E167" s="60">
        <f>'[2]OUT-FOREIGNDEMAND'!E122</f>
        <v>106.73105569062503</v>
      </c>
      <c r="F167" s="60">
        <f>'[2]OUT-FOREIGNDEMAND'!F122</f>
        <v>112.72243820156254</v>
      </c>
      <c r="G167" s="60">
        <f>'[2]OUT-FOREIGNDEMAND'!G122</f>
        <v>107.08623692187498</v>
      </c>
      <c r="H167" s="60">
        <f>'[2]OUT-FOREIGNDEMAND'!H122</f>
        <v>106.87202206250001</v>
      </c>
      <c r="I167" s="60">
        <f>'[2]OUT-FOREIGNDEMAND'!I122</f>
        <v>106.63914740468749</v>
      </c>
      <c r="J167" s="60">
        <f>'[2]OUT-FOREIGNDEMAND'!J122</f>
        <v>103.19765882500002</v>
      </c>
      <c r="K167" s="60">
        <f>'[2]OUT-FOREIGNDEMAND'!K122</f>
        <v>104.70127620312502</v>
      </c>
      <c r="L167" s="60">
        <f>'[2]OUT-FOREIGNDEMAND'!L122</f>
        <v>103.84542916562498</v>
      </c>
      <c r="M167" s="60">
        <f>'[2]OUT-FOREIGNDEMAND'!M122</f>
        <v>101.96601045312502</v>
      </c>
      <c r="N167" s="60">
        <f>'[2]OUT-FOREIGNDEMAND'!N122</f>
        <v>102.63237485937501</v>
      </c>
      <c r="O167" s="60">
        <f>'[2]OUT-FOREIGNDEMAND'!O122</f>
        <v>103.87446164218751</v>
      </c>
      <c r="P167" s="60">
        <f>'[2]OUT-FOREIGNDEMAND'!P122</f>
        <v>100.80222101562498</v>
      </c>
      <c r="Q167" s="60">
        <f>'[2]OUT-FOREIGNDEMAND'!Q122</f>
        <v>100.83546969687498</v>
      </c>
      <c r="R167" s="60">
        <f>'[2]OUT-FOREIGNDEMAND'!R122</f>
        <v>216.23812500000003</v>
      </c>
      <c r="S167" s="60">
        <f>'[2]OUT-FOREIGNDEMAND'!S122</f>
        <v>85.548812499999997</v>
      </c>
      <c r="T167" s="60">
        <f>'[2]OUT-FOREIGNDEMAND'!T122</f>
        <v>88.174718750000011</v>
      </c>
      <c r="U167" s="60">
        <f>'[2]OUT-FOREIGNDEMAND'!U122</f>
        <v>95.021187500000039</v>
      </c>
      <c r="V167" s="60">
        <f>'[2]OUT-FOREIGNDEMAND'!V122</f>
        <v>87.25162499999999</v>
      </c>
      <c r="W167" s="60"/>
      <c r="X167" s="47">
        <f t="shared" si="14"/>
        <v>1.7042689774781739</v>
      </c>
      <c r="Y167" s="60"/>
      <c r="Z167" s="60">
        <f t="shared" si="11"/>
        <v>1.1558837889115159</v>
      </c>
      <c r="AA167" s="60">
        <f t="shared" si="11"/>
        <v>0.96700182159143999</v>
      </c>
      <c r="AB167" s="60">
        <f t="shared" si="11"/>
        <v>1.9312699064003347</v>
      </c>
      <c r="AC167" s="60">
        <f t="shared" si="11"/>
        <v>2.8630476373796787</v>
      </c>
      <c r="AD167" s="60">
        <f t="shared" si="11"/>
        <v>-0.94401457361997787</v>
      </c>
      <c r="AE167" s="60">
        <f t="shared" si="11"/>
        <v>11.076402591946554</v>
      </c>
      <c r="AG167" s="53">
        <f t="shared" si="9"/>
        <v>104.37776708882483</v>
      </c>
      <c r="AH167" s="53">
        <f t="shared" si="10"/>
        <v>12.346075507626875</v>
      </c>
    </row>
    <row r="168" spans="1:34" x14ac:dyDescent="0.25">
      <c r="A168" s="47" t="str">
        <f>'[2]OUT-FOREIGNDEMAND'!A123</f>
        <v>2010Q2</v>
      </c>
      <c r="B168" s="60">
        <f>'[2]OUT-FOREIGNDEMAND'!B123</f>
        <v>102.47509473437502</v>
      </c>
      <c r="C168" s="60">
        <f>'[2]OUT-FOREIGNDEMAND'!C123</f>
        <v>102.25150446249998</v>
      </c>
      <c r="D168" s="60">
        <f>'[2]OUT-FOREIGNDEMAND'!D123</f>
        <v>102.91859214218751</v>
      </c>
      <c r="E168" s="60">
        <f>'[2]OUT-FOREIGNDEMAND'!E123</f>
        <v>109.09963341437503</v>
      </c>
      <c r="F168" s="60">
        <f>'[2]OUT-FOREIGNDEMAND'!F123</f>
        <v>117.47496292093756</v>
      </c>
      <c r="G168" s="60">
        <f>'[2]OUT-FOREIGNDEMAND'!G123</f>
        <v>109.40074215312497</v>
      </c>
      <c r="H168" s="60">
        <f>'[2]OUT-FOREIGNDEMAND'!H123</f>
        <v>109.25321323749999</v>
      </c>
      <c r="I168" s="60">
        <f>'[2]OUT-FOREIGNDEMAND'!I123</f>
        <v>109.2889884428125</v>
      </c>
      <c r="J168" s="60">
        <f>'[2]OUT-FOREIGNDEMAND'!J123</f>
        <v>103.96759529500004</v>
      </c>
      <c r="K168" s="60">
        <f>'[2]OUT-FOREIGNDEMAND'!K123</f>
        <v>106.22326572187501</v>
      </c>
      <c r="L168" s="60">
        <f>'[2]OUT-FOREIGNDEMAND'!L123</f>
        <v>105.55825749937497</v>
      </c>
      <c r="M168" s="60">
        <f>'[2]OUT-FOREIGNDEMAND'!M123</f>
        <v>102.61210627187504</v>
      </c>
      <c r="N168" s="60">
        <f>'[2]OUT-FOREIGNDEMAND'!N123</f>
        <v>103.67192491562501</v>
      </c>
      <c r="O168" s="60">
        <f>'[2]OUT-FOREIGNDEMAND'!O123</f>
        <v>105.34417698531252</v>
      </c>
      <c r="P168" s="60">
        <f>'[2]OUT-FOREIGNDEMAND'!P123</f>
        <v>101.15183260937496</v>
      </c>
      <c r="Q168" s="60">
        <f>'[2]OUT-FOREIGNDEMAND'!Q123</f>
        <v>101.31178181812497</v>
      </c>
      <c r="R168" s="60">
        <f>'[2]OUT-FOREIGNDEMAND'!R123</f>
        <v>217.324375</v>
      </c>
      <c r="S168" s="60">
        <f>'[2]OUT-FOREIGNDEMAND'!S123</f>
        <v>86.350687499999992</v>
      </c>
      <c r="T168" s="60">
        <f>'[2]OUT-FOREIGNDEMAND'!T123</f>
        <v>88.959531250000026</v>
      </c>
      <c r="U168" s="60">
        <f>'[2]OUT-FOREIGNDEMAND'!U123</f>
        <v>94.871812500000047</v>
      </c>
      <c r="V168" s="60">
        <f>'[2]OUT-FOREIGNDEMAND'!V123</f>
        <v>89.40487499999999</v>
      </c>
      <c r="W168" s="60"/>
      <c r="X168" s="47">
        <f t="shared" si="14"/>
        <v>2.6501644449241413</v>
      </c>
      <c r="Y168" s="60"/>
      <c r="Z168" s="60">
        <f t="shared" si="11"/>
        <v>1.4751935264242899</v>
      </c>
      <c r="AA168" s="60">
        <f t="shared" si="11"/>
        <v>1.4314559767195867</v>
      </c>
      <c r="AB168" s="60">
        <f t="shared" si="11"/>
        <v>2.8234548137827886</v>
      </c>
      <c r="AC168" s="60">
        <f t="shared" si="11"/>
        <v>3.1498570898508271</v>
      </c>
      <c r="AD168" s="60">
        <f t="shared" si="11"/>
        <v>-0.80398522596277777</v>
      </c>
      <c r="AE168" s="60">
        <f t="shared" si="11"/>
        <v>10.687269800984133</v>
      </c>
      <c r="AG168" s="53">
        <f t="shared" si="9"/>
        <v>105.96055878721805</v>
      </c>
      <c r="AH168" s="53">
        <f t="shared" si="10"/>
        <v>6.2049972108712215</v>
      </c>
    </row>
    <row r="169" spans="1:34" x14ac:dyDescent="0.25">
      <c r="A169" s="47" t="str">
        <f>'[2]OUT-FOREIGNDEMAND'!A124</f>
        <v>2010Q3</v>
      </c>
      <c r="B169" s="60">
        <f>'[2]OUT-FOREIGNDEMAND'!B124</f>
        <v>103.01271842187502</v>
      </c>
      <c r="C169" s="60">
        <f>'[2]OUT-FOREIGNDEMAND'!C124</f>
        <v>102.69199851249998</v>
      </c>
      <c r="D169" s="60">
        <f>'[2]OUT-FOREIGNDEMAND'!D124</f>
        <v>103.56471928593751</v>
      </c>
      <c r="E169" s="60">
        <f>'[2]OUT-FOREIGNDEMAND'!E124</f>
        <v>111.30628886187503</v>
      </c>
      <c r="F169" s="60">
        <f>'[2]OUT-FOREIGNDEMAND'!F124</f>
        <v>122.05926235968755</v>
      </c>
      <c r="G169" s="60">
        <f>'[2]OUT-FOREIGNDEMAND'!G124</f>
        <v>111.45525261562494</v>
      </c>
      <c r="H169" s="60">
        <f>'[2]OUT-FOREIGNDEMAND'!H124</f>
        <v>111.45059558749999</v>
      </c>
      <c r="I169" s="60">
        <f>'[2]OUT-FOREIGNDEMAND'!I124</f>
        <v>111.93592051906248</v>
      </c>
      <c r="J169" s="60">
        <f>'[2]OUT-FOREIGNDEMAND'!J124</f>
        <v>104.48296823500003</v>
      </c>
      <c r="K169" s="60">
        <f>'[2]OUT-FOREIGNDEMAND'!K124</f>
        <v>107.56599475937502</v>
      </c>
      <c r="L169" s="60">
        <f>'[2]OUT-FOREIGNDEMAND'!L124</f>
        <v>107.35841416687498</v>
      </c>
      <c r="M169" s="60">
        <f>'[2]OUT-FOREIGNDEMAND'!M124</f>
        <v>103.18804790937503</v>
      </c>
      <c r="N169" s="60">
        <f>'[2]OUT-FOREIGNDEMAND'!N124</f>
        <v>104.70477502812501</v>
      </c>
      <c r="O169" s="60">
        <f>'[2]OUT-FOREIGNDEMAND'!O124</f>
        <v>106.77385767156251</v>
      </c>
      <c r="P169" s="60">
        <f>'[2]OUT-FOREIGNDEMAND'!P124</f>
        <v>101.51580579687497</v>
      </c>
      <c r="Q169" s="60">
        <f>'[2]OUT-FOREIGNDEMAND'!Q124</f>
        <v>101.85915606062497</v>
      </c>
      <c r="R169" s="60">
        <f>'[2]OUT-FOREIGNDEMAND'!R124</f>
        <v>218.619125</v>
      </c>
      <c r="S169" s="60">
        <f>'[2]OUT-FOREIGNDEMAND'!S124</f>
        <v>87.285937499999989</v>
      </c>
      <c r="T169" s="60">
        <f>'[2]OUT-FOREIGNDEMAND'!T124</f>
        <v>89.815406250000024</v>
      </c>
      <c r="U169" s="60">
        <f>'[2]OUT-FOREIGNDEMAND'!U124</f>
        <v>94.750312500000049</v>
      </c>
      <c r="V169" s="60">
        <f>'[2]OUT-FOREIGNDEMAND'!V124</f>
        <v>91.556624999999983</v>
      </c>
      <c r="W169" s="60"/>
      <c r="X169" s="47">
        <f t="shared" si="14"/>
        <v>3.1835908853753425</v>
      </c>
      <c r="Y169" s="60"/>
      <c r="Z169" s="60">
        <f t="shared" si="11"/>
        <v>1.7799119088126814</v>
      </c>
      <c r="AA169" s="60">
        <f t="shared" si="11"/>
        <v>1.8680386118781422</v>
      </c>
      <c r="AB169" s="60">
        <f t="shared" si="11"/>
        <v>3.619706051911642</v>
      </c>
      <c r="AC169" s="60">
        <f t="shared" si="11"/>
        <v>3.4391132596447216</v>
      </c>
      <c r="AD169" s="60">
        <f t="shared" si="11"/>
        <v>-0.67164355127842246</v>
      </c>
      <c r="AE169" s="60">
        <f t="shared" si="11"/>
        <v>10.346744524491648</v>
      </c>
      <c r="AG169" s="53">
        <f t="shared" si="9"/>
        <v>107.45919291704291</v>
      </c>
      <c r="AH169" s="53">
        <f t="shared" si="10"/>
        <v>5.7784839124389809</v>
      </c>
    </row>
    <row r="170" spans="1:34" x14ac:dyDescent="0.25">
      <c r="A170" s="47" t="str">
        <f>'[2]OUT-FOREIGNDEMAND'!A125</f>
        <v>2010Q4</v>
      </c>
      <c r="B170" s="60">
        <f>'[2]OUT-FOREIGNDEMAND'!B125</f>
        <v>103.48052895312503</v>
      </c>
      <c r="C170" s="60">
        <f>'[2]OUT-FOREIGNDEMAND'!C125</f>
        <v>103.04898958749997</v>
      </c>
      <c r="D170" s="60">
        <f>'[2]OUT-FOREIGNDEMAND'!D125</f>
        <v>104.13353500156251</v>
      </c>
      <c r="E170" s="60">
        <f>'[2]OUT-FOREIGNDEMAND'!E125</f>
        <v>113.35102203312503</v>
      </c>
      <c r="F170" s="60">
        <f>'[2]OUT-FOREIGNDEMAND'!F125</f>
        <v>126.47533651781256</v>
      </c>
      <c r="G170" s="60">
        <f>'[2]OUT-FOREIGNDEMAND'!G125</f>
        <v>113.24976830937494</v>
      </c>
      <c r="H170" s="60">
        <f>'[2]OUT-FOREIGNDEMAND'!H125</f>
        <v>113.46416911249997</v>
      </c>
      <c r="I170" s="60">
        <f>'[2]OUT-FOREIGNDEMAND'!I125</f>
        <v>114.57994363343747</v>
      </c>
      <c r="J170" s="60">
        <f>'[2]OUT-FOREIGNDEMAND'!J125</f>
        <v>104.74377764500004</v>
      </c>
      <c r="K170" s="60">
        <f>'[2]OUT-FOREIGNDEMAND'!K125</f>
        <v>108.729463315625</v>
      </c>
      <c r="L170" s="60">
        <f>'[2]OUT-FOREIGNDEMAND'!L125</f>
        <v>109.24589916812495</v>
      </c>
      <c r="M170" s="60">
        <f>'[2]OUT-FOREIGNDEMAND'!M125</f>
        <v>103.69383536562503</v>
      </c>
      <c r="N170" s="60">
        <f>'[2]OUT-FOREIGNDEMAND'!N125</f>
        <v>105.73092519687502</v>
      </c>
      <c r="O170" s="60">
        <f>'[2]OUT-FOREIGNDEMAND'!O125</f>
        <v>108.16350370093751</v>
      </c>
      <c r="P170" s="60">
        <f>'[2]OUT-FOREIGNDEMAND'!P125</f>
        <v>101.89414057812496</v>
      </c>
      <c r="Q170" s="60">
        <f>'[2]OUT-FOREIGNDEMAND'!Q125</f>
        <v>102.47759242437496</v>
      </c>
      <c r="R170" s="60">
        <f>'[2]OUT-FOREIGNDEMAND'!R125</f>
        <v>220.12237499999998</v>
      </c>
      <c r="S170" s="60">
        <f>'[2]OUT-FOREIGNDEMAND'!S125</f>
        <v>88.354562499999986</v>
      </c>
      <c r="T170" s="60">
        <f>'[2]OUT-FOREIGNDEMAND'!T125</f>
        <v>90.742343750000018</v>
      </c>
      <c r="U170" s="60">
        <f>'[2]OUT-FOREIGNDEMAND'!U125</f>
        <v>94.656687500000046</v>
      </c>
      <c r="V170" s="60">
        <f>'[2]OUT-FOREIGNDEMAND'!V125</f>
        <v>93.706874999999968</v>
      </c>
      <c r="W170" s="60"/>
      <c r="X170" s="47">
        <f t="shared" si="14"/>
        <v>3.2992395169127109</v>
      </c>
      <c r="Y170" s="60"/>
      <c r="Z170" s="60">
        <f t="shared" si="11"/>
        <v>2.0693857483049971</v>
      </c>
      <c r="AA170" s="60">
        <f t="shared" si="11"/>
        <v>2.2752893333325197</v>
      </c>
      <c r="AB170" s="60">
        <f t="shared" si="11"/>
        <v>4.3150985651510654</v>
      </c>
      <c r="AC170" s="60">
        <f t="shared" si="11"/>
        <v>3.7301345747706716</v>
      </c>
      <c r="AD170" s="60">
        <f t="shared" si="11"/>
        <v>-0.54720128181555694</v>
      </c>
      <c r="AE170" s="60">
        <f t="shared" si="11"/>
        <v>10.050793464378405</v>
      </c>
      <c r="AG170" s="53">
        <f t="shared" si="9"/>
        <v>108.87366947829943</v>
      </c>
      <c r="AH170" s="53">
        <f t="shared" si="10"/>
        <v>5.3700399677544031</v>
      </c>
    </row>
    <row r="171" spans="1:34" x14ac:dyDescent="0.25">
      <c r="A171" s="47" t="str">
        <f>'[2]OUT-FOREIGNDEMAND'!A126</f>
        <v>2011Q1</v>
      </c>
      <c r="B171" s="60">
        <f>'[2]OUT-FOREIGNDEMAND'!B126</f>
        <v>103.5810065514852</v>
      </c>
      <c r="C171" s="60">
        <f>'[2]OUT-FOREIGNDEMAND'!C126</f>
        <v>103.05042737019501</v>
      </c>
      <c r="D171" s="60">
        <f>'[2]OUT-FOREIGNDEMAND'!D126</f>
        <v>104.54110168492406</v>
      </c>
      <c r="E171" s="60">
        <f>'[2]OUT-FOREIGNDEMAND'!E126</f>
        <v>116.03721952289408</v>
      </c>
      <c r="F171" s="60">
        <f>'[2]OUT-FOREIGNDEMAND'!F126</f>
        <v>129.4001494915538</v>
      </c>
      <c r="G171" s="60">
        <f>'[2]OUT-FOREIGNDEMAND'!G126</f>
        <v>113.71106325944913</v>
      </c>
      <c r="H171" s="60">
        <f>'[2]OUT-FOREIGNDEMAND'!H126</f>
        <v>114.97565321123005</v>
      </c>
      <c r="I171" s="60">
        <f>'[2]OUT-FOREIGNDEMAND'!I126</f>
        <v>117.37856768988237</v>
      </c>
      <c r="J171" s="60">
        <f>'[2]OUT-FOREIGNDEMAND'!J126</f>
        <v>103.89381665259377</v>
      </c>
      <c r="K171" s="60">
        <f>'[2]OUT-FOREIGNDEMAND'!K126</f>
        <v>109.46484926091105</v>
      </c>
      <c r="L171" s="60">
        <f>'[2]OUT-FOREIGNDEMAND'!L126</f>
        <v>111.37590995821611</v>
      </c>
      <c r="M171" s="60">
        <f>'[2]OUT-FOREIGNDEMAND'!M126</f>
        <v>104.10556497349863</v>
      </c>
      <c r="N171" s="60">
        <f>'[2]OUT-FOREIGNDEMAND'!N126</f>
        <v>107.29855036564955</v>
      </c>
      <c r="O171" s="60">
        <f>'[2]OUT-FOREIGNDEMAND'!O126</f>
        <v>109.37513499364</v>
      </c>
      <c r="P171" s="60">
        <f>'[2]OUT-FOREIGNDEMAND'!P126</f>
        <v>102.73396062632892</v>
      </c>
      <c r="Q171" s="60">
        <f>'[2]OUT-FOREIGNDEMAND'!Q126</f>
        <v>103.36827850490296</v>
      </c>
      <c r="R171" s="60">
        <f>'[2]OUT-FOREIGNDEMAND'!R126</f>
        <v>222.69662500000004</v>
      </c>
      <c r="S171" s="60">
        <f>'[2]OUT-FOREIGNDEMAND'!S126</f>
        <v>90.267343749999995</v>
      </c>
      <c r="T171" s="60">
        <f>'[2]OUT-FOREIGNDEMAND'!T126</f>
        <v>92.128937500000035</v>
      </c>
      <c r="U171" s="60">
        <f>'[2]OUT-FOREIGNDEMAND'!U126</f>
        <v>94.626718750000038</v>
      </c>
      <c r="V171" s="60">
        <f>'[2]OUT-FOREIGNDEMAND'!V126</f>
        <v>95.646718750000048</v>
      </c>
      <c r="W171" s="60"/>
      <c r="X171" s="47">
        <f t="shared" si="14"/>
        <v>1.6819358531829476</v>
      </c>
      <c r="Y171" s="60"/>
      <c r="Z171" s="60">
        <f t="shared" si="11"/>
        <v>2.5118232856374378</v>
      </c>
      <c r="AA171" s="60">
        <f t="shared" si="11"/>
        <v>2.9867536078570955</v>
      </c>
      <c r="AB171" s="60">
        <f t="shared" si="11"/>
        <v>5.5156011078470568</v>
      </c>
      <c r="AC171" s="60">
        <f t="shared" si="11"/>
        <v>4.4845266376310589</v>
      </c>
      <c r="AD171" s="60">
        <f t="shared" si="11"/>
        <v>-0.41513767653135192</v>
      </c>
      <c r="AE171" s="60">
        <f t="shared" si="11"/>
        <v>9.6217047533499347</v>
      </c>
      <c r="AG171" s="53">
        <f t="shared" si="9"/>
        <v>110.11396354846192</v>
      </c>
      <c r="AH171" s="53">
        <f t="shared" si="10"/>
        <v>4.6352795229815724</v>
      </c>
    </row>
    <row r="172" spans="1:34" x14ac:dyDescent="0.25">
      <c r="A172" s="47" t="str">
        <f>'[2]OUT-FOREIGNDEMAND'!A127</f>
        <v>2011Q2</v>
      </c>
      <c r="B172" s="60">
        <f>'[2]OUT-FOREIGNDEMAND'!B127</f>
        <v>104.02819868089115</v>
      </c>
      <c r="C172" s="60">
        <f>'[2]OUT-FOREIGNDEMAND'!C127</f>
        <v>103.34923262211701</v>
      </c>
      <c r="D172" s="60">
        <f>'[2]OUT-FOREIGNDEMAND'!D127</f>
        <v>104.98886958595445</v>
      </c>
      <c r="E172" s="60">
        <f>'[2]OUT-FOREIGNDEMAND'!E127</f>
        <v>117.43675350373645</v>
      </c>
      <c r="F172" s="60">
        <f>'[2]OUT-FOREIGNDEMAND'!F127</f>
        <v>134.00898744993231</v>
      </c>
      <c r="G172" s="60">
        <f>'[2]OUT-FOREIGNDEMAND'!G127</f>
        <v>115.41487980566951</v>
      </c>
      <c r="H172" s="60">
        <f>'[2]OUT-FOREIGNDEMAND'!H127</f>
        <v>116.74892132673807</v>
      </c>
      <c r="I172" s="60">
        <f>'[2]OUT-FOREIGNDEMAND'!I127</f>
        <v>119.95376891892943</v>
      </c>
      <c r="J172" s="60">
        <f>'[2]OUT-FOREIGNDEMAND'!J127</f>
        <v>103.98798175155628</v>
      </c>
      <c r="K172" s="60">
        <f>'[2]OUT-FOREIGNDEMAND'!K127</f>
        <v>110.3693257065466</v>
      </c>
      <c r="L172" s="60">
        <f>'[2]OUT-FOREIGNDEMAND'!L127</f>
        <v>113.37597264492969</v>
      </c>
      <c r="M172" s="60">
        <f>'[2]OUT-FOREIGNDEMAND'!M127</f>
        <v>104.4806055340992</v>
      </c>
      <c r="N172" s="60">
        <f>'[2]OUT-FOREIGNDEMAND'!N127</f>
        <v>108.09203066938973</v>
      </c>
      <c r="O172" s="60">
        <f>'[2]OUT-FOREIGNDEMAND'!O127</f>
        <v>110.73990374118399</v>
      </c>
      <c r="P172" s="60">
        <f>'[2]OUT-FOREIGNDEMAND'!P127</f>
        <v>102.96216912579735</v>
      </c>
      <c r="Q172" s="60">
        <f>'[2]OUT-FOREIGNDEMAND'!Q127</f>
        <v>104.04836407294179</v>
      </c>
      <c r="R172" s="60">
        <f>'[2]OUT-FOREIGNDEMAND'!R127</f>
        <v>224.27187500000005</v>
      </c>
      <c r="S172" s="60">
        <f>'[2]OUT-FOREIGNDEMAND'!S127</f>
        <v>91.318406249999981</v>
      </c>
      <c r="T172" s="60">
        <f>'[2]OUT-FOREIGNDEMAND'!T127</f>
        <v>93.042562500000031</v>
      </c>
      <c r="U172" s="60">
        <f>'[2]OUT-FOREIGNDEMAND'!U127</f>
        <v>94.574531250000035</v>
      </c>
      <c r="V172" s="60">
        <f>'[2]OUT-FOREIGNDEMAND'!V127</f>
        <v>97.877531250000075</v>
      </c>
      <c r="W172" s="60"/>
      <c r="X172" s="47">
        <f t="shared" si="14"/>
        <v>1.5155916181799345</v>
      </c>
      <c r="Y172" s="60"/>
      <c r="Z172" s="60">
        <f t="shared" si="11"/>
        <v>2.7011490724045739</v>
      </c>
      <c r="AA172" s="60">
        <f t="shared" si="11"/>
        <v>3.1968342253371418</v>
      </c>
      <c r="AB172" s="60">
        <f t="shared" si="11"/>
        <v>5.7529579599467473</v>
      </c>
      <c r="AC172" s="60">
        <f t="shared" si="11"/>
        <v>4.589762550035914</v>
      </c>
      <c r="AD172" s="60">
        <f t="shared" si="11"/>
        <v>-0.31335044853286753</v>
      </c>
      <c r="AE172" s="60">
        <f t="shared" si="11"/>
        <v>9.4767273596658939</v>
      </c>
      <c r="AG172" s="53">
        <f t="shared" si="9"/>
        <v>111.39613494159202</v>
      </c>
      <c r="AH172" s="53">
        <f t="shared" si="10"/>
        <v>4.739599524232152</v>
      </c>
    </row>
    <row r="173" spans="1:34" x14ac:dyDescent="0.25">
      <c r="A173" s="47" t="str">
        <f>'[2]OUT-FOREIGNDEMAND'!A128</f>
        <v>2011Q3</v>
      </c>
      <c r="B173" s="60">
        <f>'[2]OUT-FOREIGNDEMAND'!B128</f>
        <v>104.52458556470303</v>
      </c>
      <c r="C173" s="60">
        <f>'[2]OUT-FOREIGNDEMAND'!C128</f>
        <v>103.673355025961</v>
      </c>
      <c r="D173" s="60">
        <f>'[2]OUT-FOREIGNDEMAND'!D128</f>
        <v>105.39290110051519</v>
      </c>
      <c r="E173" s="60">
        <f>'[2]OUT-FOREIGNDEMAND'!E128</f>
        <v>118.35301057042123</v>
      </c>
      <c r="F173" s="60">
        <f>'[2]OUT-FOREIGNDEMAND'!F128</f>
        <v>138.97881448918923</v>
      </c>
      <c r="G173" s="60">
        <f>'[2]OUT-FOREIGNDEMAND'!G128</f>
        <v>117.28799197311029</v>
      </c>
      <c r="H173" s="60">
        <f>'[2]OUT-FOREIGNDEMAND'!H128</f>
        <v>118.46569285775408</v>
      </c>
      <c r="I173" s="60">
        <f>'[2]OUT-FOREIGNDEMAND'!I128</f>
        <v>122.46305722452352</v>
      </c>
      <c r="J173" s="60">
        <f>'[2]OUT-FOREIGNDEMAND'!J128</f>
        <v>104.17006606948127</v>
      </c>
      <c r="K173" s="60">
        <f>'[2]OUT-FOREIGNDEMAND'!K128</f>
        <v>111.1940705228177</v>
      </c>
      <c r="L173" s="60">
        <f>'[2]OUT-FOREIGNDEMAND'!L128</f>
        <v>115.40128468335685</v>
      </c>
      <c r="M173" s="60">
        <f>'[2]OUT-FOREIGNDEMAND'!M128</f>
        <v>104.79505338030032</v>
      </c>
      <c r="N173" s="60">
        <f>'[2]OUT-FOREIGNDEMAND'!N128</f>
        <v>108.65954105187012</v>
      </c>
      <c r="O173" s="60">
        <f>'[2]OUT-FOREIGNDEMAND'!O128</f>
        <v>112.11982986377194</v>
      </c>
      <c r="P173" s="60">
        <f>'[2]OUT-FOREIGNDEMAND'!P128</f>
        <v>103.02588974973422</v>
      </c>
      <c r="Q173" s="60">
        <f>'[2]OUT-FOREIGNDEMAND'!Q128</f>
        <v>104.71903672401943</v>
      </c>
      <c r="R173" s="60">
        <f>'[2]OUT-FOREIGNDEMAND'!R128</f>
        <v>225.71062500000005</v>
      </c>
      <c r="S173" s="60">
        <f>'[2]OUT-FOREIGNDEMAND'!S128</f>
        <v>92.218531249999984</v>
      </c>
      <c r="T173" s="60">
        <f>'[2]OUT-FOREIGNDEMAND'!T128</f>
        <v>93.871812500000033</v>
      </c>
      <c r="U173" s="60">
        <f>'[2]OUT-FOREIGNDEMAND'!U128</f>
        <v>94.535906250000053</v>
      </c>
      <c r="V173" s="60">
        <f>'[2]OUT-FOREIGNDEMAND'!V128</f>
        <v>100.19040625000007</v>
      </c>
      <c r="W173" s="60"/>
      <c r="X173" s="47">
        <f t="shared" si="14"/>
        <v>1.4676509522216108</v>
      </c>
      <c r="Y173" s="60"/>
      <c r="Z173" s="60">
        <f t="shared" si="11"/>
        <v>2.8076814829413044</v>
      </c>
      <c r="AA173" s="60">
        <f t="shared" si="11"/>
        <v>3.2437692722446121</v>
      </c>
      <c r="AB173" s="60">
        <f t="shared" si="11"/>
        <v>5.6510749512199476</v>
      </c>
      <c r="AC173" s="60">
        <f t="shared" si="11"/>
        <v>4.5163813418702903</v>
      </c>
      <c r="AD173" s="60">
        <f t="shared" si="11"/>
        <v>-0.22628553335904966</v>
      </c>
      <c r="AE173" s="60">
        <f t="shared" si="11"/>
        <v>9.4299907297807017</v>
      </c>
      <c r="AG173" s="53">
        <f t="shared" si="9"/>
        <v>112.63015873516404</v>
      </c>
      <c r="AH173" s="53">
        <f t="shared" si="10"/>
        <v>4.5052947234511143</v>
      </c>
    </row>
    <row r="174" spans="1:34" x14ac:dyDescent="0.25">
      <c r="A174" s="47" t="str">
        <f>'[2]OUT-FOREIGNDEMAND'!A129</f>
        <v>2011Q4</v>
      </c>
      <c r="B174" s="60">
        <f>'[2]OUT-FOREIGNDEMAND'!B129</f>
        <v>105.07016720292084</v>
      </c>
      <c r="C174" s="60">
        <f>'[2]OUT-FOREIGNDEMAND'!C129</f>
        <v>104.02279458172701</v>
      </c>
      <c r="D174" s="60">
        <f>'[2]OUT-FOREIGNDEMAND'!D129</f>
        <v>105.75319622860631</v>
      </c>
      <c r="E174" s="60">
        <f>'[2]OUT-FOREIGNDEMAND'!E129</f>
        <v>118.78599072294843</v>
      </c>
      <c r="F174" s="60">
        <f>'[2]OUT-FOREIGNDEMAND'!F129</f>
        <v>144.3096306093247</v>
      </c>
      <c r="G174" s="60">
        <f>'[2]OUT-FOREIGNDEMAND'!G129</f>
        <v>119.33039976177143</v>
      </c>
      <c r="H174" s="60">
        <f>'[2]OUT-FOREIGNDEMAND'!H129</f>
        <v>120.1259678042781</v>
      </c>
      <c r="I174" s="60">
        <f>'[2]OUT-FOREIGNDEMAND'!I129</f>
        <v>124.90643260666468</v>
      </c>
      <c r="J174" s="60">
        <f>'[2]OUT-FOREIGNDEMAND'!J129</f>
        <v>104.44006960636878</v>
      </c>
      <c r="K174" s="60">
        <f>'[2]OUT-FOREIGNDEMAND'!K129</f>
        <v>111.93908370972437</v>
      </c>
      <c r="L174" s="60">
        <f>'[2]OUT-FOREIGNDEMAND'!L129</f>
        <v>117.45184607349759</v>
      </c>
      <c r="M174" s="60">
        <f>'[2]OUT-FOREIGNDEMAND'!M129</f>
        <v>105.048908512102</v>
      </c>
      <c r="N174" s="60">
        <f>'[2]OUT-FOREIGNDEMAND'!N129</f>
        <v>109.0010815130907</v>
      </c>
      <c r="O174" s="60">
        <f>'[2]OUT-FOREIGNDEMAND'!O129</f>
        <v>113.5149133614039</v>
      </c>
      <c r="P174" s="60">
        <f>'[2]OUT-FOREIGNDEMAND'!P129</f>
        <v>102.92512249813953</v>
      </c>
      <c r="Q174" s="60">
        <f>'[2]OUT-FOREIGNDEMAND'!Q129</f>
        <v>105.38029645813592</v>
      </c>
      <c r="R174" s="60">
        <f>'[2]OUT-FOREIGNDEMAND'!R129</f>
        <v>227.01287500000004</v>
      </c>
      <c r="S174" s="60">
        <f>'[2]OUT-FOREIGNDEMAND'!S129</f>
        <v>92.967718749999989</v>
      </c>
      <c r="T174" s="60">
        <f>'[2]OUT-FOREIGNDEMAND'!T129</f>
        <v>94.616687500000026</v>
      </c>
      <c r="U174" s="60">
        <f>'[2]OUT-FOREIGNDEMAND'!U129</f>
        <v>94.510843750000063</v>
      </c>
      <c r="V174" s="60">
        <f>'[2]OUT-FOREIGNDEMAND'!V129</f>
        <v>102.58534375000006</v>
      </c>
      <c r="W174" s="60"/>
      <c r="X174" s="47">
        <f t="shared" si="14"/>
        <v>1.5361713608130989</v>
      </c>
      <c r="Y174" s="60"/>
      <c r="Z174" s="60">
        <f t="shared" si="11"/>
        <v>2.83252559422007</v>
      </c>
      <c r="AA174" s="60">
        <f t="shared" si="11"/>
        <v>3.130304222821545</v>
      </c>
      <c r="AB174" s="60">
        <f t="shared" si="11"/>
        <v>5.2211862290642896</v>
      </c>
      <c r="AC174" s="60">
        <f t="shared" si="11"/>
        <v>4.2696095228419884</v>
      </c>
      <c r="AD174" s="60">
        <f t="shared" si="11"/>
        <v>-0.15407654107902902</v>
      </c>
      <c r="AE174" s="60">
        <f t="shared" si="11"/>
        <v>9.4747250401852501</v>
      </c>
      <c r="AG174" s="53">
        <f t="shared" si="9"/>
        <v>113.81603492917807</v>
      </c>
      <c r="AH174" s="53">
        <f t="shared" si="10"/>
        <v>4.2785593032852898</v>
      </c>
    </row>
    <row r="175" spans="1:34" x14ac:dyDescent="0.25">
      <c r="A175" s="47" t="str">
        <f>'[2]OUT-FOREIGNDEMAND'!A130</f>
        <v>2012Q1</v>
      </c>
      <c r="B175" s="60">
        <f>'[2]OUT-FOREIGNDEMAND'!B130</f>
        <v>105.85262707832445</v>
      </c>
      <c r="C175" s="60">
        <f>'[2]OUT-FOREIGNDEMAND'!C130</f>
        <v>104.39640801433757</v>
      </c>
      <c r="D175" s="60">
        <f>'[2]OUT-FOREIGNDEMAND'!D130</f>
        <v>105.85226186773234</v>
      </c>
      <c r="E175" s="60">
        <f>'[2]OUT-FOREIGNDEMAND'!E130</f>
        <v>115.45845653788739</v>
      </c>
      <c r="F175" s="60">
        <f>'[2]OUT-FOREIGNDEMAND'!F130</f>
        <v>153.96925990032443</v>
      </c>
      <c r="G175" s="60">
        <f>'[2]OUT-FOREIGNDEMAND'!G130</f>
        <v>122.35772621237035</v>
      </c>
      <c r="H175" s="60">
        <f>'[2]OUT-FOREIGNDEMAND'!H130</f>
        <v>121.35363683138669</v>
      </c>
      <c r="I175" s="60">
        <f>'[2]OUT-FOREIGNDEMAND'!I130</f>
        <v>127.01822129905345</v>
      </c>
      <c r="J175" s="60">
        <f>'[2]OUT-FOREIGNDEMAND'!J130</f>
        <v>104.91080912818829</v>
      </c>
      <c r="K175" s="60">
        <f>'[2]OUT-FOREIGNDEMAND'!K130</f>
        <v>112.26002409896336</v>
      </c>
      <c r="L175" s="60">
        <f>'[2]OUT-FOREIGNDEMAND'!L130</f>
        <v>119.55298360784963</v>
      </c>
      <c r="M175" s="60">
        <f>'[2]OUT-FOREIGNDEMAND'!M130</f>
        <v>105.13590051767699</v>
      </c>
      <c r="N175" s="60">
        <f>'[2]OUT-FOREIGNDEMAND'!N130</f>
        <v>108.55056940631192</v>
      </c>
      <c r="O175" s="60">
        <f>'[2]OUT-FOREIGNDEMAND'!O130</f>
        <v>114.81726811332069</v>
      </c>
      <c r="P175" s="60">
        <f>'[2]OUT-FOREIGNDEMAND'!P130</f>
        <v>102.10307423890852</v>
      </c>
      <c r="Q175" s="60">
        <f>'[2]OUT-FOREIGNDEMAND'!Q130</f>
        <v>106.19017367952773</v>
      </c>
      <c r="R175" s="60">
        <f>'[2]OUT-FOREIGNDEMAND'!R130</f>
        <v>228.04003125000006</v>
      </c>
      <c r="S175" s="60">
        <f>'[2]OUT-FOREIGNDEMAND'!S130</f>
        <v>93.185031249999994</v>
      </c>
      <c r="T175" s="60">
        <f>'[2]OUT-FOREIGNDEMAND'!T130</f>
        <v>95.094062499999993</v>
      </c>
      <c r="U175" s="60">
        <f>'[2]OUT-FOREIGNDEMAND'!U130</f>
        <v>94.477156250000021</v>
      </c>
      <c r="V175" s="60">
        <f>'[2]OUT-FOREIGNDEMAND'!V130</f>
        <v>105.21499999999999</v>
      </c>
      <c r="W175" s="60"/>
      <c r="X175" s="47">
        <f t="shared" si="14"/>
        <v>2.1930859744157205</v>
      </c>
      <c r="Y175" s="60"/>
      <c r="Z175" s="60">
        <f t="shared" si="11"/>
        <v>2.7299430883827025</v>
      </c>
      <c r="AA175" s="60">
        <f t="shared" si="11"/>
        <v>2.399410520927292</v>
      </c>
      <c r="AB175" s="60">
        <f t="shared" si="11"/>
        <v>3.232273576234479</v>
      </c>
      <c r="AC175" s="60">
        <f t="shared" si="11"/>
        <v>3.218451314496007</v>
      </c>
      <c r="AD175" s="60">
        <f t="shared" si="11"/>
        <v>-0.15805525328966841</v>
      </c>
      <c r="AE175" s="60">
        <f t="shared" si="11"/>
        <v>10.003773652716074</v>
      </c>
      <c r="AG175" s="53">
        <f t="shared" ref="AG175:AG202" si="15">B175*$B$1+C175*$C$1+D175*$D$1+E175*$E$1+F175*$F$1+G175*$G$1+H175*$H$1+I175*$I$1+J175*$J$1+K175*$K$1+L175*$L$1+M175*$M$1+N175*$N$1+O175*$O$1+P175*$P$1</f>
        <v>114.75575798113572</v>
      </c>
      <c r="AH175" s="53">
        <f t="shared" ref="AH175:AH201" si="16">((AG175/AG174)^4-1)*100</f>
        <v>3.3437309341769916</v>
      </c>
    </row>
    <row r="176" spans="1:34" x14ac:dyDescent="0.25">
      <c r="A176" s="47" t="str">
        <f>'[2]OUT-FOREIGNDEMAND'!A131</f>
        <v>2012Q2</v>
      </c>
      <c r="B176" s="60">
        <f>'[2]OUT-FOREIGNDEMAND'!B131</f>
        <v>106.42152483224217</v>
      </c>
      <c r="C176" s="60">
        <f>'[2]OUT-FOREIGNDEMAND'!C131</f>
        <v>104.79693918397854</v>
      </c>
      <c r="D176" s="60">
        <f>'[2]OUT-FOREIGNDEMAND'!D131</f>
        <v>106.21208146388241</v>
      </c>
      <c r="E176" s="60">
        <f>'[2]OUT-FOREIGNDEMAND'!E131</f>
        <v>116.23577783147157</v>
      </c>
      <c r="F176" s="60">
        <f>'[2]OUT-FOREIGNDEMAND'!F131</f>
        <v>158.43492454622253</v>
      </c>
      <c r="G176" s="60">
        <f>'[2]OUT-FOREIGNDEMAND'!G131</f>
        <v>124.41247602718522</v>
      </c>
      <c r="H176" s="60">
        <f>'[2]OUT-FOREIGNDEMAND'!H131</f>
        <v>123.05136234289604</v>
      </c>
      <c r="I176" s="60">
        <f>'[2]OUT-FOREIGNDEMAND'!I131</f>
        <v>129.43604034080843</v>
      </c>
      <c r="J176" s="60">
        <f>'[2]OUT-FOREIGNDEMAND'!J131</f>
        <v>105.311524396613</v>
      </c>
      <c r="K176" s="60">
        <f>'[2]OUT-FOREIGNDEMAND'!K131</f>
        <v>112.98331049446253</v>
      </c>
      <c r="L176" s="60">
        <f>'[2]OUT-FOREIGNDEMAND'!L131</f>
        <v>121.64391298441839</v>
      </c>
      <c r="M176" s="60">
        <f>'[2]OUT-FOREIGNDEMAND'!M131</f>
        <v>105.31107838541072</v>
      </c>
      <c r="N176" s="60">
        <f>'[2]OUT-FOREIGNDEMAND'!N131</f>
        <v>108.66660308370865</v>
      </c>
      <c r="O176" s="60">
        <f>'[2]OUT-FOREIGNDEMAND'!O131</f>
        <v>116.2858208093443</v>
      </c>
      <c r="P176" s="60">
        <f>'[2]OUT-FOREIGNDEMAND'!P131</f>
        <v>101.89604848909264</v>
      </c>
      <c r="Q176" s="60">
        <f>'[2]OUT-FOREIGNDEMAND'!Q131</f>
        <v>106.76939541802724</v>
      </c>
      <c r="R176" s="60">
        <f>'[2]OUT-FOREIGNDEMAND'!R131</f>
        <v>229.12471875000006</v>
      </c>
      <c r="S176" s="60">
        <f>'[2]OUT-FOREIGNDEMAND'!S131</f>
        <v>93.784718749999996</v>
      </c>
      <c r="T176" s="60">
        <f>'[2]OUT-FOREIGNDEMAND'!T131</f>
        <v>95.743437499999999</v>
      </c>
      <c r="U176" s="60">
        <f>'[2]OUT-FOREIGNDEMAND'!U131</f>
        <v>94.488093750000019</v>
      </c>
      <c r="V176" s="60">
        <f>'[2]OUT-FOREIGNDEMAND'!V131</f>
        <v>107.71299999999998</v>
      </c>
      <c r="W176" s="60"/>
      <c r="X176" s="47">
        <f t="shared" si="14"/>
        <v>2.3006513442500376</v>
      </c>
      <c r="Y176" s="60"/>
      <c r="Z176" s="60">
        <f t="shared" si="11"/>
        <v>2.6151601414683423</v>
      </c>
      <c r="AA176" s="60">
        <f t="shared" si="11"/>
        <v>2.1638218122535413</v>
      </c>
      <c r="AB176" s="60">
        <f t="shared" si="11"/>
        <v>2.7007835564366367</v>
      </c>
      <c r="AC176" s="60">
        <f t="shared" si="11"/>
        <v>2.9028381500133094</v>
      </c>
      <c r="AD176" s="60">
        <f t="shared" si="11"/>
        <v>-9.1396170678892386E-2</v>
      </c>
      <c r="AE176" s="60">
        <f t="shared" si="11"/>
        <v>10.048750335639367</v>
      </c>
      <c r="AG176" s="53">
        <f t="shared" si="15"/>
        <v>115.92454119303288</v>
      </c>
      <c r="AH176" s="53">
        <f t="shared" si="16"/>
        <v>4.136649193213815</v>
      </c>
    </row>
    <row r="177" spans="1:37" x14ac:dyDescent="0.25">
      <c r="A177" s="47" t="str">
        <f>'[2]OUT-FOREIGNDEMAND'!A132</f>
        <v>2012Q3</v>
      </c>
      <c r="B177" s="60">
        <f>'[2]OUT-FOREIGNDEMAND'!B132</f>
        <v>106.96454394745385</v>
      </c>
      <c r="C177" s="60">
        <f>'[2]OUT-FOREIGNDEMAND'!C132</f>
        <v>105.2232448155725</v>
      </c>
      <c r="D177" s="60">
        <f>'[2]OUT-FOREIGNDEMAND'!D132</f>
        <v>106.6151619145611</v>
      </c>
      <c r="E177" s="60">
        <f>'[2]OUT-FOREIGNDEMAND'!E132</f>
        <v>117.84071718027033</v>
      </c>
      <c r="F177" s="60">
        <f>'[2]OUT-FOREIGNDEMAND'!F132</f>
        <v>161.67444863700484</v>
      </c>
      <c r="G177" s="60">
        <f>'[2]OUT-FOREIGNDEMAND'!G132</f>
        <v>126.31027224693344</v>
      </c>
      <c r="H177" s="60">
        <f>'[2]OUT-FOREIGNDEMAND'!H132</f>
        <v>124.84303500388273</v>
      </c>
      <c r="I177" s="60">
        <f>'[2]OUT-FOREIGNDEMAND'!I132</f>
        <v>131.89421596563025</v>
      </c>
      <c r="J177" s="60">
        <f>'[2]OUT-FOREIGNDEMAND'!J132</f>
        <v>105.75503217761239</v>
      </c>
      <c r="K177" s="60">
        <f>'[2]OUT-FOREIGNDEMAND'!K132</f>
        <v>113.76460172791865</v>
      </c>
      <c r="L177" s="60">
        <f>'[2]OUT-FOREIGNDEMAND'!L132</f>
        <v>123.7499609957016</v>
      </c>
      <c r="M177" s="60">
        <f>'[2]OUT-FOREIGNDEMAND'!M132</f>
        <v>105.4681717034759</v>
      </c>
      <c r="N177" s="60">
        <f>'[2]OUT-FOREIGNDEMAND'!N132</f>
        <v>108.78309989854132</v>
      </c>
      <c r="O177" s="60">
        <f>'[2]OUT-FOREIGNDEMAND'!O132</f>
        <v>117.81268532871559</v>
      </c>
      <c r="P177" s="60">
        <f>'[2]OUT-FOREIGNDEMAND'!P132</f>
        <v>101.74725211658712</v>
      </c>
      <c r="Q177" s="60">
        <f>'[2]OUT-FOREIGNDEMAND'!Q132</f>
        <v>107.27599207787094</v>
      </c>
      <c r="R177" s="60">
        <f>'[2]OUT-FOREIGNDEMAND'!R132</f>
        <v>230.12834375000006</v>
      </c>
      <c r="S177" s="60">
        <f>'[2]OUT-FOREIGNDEMAND'!S132</f>
        <v>94.385843749999992</v>
      </c>
      <c r="T177" s="60">
        <f>'[2]OUT-FOREIGNDEMAND'!T132</f>
        <v>96.381687499999984</v>
      </c>
      <c r="U177" s="60">
        <f>'[2]OUT-FOREIGNDEMAND'!U132</f>
        <v>94.521468750000025</v>
      </c>
      <c r="V177" s="60">
        <f>'[2]OUT-FOREIGNDEMAND'!V132</f>
        <v>110.23199999999997</v>
      </c>
      <c r="W177" s="60"/>
      <c r="X177" s="47">
        <f t="shared" si="14"/>
        <v>2.3343392079181458</v>
      </c>
      <c r="Y177" s="60"/>
      <c r="Z177" s="60">
        <f t="shared" si="11"/>
        <v>2.4417292536697</v>
      </c>
      <c r="AA177" s="60">
        <f t="shared" si="11"/>
        <v>1.9572489110780689</v>
      </c>
      <c r="AB177" s="60">
        <f t="shared" si="11"/>
        <v>2.3501919523360559</v>
      </c>
      <c r="AC177" s="60">
        <f t="shared" si="11"/>
        <v>2.6737259387635159</v>
      </c>
      <c r="AD177" s="60">
        <f t="shared" si="11"/>
        <v>-1.5271975033326335E-2</v>
      </c>
      <c r="AE177" s="60">
        <f t="shared" si="11"/>
        <v>10.022510264050254</v>
      </c>
      <c r="AG177" s="53">
        <f t="shared" si="15"/>
        <v>117.12437902237127</v>
      </c>
      <c r="AH177" s="53">
        <f t="shared" si="16"/>
        <v>4.204785139211209</v>
      </c>
    </row>
    <row r="178" spans="1:37" x14ac:dyDescent="0.25">
      <c r="A178" s="47" t="str">
        <f>'[2]OUT-FOREIGNDEMAND'!A133</f>
        <v>2012Q4</v>
      </c>
      <c r="B178" s="60">
        <f>'[2]OUT-FOREIGNDEMAND'!B133</f>
        <v>107.48168442395949</v>
      </c>
      <c r="C178" s="60">
        <f>'[2]OUT-FOREIGNDEMAND'!C133</f>
        <v>105.67532490911944</v>
      </c>
      <c r="D178" s="60">
        <f>'[2]OUT-FOREIGNDEMAND'!D133</f>
        <v>107.06150321976835</v>
      </c>
      <c r="E178" s="60">
        <f>'[2]OUT-FOREIGNDEMAND'!E133</f>
        <v>120.27327458428374</v>
      </c>
      <c r="F178" s="60">
        <f>'[2]OUT-FOREIGNDEMAND'!F133</f>
        <v>163.68783217267131</v>
      </c>
      <c r="G178" s="60">
        <f>'[2]OUT-FOREIGNDEMAND'!G133</f>
        <v>128.05111487161506</v>
      </c>
      <c r="H178" s="60">
        <f>'[2]OUT-FOREIGNDEMAND'!H133</f>
        <v>126.72865481434674</v>
      </c>
      <c r="I178" s="60">
        <f>'[2]OUT-FOREIGNDEMAND'!I133</f>
        <v>134.39274817351887</v>
      </c>
      <c r="J178" s="60">
        <f>'[2]OUT-FOREIGNDEMAND'!J133</f>
        <v>106.24133247118648</v>
      </c>
      <c r="K178" s="60">
        <f>'[2]OUT-FOREIGNDEMAND'!K133</f>
        <v>114.60389779933169</v>
      </c>
      <c r="L178" s="60">
        <f>'[2]OUT-FOREIGNDEMAND'!L133</f>
        <v>125.87112764169927</v>
      </c>
      <c r="M178" s="60">
        <f>'[2]OUT-FOREIGNDEMAND'!M133</f>
        <v>105.60718047187257</v>
      </c>
      <c r="N178" s="60">
        <f>'[2]OUT-FOREIGNDEMAND'!N133</f>
        <v>108.90005985080998</v>
      </c>
      <c r="O178" s="60">
        <f>'[2]OUT-FOREIGNDEMAND'!O133</f>
        <v>119.39786167143454</v>
      </c>
      <c r="P178" s="60">
        <f>'[2]OUT-FOREIGNDEMAND'!P133</f>
        <v>101.65668512139197</v>
      </c>
      <c r="Q178" s="60">
        <f>'[2]OUT-FOREIGNDEMAND'!Q133</f>
        <v>107.70996365905883</v>
      </c>
      <c r="R178" s="60">
        <f>'[2]OUT-FOREIGNDEMAND'!R133</f>
        <v>231.05090625000003</v>
      </c>
      <c r="S178" s="60">
        <f>'[2]OUT-FOREIGNDEMAND'!S133</f>
        <v>94.988406249999983</v>
      </c>
      <c r="T178" s="60">
        <f>'[2]OUT-FOREIGNDEMAND'!T133</f>
        <v>97.008812499999976</v>
      </c>
      <c r="U178" s="60">
        <f>'[2]OUT-FOREIGNDEMAND'!U133</f>
        <v>94.577281250000013</v>
      </c>
      <c r="V178" s="60">
        <f>'[2]OUT-FOREIGNDEMAND'!V133</f>
        <v>112.77199999999996</v>
      </c>
      <c r="W178" s="60"/>
      <c r="X178" s="47">
        <f t="shared" si="14"/>
        <v>2.2951493132977729</v>
      </c>
      <c r="Y178" s="60"/>
      <c r="Z178" s="60">
        <f t="shared" si="11"/>
        <v>2.2107237113803357</v>
      </c>
      <c r="AA178" s="60">
        <f t="shared" si="11"/>
        <v>1.7787675038254847</v>
      </c>
      <c r="AB178" s="60">
        <f t="shared" si="11"/>
        <v>2.1735367148610241</v>
      </c>
      <c r="AC178" s="60">
        <f t="shared" si="11"/>
        <v>2.5282273806086719</v>
      </c>
      <c r="AD178" s="60">
        <f t="shared" si="11"/>
        <v>7.0296166412076033E-2</v>
      </c>
      <c r="AE178" s="60">
        <f t="shared" si="11"/>
        <v>9.9299333390398647</v>
      </c>
      <c r="AG178" s="53">
        <f t="shared" si="15"/>
        <v>118.35527146915089</v>
      </c>
      <c r="AH178" s="53">
        <f t="shared" si="16"/>
        <v>4.2704429024111201</v>
      </c>
    </row>
    <row r="179" spans="1:37" x14ac:dyDescent="0.25">
      <c r="A179" s="47" t="str">
        <f>'[2]OUT-FOREIGNDEMAND'!A134</f>
        <v>2013Q1</v>
      </c>
      <c r="B179" s="60">
        <f>'[2]OUT-FOREIGNDEMAND'!B134</f>
        <v>107.82688192946135</v>
      </c>
      <c r="C179" s="60">
        <f>'[2]OUT-FOREIGNDEMAND'!C134</f>
        <v>105.98160272942549</v>
      </c>
      <c r="D179" s="60">
        <f>'[2]OUT-FOREIGNDEMAND'!D134</f>
        <v>107.57233184542206</v>
      </c>
      <c r="E179" s="60">
        <f>'[2]OUT-FOREIGNDEMAND'!E134</f>
        <v>126.47851539913435</v>
      </c>
      <c r="F179" s="60">
        <f>'[2]OUT-FOREIGNDEMAND'!F134</f>
        <v>161.29356020915537</v>
      </c>
      <c r="G179" s="60">
        <f>'[2]OUT-FOREIGNDEMAND'!G134</f>
        <v>129.26638884715771</v>
      </c>
      <c r="H179" s="60">
        <f>'[2]OUT-FOREIGNDEMAND'!H134</f>
        <v>128.65302027755217</v>
      </c>
      <c r="I179" s="60">
        <f>'[2]OUT-FOREIGNDEMAND'!I134</f>
        <v>136.99284202875572</v>
      </c>
      <c r="J179" s="60">
        <f>'[2]OUT-FOREIGNDEMAND'!J134</f>
        <v>107.15829170394731</v>
      </c>
      <c r="K179" s="60">
        <f>'[2]OUT-FOREIGNDEMAND'!K134</f>
        <v>115.62169746060513</v>
      </c>
      <c r="L179" s="60">
        <f>'[2]OUT-FOREIGNDEMAND'!L134</f>
        <v>127.86301895441373</v>
      </c>
      <c r="M179" s="60">
        <f>'[2]OUT-FOREIGNDEMAND'!M134</f>
        <v>105.49728392569897</v>
      </c>
      <c r="N179" s="60">
        <f>'[2]OUT-FOREIGNDEMAND'!N134</f>
        <v>108.71377268844631</v>
      </c>
      <c r="O179" s="60">
        <f>'[2]OUT-FOREIGNDEMAND'!O134</f>
        <v>121.03710037543885</v>
      </c>
      <c r="P179" s="60">
        <f>'[2]OUT-FOREIGNDEMAND'!P134</f>
        <v>101.52337978829812</v>
      </c>
      <c r="Q179" s="60">
        <f>'[2]OUT-FOREIGNDEMAND'!Q134</f>
        <v>108.0423975861614</v>
      </c>
      <c r="R179" s="60">
        <f>'[2]OUT-FOREIGNDEMAND'!R134</f>
        <v>231.62771875000004</v>
      </c>
      <c r="S179" s="60">
        <f>'[2]OUT-FOREIGNDEMAND'!S134</f>
        <v>95.664125000000013</v>
      </c>
      <c r="T179" s="60">
        <f>'[2]OUT-FOREIGNDEMAND'!T134</f>
        <v>97.757156250000023</v>
      </c>
      <c r="U179" s="60">
        <f>'[2]OUT-FOREIGNDEMAND'!U134</f>
        <v>94.351781250000045</v>
      </c>
      <c r="V179" s="60">
        <f>'[2]OUT-FOREIGNDEMAND'!V134</f>
        <v>115.90565625000001</v>
      </c>
      <c r="W179" s="60"/>
      <c r="X179" s="47">
        <f t="shared" si="14"/>
        <v>1.8650976415314435</v>
      </c>
      <c r="Y179" s="60"/>
      <c r="Z179" s="60">
        <f t="shared" si="11"/>
        <v>1.7442516971706956</v>
      </c>
      <c r="AA179" s="60">
        <f t="shared" si="11"/>
        <v>1.5732709210457996</v>
      </c>
      <c r="AB179" s="60">
        <f t="shared" si="11"/>
        <v>2.6603991185548015</v>
      </c>
      <c r="AC179" s="60">
        <f t="shared" si="11"/>
        <v>2.8004837315684483</v>
      </c>
      <c r="AD179" s="60">
        <f t="shared" si="11"/>
        <v>-0.13270403659083607</v>
      </c>
      <c r="AE179" s="60">
        <f t="shared" si="11"/>
        <v>10.160771990685745</v>
      </c>
      <c r="AG179" s="53">
        <f t="shared" si="15"/>
        <v>119.65817148306773</v>
      </c>
      <c r="AH179" s="53">
        <f t="shared" si="16"/>
        <v>4.4765984798599279</v>
      </c>
    </row>
    <row r="180" spans="1:37" x14ac:dyDescent="0.25">
      <c r="A180" s="47" t="str">
        <f>'[2]OUT-FOREIGNDEMAND'!A135</f>
        <v>2013Q2</v>
      </c>
      <c r="B180" s="60">
        <f>'[2]OUT-FOREIGNDEMAND'!B135</f>
        <v>108.35069086147409</v>
      </c>
      <c r="C180" s="60">
        <f>'[2]OUT-FOREIGNDEMAND'!C135</f>
        <v>106.55386244095594</v>
      </c>
      <c r="D180" s="60">
        <f>'[2]OUT-FOREIGNDEMAND'!D135</f>
        <v>108.09670427331929</v>
      </c>
      <c r="E180" s="60">
        <f>'[2]OUT-FOREIGNDEMAND'!E135</f>
        <v>129.38828277132797</v>
      </c>
      <c r="F180" s="60">
        <f>'[2]OUT-FOREIGNDEMAND'!F135</f>
        <v>162.12726861221688</v>
      </c>
      <c r="G180" s="60">
        <f>'[2]OUT-FOREIGNDEMAND'!G135</f>
        <v>130.84077030333495</v>
      </c>
      <c r="H180" s="60">
        <f>'[2]OUT-FOREIGNDEMAND'!H135</f>
        <v>130.74861498566528</v>
      </c>
      <c r="I180" s="60">
        <f>'[2]OUT-FOREIGNDEMAND'!I135</f>
        <v>139.54760537706542</v>
      </c>
      <c r="J180" s="60">
        <f>'[2]OUT-FOREIGNDEMAND'!J135</f>
        <v>107.575030452026</v>
      </c>
      <c r="K180" s="60">
        <f>'[2]OUT-FOREIGNDEMAND'!K135</f>
        <v>116.52880370717062</v>
      </c>
      <c r="L180" s="60">
        <f>'[2]OUT-FOREIGNDEMAND'!L135</f>
        <v>130.07218045703942</v>
      </c>
      <c r="M180" s="60">
        <f>'[2]OUT-FOREIGNDEMAND'!M135</f>
        <v>105.69245190071926</v>
      </c>
      <c r="N180" s="60">
        <f>'[2]OUT-FOREIGNDEMAND'!N135</f>
        <v>108.95314301641427</v>
      </c>
      <c r="O180" s="60">
        <f>'[2]OUT-FOREIGNDEMAND'!O135</f>
        <v>122.74060014967807</v>
      </c>
      <c r="P180" s="60">
        <f>'[2]OUT-FOREIGNDEMAND'!P135</f>
        <v>101.58965863380728</v>
      </c>
      <c r="Q180" s="60">
        <f>'[2]OUT-FOREIGNDEMAND'!Q135</f>
        <v>108.34268404020956</v>
      </c>
      <c r="R180" s="60">
        <f>'[2]OUT-FOREIGNDEMAND'!R135</f>
        <v>232.49403125000001</v>
      </c>
      <c r="S180" s="60">
        <f>'[2]OUT-FOREIGNDEMAND'!S135</f>
        <v>96.240875000000017</v>
      </c>
      <c r="T180" s="60">
        <f>'[2]OUT-FOREIGNDEMAND'!T135</f>
        <v>98.309093750000031</v>
      </c>
      <c r="U180" s="60">
        <f>'[2]OUT-FOREIGNDEMAND'!U135</f>
        <v>94.573968750000034</v>
      </c>
      <c r="V180" s="60">
        <f>'[2]OUT-FOREIGNDEMAND'!V135</f>
        <v>118.25859375</v>
      </c>
      <c r="W180" s="60"/>
      <c r="X180" s="47">
        <f t="shared" si="14"/>
        <v>1.8127592442158447</v>
      </c>
      <c r="Y180" s="60"/>
      <c r="Z180" s="60">
        <f t="shared" si="11"/>
        <v>1.4735389443974345</v>
      </c>
      <c r="AA180" s="60">
        <f t="shared" si="11"/>
        <v>1.4705146255634904</v>
      </c>
      <c r="AB180" s="60">
        <f t="shared" si="11"/>
        <v>2.6189301228778605</v>
      </c>
      <c r="AC180" s="60">
        <f t="shared" si="11"/>
        <v>2.6797202158111766</v>
      </c>
      <c r="AD180" s="60">
        <f t="shared" si="11"/>
        <v>9.0884466594509661E-2</v>
      </c>
      <c r="AE180" s="60">
        <f t="shared" si="11"/>
        <v>9.7904558874045264</v>
      </c>
      <c r="AG180" s="53">
        <f t="shared" si="15"/>
        <v>120.93479198485144</v>
      </c>
      <c r="AH180" s="53">
        <f t="shared" si="16"/>
        <v>4.3363403625934049</v>
      </c>
    </row>
    <row r="181" spans="1:37" x14ac:dyDescent="0.25">
      <c r="A181" s="47" t="str">
        <f>'[2]OUT-FOREIGNDEMAND'!A136</f>
        <v>2013Q3</v>
      </c>
      <c r="B181" s="60">
        <f>'[2]OUT-FOREIGNDEMAND'!B136</f>
        <v>108.90704688769996</v>
      </c>
      <c r="C181" s="60">
        <f>'[2]OUT-FOREIGNDEMAND'!C136</f>
        <v>107.22052730851689</v>
      </c>
      <c r="D181" s="60">
        <f>'[2]OUT-FOREIGNDEMAND'!D136</f>
        <v>108.65584696937796</v>
      </c>
      <c r="E181" s="60">
        <f>'[2]OUT-FOREIGNDEMAND'!E136</f>
        <v>131.9476420564871</v>
      </c>
      <c r="F181" s="60">
        <f>'[2]OUT-FOREIGNDEMAND'!F136</f>
        <v>163.00744243778922</v>
      </c>
      <c r="G181" s="60">
        <f>'[2]OUT-FOREIGNDEMAND'!G136</f>
        <v>132.40564418607445</v>
      </c>
      <c r="H181" s="60">
        <f>'[2]OUT-FOREIGNDEMAND'!H136</f>
        <v>132.96023744195006</v>
      </c>
      <c r="I181" s="60">
        <f>'[2]OUT-FOREIGNDEMAND'!I136</f>
        <v>142.11824328272934</v>
      </c>
      <c r="J181" s="60">
        <f>'[2]OUT-FOREIGNDEMAND'!J136</f>
        <v>107.87941514203455</v>
      </c>
      <c r="K181" s="60">
        <f>'[2]OUT-FOREIGNDEMAND'!K136</f>
        <v>117.44571529093162</v>
      </c>
      <c r="L181" s="60">
        <f>'[2]OUT-FOREIGNDEMAND'!L136</f>
        <v>132.35421818157869</v>
      </c>
      <c r="M181" s="60">
        <f>'[2]OUT-FOREIGNDEMAND'!M136</f>
        <v>105.96186363203171</v>
      </c>
      <c r="N181" s="60">
        <f>'[2]OUT-FOREIGNDEMAND'!N136</f>
        <v>109.31446058264557</v>
      </c>
      <c r="O181" s="60">
        <f>'[2]OUT-FOREIGNDEMAND'!O136</f>
        <v>124.50411153208988</v>
      </c>
      <c r="P181" s="60">
        <f>'[2]OUT-FOREIGNDEMAND'!P136</f>
        <v>101.75455394271039</v>
      </c>
      <c r="Q181" s="60">
        <f>'[2]OUT-FOREIGNDEMAND'!Q136</f>
        <v>108.58191044577373</v>
      </c>
      <c r="R181" s="60">
        <f>'[2]OUT-FOREIGNDEMAND'!R136</f>
        <v>233.38515625000002</v>
      </c>
      <c r="S181" s="60">
        <f>'[2]OUT-FOREIGNDEMAND'!S136</f>
        <v>96.790375000000012</v>
      </c>
      <c r="T181" s="60">
        <f>'[2]OUT-FOREIGNDEMAND'!T136</f>
        <v>98.796968750000033</v>
      </c>
      <c r="U181" s="60">
        <f>'[2]OUT-FOREIGNDEMAND'!U136</f>
        <v>94.940093750000045</v>
      </c>
      <c r="V181" s="60">
        <f>'[2]OUT-FOREIGNDEMAND'!V136</f>
        <v>120.40346875</v>
      </c>
      <c r="W181" s="60"/>
      <c r="X181" s="47">
        <f t="shared" si="14"/>
        <v>1.8160250757488061</v>
      </c>
      <c r="Y181" s="60"/>
      <c r="Z181" s="60">
        <f t="shared" si="11"/>
        <v>1.2173444799791211</v>
      </c>
      <c r="AA181" s="60">
        <f t="shared" si="11"/>
        <v>1.4152157213359162</v>
      </c>
      <c r="AB181" s="60">
        <f t="shared" si="11"/>
        <v>2.5475549663664721</v>
      </c>
      <c r="AC181" s="60">
        <f t="shared" si="11"/>
        <v>2.5059545154779039</v>
      </c>
      <c r="AD181" s="60">
        <f t="shared" si="11"/>
        <v>0.44288880138674269</v>
      </c>
      <c r="AE181" s="60">
        <f t="shared" si="11"/>
        <v>9.2273284980768153</v>
      </c>
      <c r="AG181" s="53">
        <f t="shared" si="15"/>
        <v>122.22608592419805</v>
      </c>
      <c r="AH181" s="53">
        <f t="shared" si="16"/>
        <v>4.3399369950414712</v>
      </c>
    </row>
    <row r="182" spans="1:37" x14ac:dyDescent="0.25">
      <c r="A182" s="47" t="str">
        <f>'[2]OUT-FOREIGNDEMAND'!A137</f>
        <v>2013Q4</v>
      </c>
      <c r="B182" s="60">
        <f>'[2]OUT-FOREIGNDEMAND'!B137</f>
        <v>109.49595000813893</v>
      </c>
      <c r="C182" s="60">
        <f>'[2]OUT-FOREIGNDEMAND'!C137</f>
        <v>107.98159733210836</v>
      </c>
      <c r="D182" s="60">
        <f>'[2]OUT-FOREIGNDEMAND'!D137</f>
        <v>109.24975993359804</v>
      </c>
      <c r="E182" s="60">
        <f>'[2]OUT-FOREIGNDEMAND'!E137</f>
        <v>134.15659325461181</v>
      </c>
      <c r="F182" s="60">
        <f>'[2]OUT-FOREIGNDEMAND'!F137</f>
        <v>163.93408168587237</v>
      </c>
      <c r="G182" s="60">
        <f>'[2]OUT-FOREIGNDEMAND'!G137</f>
        <v>133.96101049537623</v>
      </c>
      <c r="H182" s="60">
        <f>'[2]OUT-FOREIGNDEMAND'!H137</f>
        <v>135.28788764640657</v>
      </c>
      <c r="I182" s="60">
        <f>'[2]OUT-FOREIGNDEMAND'!I137</f>
        <v>144.70475574574752</v>
      </c>
      <c r="J182" s="60">
        <f>'[2]OUT-FOREIGNDEMAND'!J137</f>
        <v>108.071445773973</v>
      </c>
      <c r="K182" s="60">
        <f>'[2]OUT-FOREIGNDEMAND'!K137</f>
        <v>118.37243221188812</v>
      </c>
      <c r="L182" s="60">
        <f>'[2]OUT-FOREIGNDEMAND'!L137</f>
        <v>134.70913212803148</v>
      </c>
      <c r="M182" s="60">
        <f>'[2]OUT-FOREIGNDEMAND'!M137</f>
        <v>106.30551911963632</v>
      </c>
      <c r="N182" s="60">
        <f>'[2]OUT-FOREIGNDEMAND'!N137</f>
        <v>109.79772538714018</v>
      </c>
      <c r="O182" s="60">
        <f>'[2]OUT-FOREIGNDEMAND'!O137</f>
        <v>126.32763452267427</v>
      </c>
      <c r="P182" s="60">
        <f>'[2]OUT-FOREIGNDEMAND'!P137</f>
        <v>102.01806571500747</v>
      </c>
      <c r="Q182" s="60">
        <f>'[2]OUT-FOREIGNDEMAND'!Q137</f>
        <v>108.76007680285394</v>
      </c>
      <c r="R182" s="60">
        <f>'[2]OUT-FOREIGNDEMAND'!R137</f>
        <v>234.30109375000006</v>
      </c>
      <c r="S182" s="60">
        <f>'[2]OUT-FOREIGNDEMAND'!S137</f>
        <v>97.312625000000011</v>
      </c>
      <c r="T182" s="60">
        <f>'[2]OUT-FOREIGNDEMAND'!T137</f>
        <v>99.220781250000016</v>
      </c>
      <c r="U182" s="60">
        <f>'[2]OUT-FOREIGNDEMAND'!U137</f>
        <v>95.450156250000049</v>
      </c>
      <c r="V182" s="60">
        <f>'[2]OUT-FOREIGNDEMAND'!V137</f>
        <v>122.34028124999999</v>
      </c>
      <c r="W182" s="60"/>
      <c r="X182" s="47">
        <f t="shared" si="14"/>
        <v>1.8740547238115468</v>
      </c>
      <c r="Y182" s="60"/>
      <c r="Z182" s="60">
        <f t="shared" si="11"/>
        <v>0.97494522152017371</v>
      </c>
      <c r="AA182" s="60">
        <f t="shared" si="11"/>
        <v>1.4066975770626433</v>
      </c>
      <c r="AB182" s="60">
        <f t="shared" si="11"/>
        <v>2.4468446642666342</v>
      </c>
      <c r="AC182" s="60">
        <f t="shared" si="11"/>
        <v>2.2801729997468323</v>
      </c>
      <c r="AD182" s="60">
        <f t="shared" si="11"/>
        <v>0.9229224909655942</v>
      </c>
      <c r="AE182" s="60">
        <f t="shared" si="11"/>
        <v>8.4846249512290584</v>
      </c>
      <c r="AG182" s="53">
        <f t="shared" si="15"/>
        <v>123.53205330110745</v>
      </c>
      <c r="AH182" s="53">
        <f t="shared" si="16"/>
        <v>4.3429287954434237</v>
      </c>
      <c r="AJ182" s="47">
        <v>1980</v>
      </c>
      <c r="AK182" s="47" t="e">
        <f ca="1">AVERAGE(OFFSET(AG$47,4*ROWS(AG$47:AG47)-4,,))</f>
        <v>#N/A</v>
      </c>
    </row>
    <row r="183" spans="1:37" x14ac:dyDescent="0.25">
      <c r="A183" s="47" t="str">
        <f>'[2]OUT-FOREIGNDEMAND'!A138</f>
        <v>2014Q1</v>
      </c>
      <c r="B183" s="60">
        <f>'[2]OUT-FOREIGNDEMAND'!B138</f>
        <v>110.11712518082541</v>
      </c>
      <c r="C183" s="60">
        <f>'[2]OUT-FOREIGNDEMAND'!C138</f>
        <v>109.19512829293961</v>
      </c>
      <c r="D183" s="60">
        <f>'[2]OUT-FOREIGNDEMAND'!D138</f>
        <v>110.0851839371723</v>
      </c>
      <c r="E183" s="60">
        <f>'[2]OUT-FOREIGNDEMAND'!E138</f>
        <v>137.3461486259574</v>
      </c>
      <c r="F183" s="60">
        <f>'[2]OUT-FOREIGNDEMAND'!F138</f>
        <v>165.16486765309594</v>
      </c>
      <c r="G183" s="60">
        <f>'[2]OUT-FOREIGNDEMAND'!G138</f>
        <v>135.82054089172937</v>
      </c>
      <c r="H183" s="60">
        <f>'[2]OUT-FOREIGNDEMAND'!H138</f>
        <v>137.77872983582597</v>
      </c>
      <c r="I183" s="60">
        <f>'[2]OUT-FOREIGNDEMAND'!I138</f>
        <v>147.31476577348073</v>
      </c>
      <c r="J183" s="60">
        <f>'[2]OUT-FOREIGNDEMAND'!J138</f>
        <v>107.65664130669137</v>
      </c>
      <c r="K183" s="60">
        <f>'[2]OUT-FOREIGNDEMAND'!K138</f>
        <v>119.38886649371531</v>
      </c>
      <c r="L183" s="60">
        <f>'[2]OUT-FOREIGNDEMAND'!L138</f>
        <v>137.35573257258034</v>
      </c>
      <c r="M183" s="60">
        <f>'[2]OUT-FOREIGNDEMAND'!M138</f>
        <v>106.82727615016505</v>
      </c>
      <c r="N183" s="60">
        <f>'[2]OUT-FOREIGNDEMAND'!N138</f>
        <v>110.82673112684589</v>
      </c>
      <c r="O183" s="60">
        <f>'[2]OUT-FOREIGNDEMAND'!O138</f>
        <v>128.66437720956949</v>
      </c>
      <c r="P183" s="60">
        <f>'[2]OUT-FOREIGNDEMAND'!P138</f>
        <v>102.53742975965906</v>
      </c>
      <c r="Q183" s="60">
        <f>'[2]OUT-FOREIGNDEMAND'!Q138</f>
        <v>108.76488421882632</v>
      </c>
      <c r="R183" s="60">
        <f>'[2]OUT-FOREIGNDEMAND'!R138</f>
        <v>235.84700000000004</v>
      </c>
      <c r="S183" s="60">
        <f>'[2]OUT-FOREIGNDEMAND'!S138</f>
        <v>97.811687500000005</v>
      </c>
      <c r="T183" s="60">
        <f>'[2]OUT-FOREIGNDEMAND'!T138</f>
        <v>99.638968750000032</v>
      </c>
      <c r="U183" s="60">
        <f>'[2]OUT-FOREIGNDEMAND'!U138</f>
        <v>96.751187499999972</v>
      </c>
      <c r="V183" s="60">
        <f>'[2]OUT-FOREIGNDEMAND'!V138</f>
        <v>123.66356249999998</v>
      </c>
      <c r="W183" s="60"/>
      <c r="X183" s="47">
        <f t="shared" si="14"/>
        <v>2.1240002589171691</v>
      </c>
      <c r="Y183" s="60"/>
      <c r="Z183" s="60">
        <f t="shared" si="11"/>
        <v>0.66870659001134758</v>
      </c>
      <c r="AA183" s="60">
        <f t="shared" si="11"/>
        <v>1.8215787267472638</v>
      </c>
      <c r="AB183" s="60">
        <f t="shared" si="11"/>
        <v>2.2448984925122151</v>
      </c>
      <c r="AC183" s="60">
        <f t="shared" si="11"/>
        <v>1.9249869494848415</v>
      </c>
      <c r="AD183" s="60">
        <f t="shared" si="11"/>
        <v>2.543042874455459</v>
      </c>
      <c r="AE183" s="60">
        <f t="shared" si="11"/>
        <v>6.6932939262832392</v>
      </c>
      <c r="AG183" s="53">
        <f t="shared" si="15"/>
        <v>125.06056621528529</v>
      </c>
      <c r="AH183" s="53">
        <f t="shared" si="16"/>
        <v>5.0419854359264438</v>
      </c>
      <c r="AJ183" s="47">
        <f t="shared" ref="AJ183:AJ225" si="17">AJ182+1</f>
        <v>1981</v>
      </c>
      <c r="AK183" s="47" t="e">
        <f ca="1">AVERAGE(OFFSET(AG$47,4*ROWS(AG$47:AG48)-4,,))</f>
        <v>#N/A</v>
      </c>
    </row>
    <row r="184" spans="1:37" x14ac:dyDescent="0.25">
      <c r="A184" s="47" t="str">
        <f>'[2]OUT-FOREIGNDEMAND'!A139</f>
        <v>2014Q2</v>
      </c>
      <c r="B184" s="60">
        <f>'[2]OUT-FOREIGNDEMAND'!B139</f>
        <v>110.77123250647684</v>
      </c>
      <c r="C184" s="60">
        <f>'[2]OUT-FOREIGNDEMAND'!C139</f>
        <v>110.00178631610848</v>
      </c>
      <c r="D184" s="60">
        <f>'[2]OUT-FOREIGNDEMAND'!D139</f>
        <v>110.66594112923811</v>
      </c>
      <c r="E184" s="60">
        <f>'[2]OUT-FOREIGNDEMAND'!E139</f>
        <v>138.32187874591114</v>
      </c>
      <c r="F184" s="60">
        <f>'[2]OUT-FOREIGNDEMAND'!F139</f>
        <v>166.08136522754896</v>
      </c>
      <c r="G184" s="60">
        <f>'[2]OUT-FOREIGNDEMAND'!G139</f>
        <v>137.23142338996004</v>
      </c>
      <c r="H184" s="60">
        <f>'[2]OUT-FOREIGNDEMAND'!H139</f>
        <v>140.31956984190944</v>
      </c>
      <c r="I184" s="60">
        <f>'[2]OUT-FOREIGNDEMAND'!I139</f>
        <v>149.92997814826307</v>
      </c>
      <c r="J184" s="60">
        <f>'[2]OUT-FOREIGNDEMAND'!J139</f>
        <v>107.82175623894955</v>
      </c>
      <c r="K184" s="60">
        <f>'[2]OUT-FOREIGNDEMAND'!K139</f>
        <v>120.30322927959277</v>
      </c>
      <c r="L184" s="60">
        <f>'[2]OUT-FOREIGNDEMAND'!L139</f>
        <v>139.7688748523872</v>
      </c>
      <c r="M184" s="60">
        <f>'[2]OUT-FOREIGNDEMAND'!M139</f>
        <v>107.27787603570114</v>
      </c>
      <c r="N184" s="60">
        <f>'[2]OUT-FOREIGNDEMAND'!N139</f>
        <v>111.38437292908802</v>
      </c>
      <c r="O184" s="60">
        <f>'[2]OUT-FOREIGNDEMAND'!O139</f>
        <v>130.42664018124384</v>
      </c>
      <c r="P184" s="60">
        <f>'[2]OUT-FOREIGNDEMAND'!P139</f>
        <v>102.93528013515984</v>
      </c>
      <c r="Q184" s="60">
        <f>'[2]OUT-FOREIGNDEMAND'!Q139</f>
        <v>108.86585003598817</v>
      </c>
      <c r="R184" s="60">
        <f>'[2]OUT-FOREIGNDEMAND'!R139</f>
        <v>236.57050000000004</v>
      </c>
      <c r="S184" s="60">
        <f>'[2]OUT-FOREIGNDEMAND'!S139</f>
        <v>98.27781250000001</v>
      </c>
      <c r="T184" s="60">
        <f>'[2]OUT-FOREIGNDEMAND'!T139</f>
        <v>99.91128125000003</v>
      </c>
      <c r="U184" s="60">
        <f>'[2]OUT-FOREIGNDEMAND'!U139</f>
        <v>97.29031249999997</v>
      </c>
      <c r="V184" s="60">
        <f>'[2]OUT-FOREIGNDEMAND'!V139</f>
        <v>125.34643749999998</v>
      </c>
      <c r="W184" s="60"/>
      <c r="X184" s="47">
        <f t="shared" si="14"/>
        <v>2.2339881968056918</v>
      </c>
      <c r="Y184" s="60"/>
      <c r="Z184" s="60">
        <f t="shared" ref="Z184:AE199" si="18">(Q184/Q180-1)*100</f>
        <v>0.48288077816536212</v>
      </c>
      <c r="AA184" s="60">
        <f t="shared" si="18"/>
        <v>1.7533649049323863</v>
      </c>
      <c r="AB184" s="60">
        <f t="shared" si="18"/>
        <v>2.1164993564324774</v>
      </c>
      <c r="AC184" s="60">
        <f t="shared" si="18"/>
        <v>1.6297449593771773</v>
      </c>
      <c r="AD184" s="60">
        <f t="shared" si="18"/>
        <v>2.8721896584253725</v>
      </c>
      <c r="AE184" s="60">
        <f t="shared" si="18"/>
        <v>5.9935126279141882</v>
      </c>
      <c r="AG184" s="53">
        <f t="shared" si="15"/>
        <v>126.31273162743823</v>
      </c>
      <c r="AH184" s="53">
        <f t="shared" si="16"/>
        <v>4.0655410431004846</v>
      </c>
      <c r="AJ184" s="47">
        <f t="shared" si="17"/>
        <v>1982</v>
      </c>
      <c r="AK184" s="47" t="e">
        <f ca="1">AVERAGE(OFFSET(AG$47,4*ROWS(AG$47:AG49)-4,,))</f>
        <v>#N/A</v>
      </c>
    </row>
    <row r="185" spans="1:37" x14ac:dyDescent="0.25">
      <c r="A185" s="47" t="str">
        <f>'[2]OUT-FOREIGNDEMAND'!A140</f>
        <v>2014Q3</v>
      </c>
      <c r="B185" s="60">
        <f>'[2]OUT-FOREIGNDEMAND'!B140</f>
        <v>111.45799694312758</v>
      </c>
      <c r="C185" s="60">
        <f>'[2]OUT-FOREIGNDEMAND'!C140</f>
        <v>110.7596271828242</v>
      </c>
      <c r="D185" s="60">
        <f>'[2]OUT-FOREIGNDEMAND'!D140</f>
        <v>111.19877228098821</v>
      </c>
      <c r="E185" s="60">
        <f>'[2]OUT-FOREIGNDEMAND'!E140</f>
        <v>138.41479587472833</v>
      </c>
      <c r="F185" s="60">
        <f>'[2]OUT-FOREIGNDEMAND'!F140</f>
        <v>166.94125570586104</v>
      </c>
      <c r="G185" s="60">
        <f>'[2]OUT-FOREIGNDEMAND'!G140</f>
        <v>138.50732965055732</v>
      </c>
      <c r="H185" s="60">
        <f>'[2]OUT-FOREIGNDEMAND'!H140</f>
        <v>142.95757190144815</v>
      </c>
      <c r="I185" s="60">
        <f>'[2]OUT-FOREIGNDEMAND'!I140</f>
        <v>152.55801587745538</v>
      </c>
      <c r="J185" s="60">
        <f>'[2]OUT-FOREIGNDEMAND'!J140</f>
        <v>108.07230952959756</v>
      </c>
      <c r="K185" s="60">
        <f>'[2]OUT-FOREIGNDEMAND'!K140</f>
        <v>121.19543259319568</v>
      </c>
      <c r="L185" s="60">
        <f>'[2]OUT-FOREIGNDEMAND'!L140</f>
        <v>142.16736924363462</v>
      </c>
      <c r="M185" s="60">
        <f>'[2]OUT-FOREIGNDEMAND'!M140</f>
        <v>107.76117656287656</v>
      </c>
      <c r="N185" s="60">
        <f>'[2]OUT-FOREIGNDEMAND'!N140</f>
        <v>111.89444449081432</v>
      </c>
      <c r="O185" s="60">
        <f>'[2]OUT-FOREIGNDEMAND'!O140</f>
        <v>132.06763152583557</v>
      </c>
      <c r="P185" s="60">
        <f>'[2]OUT-FOREIGNDEMAND'!P140</f>
        <v>103.36885265047037</v>
      </c>
      <c r="Q185" s="60">
        <f>'[2]OUT-FOREIGNDEMAND'!Q140</f>
        <v>108.95067536171561</v>
      </c>
      <c r="R185" s="60">
        <f>'[2]OUT-FOREIGNDEMAND'!R140</f>
        <v>237.07675000000006</v>
      </c>
      <c r="S185" s="60">
        <f>'[2]OUT-FOREIGNDEMAND'!S140</f>
        <v>98.715062500000002</v>
      </c>
      <c r="T185" s="60">
        <f>'[2]OUT-FOREIGNDEMAND'!T140</f>
        <v>100.09615625000004</v>
      </c>
      <c r="U185" s="60">
        <f>'[2]OUT-FOREIGNDEMAND'!U140</f>
        <v>97.714562499999957</v>
      </c>
      <c r="V185" s="60">
        <f>'[2]OUT-FOREIGNDEMAND'!V140</f>
        <v>126.98343749999998</v>
      </c>
      <c r="W185" s="60"/>
      <c r="X185" s="47">
        <f t="shared" si="14"/>
        <v>2.3423186362385273</v>
      </c>
      <c r="Y185" s="60"/>
      <c r="Z185" s="60">
        <f t="shared" si="18"/>
        <v>0.33961910821789232</v>
      </c>
      <c r="AA185" s="60">
        <f t="shared" si="18"/>
        <v>1.5817603010045866</v>
      </c>
      <c r="AB185" s="60">
        <f t="shared" si="18"/>
        <v>1.988511254347336</v>
      </c>
      <c r="AC185" s="60">
        <f t="shared" si="18"/>
        <v>1.3150074505701825</v>
      </c>
      <c r="AD185" s="60">
        <f t="shared" si="18"/>
        <v>2.9223362232038141</v>
      </c>
      <c r="AE185" s="60">
        <f t="shared" si="18"/>
        <v>5.4649328780238982</v>
      </c>
      <c r="AG185" s="53">
        <f t="shared" si="15"/>
        <v>127.49642163727184</v>
      </c>
      <c r="AH185" s="53">
        <f t="shared" si="16"/>
        <v>3.801462968154623</v>
      </c>
      <c r="AJ185" s="47">
        <f t="shared" si="17"/>
        <v>1983</v>
      </c>
      <c r="AK185" s="47" t="e">
        <f ca="1">AVERAGE(OFFSET(AG$47,4*ROWS(AG$47:AG50)-4,,))</f>
        <v>#N/A</v>
      </c>
    </row>
    <row r="186" spans="1:37" x14ac:dyDescent="0.25">
      <c r="A186" s="47" t="str">
        <f>'[2]OUT-FOREIGNDEMAND'!A141</f>
        <v>2014Q4</v>
      </c>
      <c r="B186" s="60">
        <f>'[2]OUT-FOREIGNDEMAND'!B141</f>
        <v>112.17741849077767</v>
      </c>
      <c r="C186" s="60">
        <f>'[2]OUT-FOREIGNDEMAND'!C141</f>
        <v>111.46865089308679</v>
      </c>
      <c r="D186" s="60">
        <f>'[2]OUT-FOREIGNDEMAND'!D141</f>
        <v>111.68367739242262</v>
      </c>
      <c r="E186" s="60">
        <f>'[2]OUT-FOREIGNDEMAND'!E141</f>
        <v>137.62490001240894</v>
      </c>
      <c r="F186" s="60">
        <f>'[2]OUT-FOREIGNDEMAND'!F141</f>
        <v>167.7445390880321</v>
      </c>
      <c r="G186" s="60">
        <f>'[2]OUT-FOREIGNDEMAND'!G141</f>
        <v>139.64825967352124</v>
      </c>
      <c r="H186" s="60">
        <f>'[2]OUT-FOREIGNDEMAND'!H141</f>
        <v>145.69273601444203</v>
      </c>
      <c r="I186" s="60">
        <f>'[2]OUT-FOREIGNDEMAND'!I141</f>
        <v>155.1988789610576</v>
      </c>
      <c r="J186" s="60">
        <f>'[2]OUT-FOREIGNDEMAND'!J141</f>
        <v>108.4083011786354</v>
      </c>
      <c r="K186" s="60">
        <f>'[2]OUT-FOREIGNDEMAND'!K141</f>
        <v>122.06547643452403</v>
      </c>
      <c r="L186" s="60">
        <f>'[2]OUT-FOREIGNDEMAND'!L141</f>
        <v>144.55121574632253</v>
      </c>
      <c r="M186" s="62">
        <f>'[2]OUT-FOREIGNDEMAND'!M141</f>
        <v>108.27717773169134</v>
      </c>
      <c r="N186" s="60">
        <f>'[2]OUT-FOREIGNDEMAND'!N141</f>
        <v>112.3569458120248</v>
      </c>
      <c r="O186" s="60">
        <f>'[2]OUT-FOREIGNDEMAND'!O141</f>
        <v>133.58735124334459</v>
      </c>
      <c r="P186" s="60">
        <f>'[2]OUT-FOREIGNDEMAND'!P141</f>
        <v>103.83814730559064</v>
      </c>
      <c r="Q186" s="60">
        <f>'[2]OUT-FOREIGNDEMAND'!Q141</f>
        <v>109.01936019600866</v>
      </c>
      <c r="R186" s="60">
        <f>'[2]OUT-FOREIGNDEMAND'!R141</f>
        <v>237.36575000000008</v>
      </c>
      <c r="S186" s="60">
        <f>'[2]OUT-FOREIGNDEMAND'!S141</f>
        <v>99.123437499999994</v>
      </c>
      <c r="T186" s="60">
        <f>'[2]OUT-FOREIGNDEMAND'!T141</f>
        <v>100.19359375000003</v>
      </c>
      <c r="U186" s="60">
        <f>'[2]OUT-FOREIGNDEMAND'!U141</f>
        <v>98.023937499999931</v>
      </c>
      <c r="V186" s="60">
        <f>'[2]OUT-FOREIGNDEMAND'!V141</f>
        <v>128.57456249999996</v>
      </c>
      <c r="W186" s="60"/>
      <c r="X186" s="47">
        <f t="shared" si="14"/>
        <v>2.448920240830299</v>
      </c>
      <c r="Y186" s="60"/>
      <c r="Z186" s="60">
        <f t="shared" si="18"/>
        <v>0.23839942079546539</v>
      </c>
      <c r="AA186" s="60">
        <f t="shared" si="18"/>
        <v>1.3079991223899246</v>
      </c>
      <c r="AB186" s="60">
        <f t="shared" si="18"/>
        <v>1.8608197035071106</v>
      </c>
      <c r="AC186" s="60">
        <f t="shared" si="18"/>
        <v>0.98045236869168662</v>
      </c>
      <c r="AD186" s="60">
        <f t="shared" si="18"/>
        <v>2.6964662512010129</v>
      </c>
      <c r="AE186" s="60">
        <f t="shared" si="18"/>
        <v>5.0958532923921718</v>
      </c>
      <c r="AG186" s="53">
        <f t="shared" si="15"/>
        <v>128.6116362447861</v>
      </c>
      <c r="AH186" s="53">
        <f t="shared" si="16"/>
        <v>3.5449852573332663</v>
      </c>
      <c r="AJ186" s="47">
        <f t="shared" si="17"/>
        <v>1984</v>
      </c>
      <c r="AK186" s="47" t="e">
        <f ca="1">AVERAGE(OFFSET(AG$47,4*ROWS(AG$47:AG51)-4,,))</f>
        <v>#N/A</v>
      </c>
    </row>
    <row r="187" spans="1:37" x14ac:dyDescent="0.25">
      <c r="A187" s="47" t="str">
        <f>'[2]OUT-FOREIGNDEMAND'!A142</f>
        <v>2015Q1</v>
      </c>
      <c r="B187" s="60">
        <f>'[2]OUT-FOREIGNDEMAND'!B142</f>
        <v>113.1837136476407</v>
      </c>
      <c r="C187" s="60">
        <f>'[2]OUT-FOREIGNDEMAND'!C142</f>
        <v>112.03719556705566</v>
      </c>
      <c r="D187" s="60">
        <f>'[2]OUT-FOREIGNDEMAND'!D142</f>
        <v>111.9072921983477</v>
      </c>
      <c r="E187" s="60">
        <f>'[2]OUT-FOREIGNDEMAND'!E142</f>
        <v>131.22289946164324</v>
      </c>
      <c r="F187" s="60">
        <f>'[2]OUT-FOREIGNDEMAND'!F142</f>
        <v>168.61618421510437</v>
      </c>
      <c r="G187" s="60">
        <f>'[2]OUT-FOREIGNDEMAND'!G142</f>
        <v>140.10850072703579</v>
      </c>
      <c r="H187" s="60">
        <f>'[2]OUT-FOREIGNDEMAND'!H142</f>
        <v>148.56425887888173</v>
      </c>
      <c r="I187" s="60">
        <f>'[2]OUT-FOREIGNDEMAND'!I142</f>
        <v>157.81047006706814</v>
      </c>
      <c r="J187" s="60">
        <f>'[2]OUT-FOREIGNDEMAND'!J142</f>
        <v>109.17750942112021</v>
      </c>
      <c r="K187" s="60">
        <f>'[2]OUT-FOREIGNDEMAND'!K142</f>
        <v>122.81631096725386</v>
      </c>
      <c r="L187" s="60">
        <f>'[2]OUT-FOREIGNDEMAND'!L142</f>
        <v>147.46567915733516</v>
      </c>
      <c r="M187" s="62">
        <f>'[2]OUT-FOREIGNDEMAND'!M142</f>
        <v>109.03333731456968</v>
      </c>
      <c r="N187" s="60">
        <f>'[2]OUT-FOREIGNDEMAND'!N142</f>
        <v>112.51758942648165</v>
      </c>
      <c r="O187" s="60">
        <f>'[2]OUT-FOREIGNDEMAND'!O142</f>
        <v>135.549383869547</v>
      </c>
      <c r="P187" s="60">
        <f>'[2]OUT-FOREIGNDEMAND'!P142</f>
        <v>104.38782921522593</v>
      </c>
      <c r="Q187" s="60">
        <f>'[2]OUT-FOREIGNDEMAND'!Q142</f>
        <v>109.02432956064796</v>
      </c>
      <c r="R187" s="60">
        <f>'[2]OUT-FOREIGNDEMAND'!R142</f>
        <v>236.47000000000008</v>
      </c>
      <c r="S187" s="60">
        <f>'[2]OUT-FOREIGNDEMAND'!S142</f>
        <v>99.336218750000029</v>
      </c>
      <c r="T187" s="60">
        <f>'[2]OUT-FOREIGNDEMAND'!T142</f>
        <v>99.888125000000031</v>
      </c>
      <c r="U187" s="60">
        <f>'[2]OUT-FOREIGNDEMAND'!U142</f>
        <v>98.071718750000045</v>
      </c>
      <c r="V187" s="60">
        <f>'[2]OUT-FOREIGNDEMAND'!V142</f>
        <v>130.04043750000005</v>
      </c>
      <c r="W187" s="60"/>
      <c r="X187" s="47">
        <f t="shared" si="14"/>
        <v>2.784842468216997</v>
      </c>
      <c r="Y187" s="60"/>
      <c r="Z187" s="60">
        <f t="shared" si="18"/>
        <v>0.23853778145863647</v>
      </c>
      <c r="AA187" s="60">
        <f t="shared" si="18"/>
        <v>0.26415430342554558</v>
      </c>
      <c r="AB187" s="60">
        <f t="shared" si="18"/>
        <v>1.5586391452453219</v>
      </c>
      <c r="AC187" s="60">
        <f t="shared" si="18"/>
        <v>0.25005904128247991</v>
      </c>
      <c r="AD187" s="60">
        <f t="shared" si="18"/>
        <v>1.3648734285561792</v>
      </c>
      <c r="AE187" s="60">
        <f t="shared" si="18"/>
        <v>5.1566321324440834</v>
      </c>
      <c r="AG187" s="53">
        <f t="shared" si="15"/>
        <v>129.3849738994021</v>
      </c>
      <c r="AH187" s="53">
        <f t="shared" si="16"/>
        <v>2.4269677672414947</v>
      </c>
      <c r="AJ187" s="47">
        <f t="shared" si="17"/>
        <v>1985</v>
      </c>
      <c r="AK187" s="47" t="e">
        <f ca="1">AVERAGE(OFFSET(AG$47,4*ROWS(AG$47:AG52)-4,,))</f>
        <v>#N/A</v>
      </c>
    </row>
    <row r="188" spans="1:37" x14ac:dyDescent="0.25">
      <c r="A188" s="47" t="str">
        <f>'[2]OUT-FOREIGNDEMAND'!A143</f>
        <v>2015Q2</v>
      </c>
      <c r="B188" s="60">
        <f>'[2]OUT-FOREIGNDEMAND'!B143</f>
        <v>113.86676281800408</v>
      </c>
      <c r="C188" s="60">
        <f>'[2]OUT-FOREIGNDEMAND'!C143</f>
        <v>112.6852497163482</v>
      </c>
      <c r="D188" s="60">
        <f>'[2]OUT-FOREIGNDEMAND'!D143</f>
        <v>112.38169093522819</v>
      </c>
      <c r="E188" s="60">
        <f>'[2]OUT-FOREIGNDEMAND'!E143</f>
        <v>130.55909429597475</v>
      </c>
      <c r="F188" s="60">
        <f>'[2]OUT-FOREIGNDEMAND'!F143</f>
        <v>169.25626586857658</v>
      </c>
      <c r="G188" s="60">
        <f>'[2]OUT-FOREIGNDEMAND'!G143</f>
        <v>141.19776336745934</v>
      </c>
      <c r="H188" s="60">
        <f>'[2]OUT-FOREIGNDEMAND'!H143</f>
        <v>151.47806841958987</v>
      </c>
      <c r="I188" s="60">
        <f>'[2]OUT-FOREIGNDEMAND'!I143</f>
        <v>160.49382279229096</v>
      </c>
      <c r="J188" s="60">
        <f>'[2]OUT-FOREIGNDEMAND'!J143</f>
        <v>109.54526649291489</v>
      </c>
      <c r="K188" s="60">
        <f>'[2]OUT-FOREIGNDEMAND'!K143</f>
        <v>123.68085579856269</v>
      </c>
      <c r="L188" s="60">
        <f>'[2]OUT-FOREIGNDEMAND'!L143</f>
        <v>149.60212396415048</v>
      </c>
      <c r="M188" s="62">
        <f>'[2]OUT-FOREIGNDEMAND'!M143</f>
        <v>109.53175665769344</v>
      </c>
      <c r="N188" s="60">
        <f>'[2]OUT-FOREIGNDEMAND'!N143</f>
        <v>112.98666525315568</v>
      </c>
      <c r="O188" s="60">
        <f>'[2]OUT-FOREIGNDEMAND'!O143</f>
        <v>136.60112651858032</v>
      </c>
      <c r="P188" s="60">
        <f>'[2]OUT-FOREIGNDEMAND'!P143</f>
        <v>104.91070210408358</v>
      </c>
      <c r="Q188" s="60">
        <f>'[2]OUT-FOREIGNDEMAND'!Q143</f>
        <v>109.07976340335992</v>
      </c>
      <c r="R188" s="60">
        <f>'[2]OUT-FOREIGNDEMAND'!R143</f>
        <v>236.71150000000009</v>
      </c>
      <c r="S188" s="60">
        <f>'[2]OUT-FOREIGNDEMAND'!S143</f>
        <v>99.753531250000023</v>
      </c>
      <c r="T188" s="60">
        <f>'[2]OUT-FOREIGNDEMAND'!T143</f>
        <v>99.936875000000029</v>
      </c>
      <c r="U188" s="60">
        <f>'[2]OUT-FOREIGNDEMAND'!U143</f>
        <v>98.210031250000057</v>
      </c>
      <c r="V188" s="60">
        <f>'[2]OUT-FOREIGNDEMAND'!V143</f>
        <v>131.57156250000008</v>
      </c>
      <c r="W188" s="60"/>
      <c r="X188" s="47">
        <f t="shared" si="14"/>
        <v>2.7945254751464921</v>
      </c>
      <c r="Y188" s="60"/>
      <c r="Z188" s="63">
        <f t="shared" si="18"/>
        <v>0.19649262583356641</v>
      </c>
      <c r="AA188" s="63">
        <f t="shared" si="18"/>
        <v>5.9601683219190349E-2</v>
      </c>
      <c r="AB188" s="63">
        <f t="shared" si="18"/>
        <v>1.5015787515620715</v>
      </c>
      <c r="AC188" s="63">
        <f t="shared" si="18"/>
        <v>2.5616476617851269E-2</v>
      </c>
      <c r="AD188" s="63">
        <f t="shared" si="18"/>
        <v>0.94533435690227208</v>
      </c>
      <c r="AE188" s="63">
        <f t="shared" si="18"/>
        <v>4.96633580032948</v>
      </c>
      <c r="AG188" s="53">
        <f t="shared" si="15"/>
        <v>130.47259832250924</v>
      </c>
      <c r="AH188" s="53">
        <f t="shared" si="16"/>
        <v>3.4050800273725645</v>
      </c>
      <c r="AJ188" s="47">
        <f t="shared" si="17"/>
        <v>1986</v>
      </c>
      <c r="AK188" s="47" t="e">
        <f ca="1">AVERAGE(OFFSET(AG$47,4*ROWS(AG$47:AG53)-4,,))</f>
        <v>#N/A</v>
      </c>
    </row>
    <row r="189" spans="1:37" x14ac:dyDescent="0.25">
      <c r="A189" s="47" t="str">
        <f>'[2]OUT-FOREIGNDEMAND'!A144</f>
        <v>2015Q3</v>
      </c>
      <c r="B189" s="60">
        <f>'[2]OUT-FOREIGNDEMAND'!B144</f>
        <v>114.48078250008136</v>
      </c>
      <c r="C189" s="60">
        <f>'[2]OUT-FOREIGNDEMAND'!C144</f>
        <v>113.32115146112383</v>
      </c>
      <c r="D189" s="60">
        <f>'[2]OUT-FOREIGNDEMAND'!D144</f>
        <v>112.89350933787046</v>
      </c>
      <c r="E189" s="60">
        <f>'[2]OUT-FOREIGNDEMAND'!E144</f>
        <v>130.90419281809363</v>
      </c>
      <c r="F189" s="60">
        <f>'[2]OUT-FOREIGNDEMAND'!F144</f>
        <v>169.78975288949093</v>
      </c>
      <c r="G189" s="60">
        <f>'[2]OUT-FOREIGNDEMAND'!G144</f>
        <v>142.37033486297585</v>
      </c>
      <c r="H189" s="60">
        <f>'[2]OUT-FOREIGNDEMAND'!H144</f>
        <v>154.47336133455701</v>
      </c>
      <c r="I189" s="60">
        <f>'[2]OUT-FOREIGNDEMAND'!I144</f>
        <v>163.20683980472447</v>
      </c>
      <c r="J189" s="60">
        <f>'[2]OUT-FOREIGNDEMAND'!J144</f>
        <v>109.85935062907656</v>
      </c>
      <c r="K189" s="60">
        <f>'[2]OUT-FOREIGNDEMAND'!K144</f>
        <v>124.56206109212653</v>
      </c>
      <c r="L189" s="60">
        <f>'[2]OUT-FOREIGNDEMAND'!L144</f>
        <v>151.50581496365271</v>
      </c>
      <c r="M189" s="62">
        <f>'[2]OUT-FOREIGNDEMAND'!M144</f>
        <v>109.97989353348682</v>
      </c>
      <c r="N189" s="60">
        <f>'[2]OUT-FOREIGNDEMAND'!N144</f>
        <v>113.50988582580904</v>
      </c>
      <c r="O189" s="60">
        <f>'[2]OUT-FOREIGNDEMAND'!O144</f>
        <v>137.3061637262206</v>
      </c>
      <c r="P189" s="60">
        <f>'[2]OUT-FOREIGNDEMAND'!P144</f>
        <v>105.45143108686888</v>
      </c>
      <c r="Q189" s="60">
        <f>'[2]OUT-FOREIGNDEMAND'!Q144</f>
        <v>109.13808674592519</v>
      </c>
      <c r="R189" s="60">
        <f>'[2]OUT-FOREIGNDEMAND'!R144</f>
        <v>237.12275000000008</v>
      </c>
      <c r="S189" s="60">
        <f>'[2]OUT-FOREIGNDEMAND'!S144</f>
        <v>100.20865625000003</v>
      </c>
      <c r="T189" s="60">
        <f>'[2]OUT-FOREIGNDEMAND'!T144</f>
        <v>100.02437500000005</v>
      </c>
      <c r="U189" s="60">
        <f>'[2]OUT-FOREIGNDEMAND'!U144</f>
        <v>98.292156250000062</v>
      </c>
      <c r="V189" s="60">
        <f>'[2]OUT-FOREIGNDEMAND'!V144</f>
        <v>133.08856250000005</v>
      </c>
      <c r="W189" s="60"/>
      <c r="X189" s="47">
        <f t="shared" si="14"/>
        <v>2.7120400867209016</v>
      </c>
      <c r="Y189" s="60"/>
      <c r="Z189" s="63">
        <f t="shared" si="18"/>
        <v>0.17201488984568414</v>
      </c>
      <c r="AA189" s="63">
        <f t="shared" si="18"/>
        <v>1.9402999239703789E-2</v>
      </c>
      <c r="AB189" s="63">
        <f t="shared" si="18"/>
        <v>1.51303530806155</v>
      </c>
      <c r="AC189" s="63">
        <f t="shared" si="18"/>
        <v>-7.1712294147141531E-2</v>
      </c>
      <c r="AD189" s="63">
        <f t="shared" si="18"/>
        <v>0.59110304055254304</v>
      </c>
      <c r="AE189" s="63">
        <f t="shared" si="18"/>
        <v>4.8078120424170034</v>
      </c>
      <c r="AG189" s="53">
        <f t="shared" si="15"/>
        <v>131.60110796352862</v>
      </c>
      <c r="AH189" s="53">
        <f t="shared" si="16"/>
        <v>3.5049065037148441</v>
      </c>
      <c r="AJ189" s="47">
        <f t="shared" si="17"/>
        <v>1987</v>
      </c>
      <c r="AK189" s="47" t="e">
        <f ca="1">AVERAGE(OFFSET(AG$47,4*ROWS(AG$47:AG54)-4,,))</f>
        <v>#N/A</v>
      </c>
    </row>
    <row r="190" spans="1:37" x14ac:dyDescent="0.25">
      <c r="A190" s="64" t="str">
        <f>'[2]OUT-FOREIGNDEMAND'!A145</f>
        <v>2015Q4</v>
      </c>
      <c r="B190" s="65">
        <f>'[2]OUT-FOREIGNDEMAND'!B145</f>
        <v>115.0257726938726</v>
      </c>
      <c r="C190" s="65">
        <f>'[2]OUT-FOREIGNDEMAND'!C145</f>
        <v>113.94490080138256</v>
      </c>
      <c r="D190" s="65">
        <f>'[2]OUT-FOREIGNDEMAND'!D145</f>
        <v>113.44274740627449</v>
      </c>
      <c r="E190" s="65">
        <f>'[2]OUT-FOREIGNDEMAND'!E145</f>
        <v>132.25819502799996</v>
      </c>
      <c r="F190" s="65">
        <f>'[2]OUT-FOREIGNDEMAND'!F145</f>
        <v>170.21664527784739</v>
      </c>
      <c r="G190" s="65">
        <f>'[2]OUT-FOREIGNDEMAND'!G145</f>
        <v>143.6262152135854</v>
      </c>
      <c r="H190" s="65">
        <f>'[2]OUT-FOREIGNDEMAND'!H145</f>
        <v>157.55013762378317</v>
      </c>
      <c r="I190" s="65">
        <f>'[2]OUT-FOREIGNDEMAND'!I145</f>
        <v>165.94952110436864</v>
      </c>
      <c r="J190" s="65">
        <f>'[2]OUT-FOREIGNDEMAND'!J145</f>
        <v>110.11976182960521</v>
      </c>
      <c r="K190" s="65">
        <f>'[2]OUT-FOREIGNDEMAND'!K145</f>
        <v>125.4599268479454</v>
      </c>
      <c r="L190" s="65">
        <f>'[2]OUT-FOREIGNDEMAND'!L145</f>
        <v>153.1767521558418</v>
      </c>
      <c r="M190" s="66">
        <f>'[2]OUT-FOREIGNDEMAND'!M145</f>
        <v>110.37774794194981</v>
      </c>
      <c r="N190" s="65">
        <f>'[2]OUT-FOREIGNDEMAND'!N145</f>
        <v>114.08725114444174</v>
      </c>
      <c r="O190" s="65">
        <f>'[2]OUT-FOREIGNDEMAND'!O145</f>
        <v>137.66449549246781</v>
      </c>
      <c r="P190" s="65">
        <f>'[2]OUT-FOREIGNDEMAND'!P145</f>
        <v>106.01001616358181</v>
      </c>
      <c r="Q190" s="65">
        <f>'[2]OUT-FOREIGNDEMAND'!Q145</f>
        <v>109.19929958834381</v>
      </c>
      <c r="R190" s="65">
        <f>'[2]OUT-FOREIGNDEMAND'!R145</f>
        <v>237.70375000000007</v>
      </c>
      <c r="S190" s="65">
        <f>'[2]OUT-FOREIGNDEMAND'!S145</f>
        <v>100.70159375000001</v>
      </c>
      <c r="T190" s="65">
        <f>'[2]OUT-FOREIGNDEMAND'!T145</f>
        <v>100.15062500000006</v>
      </c>
      <c r="U190" s="65">
        <f>'[2]OUT-FOREIGNDEMAND'!U145</f>
        <v>98.318093750000074</v>
      </c>
      <c r="V190" s="65">
        <f>'[2]OUT-FOREIGNDEMAND'!V145</f>
        <v>134.59143750000007</v>
      </c>
      <c r="W190" s="65"/>
      <c r="X190" s="47">
        <f t="shared" si="14"/>
        <v>2.5391511423746183</v>
      </c>
      <c r="Y190" s="65"/>
      <c r="Z190" s="67">
        <f t="shared" si="18"/>
        <v>0.16505269523836574</v>
      </c>
      <c r="AA190" s="67">
        <f t="shared" si="18"/>
        <v>0.14239628084506961</v>
      </c>
      <c r="AB190" s="67">
        <f t="shared" si="18"/>
        <v>1.5921121076940326</v>
      </c>
      <c r="AC190" s="67">
        <f t="shared" si="18"/>
        <v>-4.2885725914953987E-2</v>
      </c>
      <c r="AD190" s="67">
        <f t="shared" si="18"/>
        <v>0.30008613967393849</v>
      </c>
      <c r="AE190" s="67">
        <f t="shared" si="18"/>
        <v>4.6796775995252782</v>
      </c>
      <c r="AG190" s="53">
        <f t="shared" si="15"/>
        <v>132.77050282246026</v>
      </c>
      <c r="AH190" s="53">
        <f t="shared" si="16"/>
        <v>3.6020185948168804</v>
      </c>
      <c r="AJ190" s="47">
        <f t="shared" si="17"/>
        <v>1988</v>
      </c>
      <c r="AK190" s="47" t="e">
        <f ca="1">AVERAGE(OFFSET(AG$47,4*ROWS(AG$47:AG55)-4,,))</f>
        <v>#N/A</v>
      </c>
    </row>
    <row r="191" spans="1:37" x14ac:dyDescent="0.25">
      <c r="A191" s="64" t="str">
        <f>'[2]OUT-FOREIGNDEMAND'!A146</f>
        <v>2016Q1</v>
      </c>
      <c r="B191" s="65">
        <f>'[2]OUT-FOREIGNDEMAND'!B146</f>
        <v>115.22012163233421</v>
      </c>
      <c r="C191" s="65">
        <f>'[2]OUT-FOREIGNDEMAND'!C146</f>
        <v>114.46751489872641</v>
      </c>
      <c r="D191" s="65">
        <f>'[2]OUT-FOREIGNDEMAND'!D146</f>
        <v>114.23175723213552</v>
      </c>
      <c r="E191" s="65">
        <f>'[2]OUT-FOREIGNDEMAND'!E146</f>
        <v>137.71603791213806</v>
      </c>
      <c r="F191" s="65">
        <f>'[2]OUT-FOREIGNDEMAND'!F146</f>
        <v>169.08969462091781</v>
      </c>
      <c r="G191" s="65">
        <f>'[2]OUT-FOREIGNDEMAND'!G146</f>
        <v>145.20484584008307</v>
      </c>
      <c r="H191" s="65">
        <f>'[2]OUT-FOREIGNDEMAND'!H146</f>
        <v>161.12728626258271</v>
      </c>
      <c r="I191" s="65">
        <f>'[2]OUT-FOREIGNDEMAND'!I146</f>
        <v>168.65137585478442</v>
      </c>
      <c r="J191" s="65">
        <f>'[2]OUT-FOREIGNDEMAND'!J146</f>
        <v>110.03232360514856</v>
      </c>
      <c r="K191" s="65">
        <f>'[2]OUT-FOREIGNDEMAND'!K146</f>
        <v>126.35673038355611</v>
      </c>
      <c r="L191" s="65">
        <f>'[2]OUT-FOREIGNDEMAND'!L146</f>
        <v>154.01893437245232</v>
      </c>
      <c r="M191" s="66">
        <f>'[2]OUT-FOREIGNDEMAND'!M146</f>
        <v>110.53557121853495</v>
      </c>
      <c r="N191" s="65">
        <f>'[2]OUT-FOREIGNDEMAND'!N146</f>
        <v>114.76389855141889</v>
      </c>
      <c r="O191" s="65">
        <f>'[2]OUT-FOREIGNDEMAND'!O146</f>
        <v>137.03618891880913</v>
      </c>
      <c r="P191" s="65">
        <f>'[2]OUT-FOREIGNDEMAND'!P146</f>
        <v>106.50243555788697</v>
      </c>
      <c r="Q191" s="65">
        <f>'[2]OUT-FOREIGNDEMAND'!Q146</f>
        <v>109.0478676029193</v>
      </c>
      <c r="R191" s="65">
        <f>'[2]OUT-FOREIGNDEMAND'!R146</f>
        <v>238.54871874999998</v>
      </c>
      <c r="S191" s="65">
        <f>'[2]OUT-FOREIGNDEMAND'!S146</f>
        <v>101.41593750000004</v>
      </c>
      <c r="T191" s="65">
        <f>'[2]OUT-FOREIGNDEMAND'!T146</f>
        <v>100.09359375000003</v>
      </c>
      <c r="U191" s="65">
        <f>'[2]OUT-FOREIGNDEMAND'!U146</f>
        <v>98.053937500000018</v>
      </c>
      <c r="V191" s="65">
        <f>'[2]OUT-FOREIGNDEMAND'!V146</f>
        <v>136.19706249999999</v>
      </c>
      <c r="W191" s="65"/>
      <c r="X191" s="47">
        <f t="shared" si="14"/>
        <v>1.7992058389541654</v>
      </c>
      <c r="Y191" s="65"/>
      <c r="Z191" s="67">
        <f t="shared" si="18"/>
        <v>2.1589715218794936E-2</v>
      </c>
      <c r="AA191" s="67">
        <f t="shared" si="18"/>
        <v>0.879062354632687</v>
      </c>
      <c r="AB191" s="67">
        <f t="shared" si="18"/>
        <v>2.0936157789879672</v>
      </c>
      <c r="AC191" s="67">
        <f t="shared" si="18"/>
        <v>0.20569887561709965</v>
      </c>
      <c r="AD191" s="67">
        <f t="shared" si="18"/>
        <v>-1.8130864052001705E-2</v>
      </c>
      <c r="AE191" s="67">
        <f t="shared" si="18"/>
        <v>4.7343927153428167</v>
      </c>
      <c r="AG191" s="53">
        <f t="shared" si="15"/>
        <v>134.03817045629847</v>
      </c>
      <c r="AH191" s="53">
        <f t="shared" si="16"/>
        <v>3.8741696981964724</v>
      </c>
      <c r="AJ191" s="47">
        <f t="shared" si="17"/>
        <v>1989</v>
      </c>
      <c r="AK191" s="47" t="e">
        <f ca="1">AVERAGE(OFFSET(AG$47,4*ROWS(AG$47:AG56)-4,,))</f>
        <v>#N/A</v>
      </c>
    </row>
    <row r="192" spans="1:37" x14ac:dyDescent="0.25">
      <c r="A192" s="64" t="str">
        <f>'[2]OUT-FOREIGNDEMAND'!A147</f>
        <v>2016Q2</v>
      </c>
      <c r="B192" s="65">
        <f>'[2]OUT-FOREIGNDEMAND'!B147</f>
        <v>115.73969755637069</v>
      </c>
      <c r="C192" s="65">
        <f>'[2]OUT-FOREIGNDEMAND'!C147</f>
        <v>115.1025525653105</v>
      </c>
      <c r="D192" s="65">
        <f>'[2]OUT-FOREIGNDEMAND'!D147</f>
        <v>114.77489379538504</v>
      </c>
      <c r="E192" s="65">
        <f>'[2]OUT-FOREIGNDEMAND'!E147</f>
        <v>139.84987270304137</v>
      </c>
      <c r="F192" s="65">
        <f>'[2]OUT-FOREIGNDEMAND'!F147</f>
        <v>169.88229710924983</v>
      </c>
      <c r="G192" s="65">
        <f>'[2]OUT-FOREIGNDEMAND'!G147</f>
        <v>146.5315673325606</v>
      </c>
      <c r="H192" s="65">
        <f>'[2]OUT-FOREIGNDEMAND'!H147</f>
        <v>164.19947371020115</v>
      </c>
      <c r="I192" s="65">
        <f>'[2]OUT-FOREIGNDEMAND'!I147</f>
        <v>171.48158206342544</v>
      </c>
      <c r="J192" s="65">
        <f>'[2]OUT-FOREIGNDEMAND'!J147</f>
        <v>110.30305953015208</v>
      </c>
      <c r="K192" s="65">
        <f>'[2]OUT-FOREIGNDEMAND'!K147</f>
        <v>127.29500613687037</v>
      </c>
      <c r="L192" s="65">
        <f>'[2]OUT-FOREIGNDEMAND'!L147</f>
        <v>155.46276441732127</v>
      </c>
      <c r="M192" s="66">
        <f>'[2]OUT-FOREIGNDEMAND'!M147</f>
        <v>110.90876015815623</v>
      </c>
      <c r="N192" s="65">
        <f>'[2]OUT-FOREIGNDEMAND'!N147</f>
        <v>115.43149842506421</v>
      </c>
      <c r="O192" s="65">
        <f>'[2]OUT-FOREIGNDEMAND'!O147</f>
        <v>136.95708296167533</v>
      </c>
      <c r="P192" s="65">
        <f>'[2]OUT-FOREIGNDEMAND'!P147</f>
        <v>107.13034153298933</v>
      </c>
      <c r="Q192" s="65">
        <f>'[2]OUT-FOREIGNDEMAND'!Q147</f>
        <v>109.20107317612315</v>
      </c>
      <c r="R192" s="65">
        <f>'[2]OUT-FOREIGNDEMAND'!R147</f>
        <v>239.43153124999998</v>
      </c>
      <c r="S192" s="65">
        <f>'[2]OUT-FOREIGNDEMAND'!S147</f>
        <v>101.91106250000004</v>
      </c>
      <c r="T192" s="65">
        <f>'[2]OUT-FOREIGNDEMAND'!T147</f>
        <v>100.38615625000003</v>
      </c>
      <c r="U192" s="65">
        <f>'[2]OUT-FOREIGNDEMAND'!U147</f>
        <v>98.06106250000002</v>
      </c>
      <c r="V192" s="65">
        <f>'[2]OUT-FOREIGNDEMAND'!V147</f>
        <v>137.62493749999999</v>
      </c>
      <c r="W192" s="65"/>
      <c r="X192" s="47">
        <f t="shared" si="14"/>
        <v>1.6448476201612605</v>
      </c>
      <c r="Y192" s="65"/>
      <c r="Z192" s="67">
        <f t="shared" si="18"/>
        <v>0.11121198742853888</v>
      </c>
      <c r="AA192" s="67">
        <f>(R192/R188-1)*100</f>
        <v>1.1490912989017721</v>
      </c>
      <c r="AB192" s="67">
        <f>(S192/S188-1)*100</f>
        <v>2.1628620290071288</v>
      </c>
      <c r="AC192" s="67">
        <f>(T192/T188-1)*100</f>
        <v>0.44956503793018854</v>
      </c>
      <c r="AD192" s="67">
        <f t="shared" si="18"/>
        <v>-0.15168384339562246</v>
      </c>
      <c r="AE192" s="67">
        <f t="shared" si="18"/>
        <v>4.6008232212032096</v>
      </c>
      <c r="AG192" s="53">
        <f t="shared" si="15"/>
        <v>135.26638072825676</v>
      </c>
      <c r="AH192" s="53">
        <f t="shared" si="16"/>
        <v>3.7159415676249141</v>
      </c>
      <c r="AJ192" s="47">
        <f t="shared" si="17"/>
        <v>1990</v>
      </c>
      <c r="AK192" s="47" t="e">
        <f ca="1">AVERAGE(OFFSET(AG$47,4*ROWS(AG$47:AG57)-4,,))</f>
        <v>#N/A</v>
      </c>
    </row>
    <row r="193" spans="1:38" x14ac:dyDescent="0.25">
      <c r="A193" s="64" t="str">
        <f>'[2]OUT-FOREIGNDEMAND'!A148</f>
        <v>2016Q3</v>
      </c>
      <c r="B193" s="65">
        <f>'[2]OUT-FOREIGNDEMAND'!B148</f>
        <v>116.30288869893847</v>
      </c>
      <c r="C193" s="65">
        <f>'[2]OUT-FOREIGNDEMAND'!C148</f>
        <v>115.76103096273685</v>
      </c>
      <c r="D193" s="65">
        <f>'[2]OUT-FOREIGNDEMAND'!D148</f>
        <v>115.27450918771824</v>
      </c>
      <c r="E193" s="65">
        <f>'[2]OUT-FOREIGNDEMAND'!E148</f>
        <v>141.75463638715428</v>
      </c>
      <c r="F193" s="65">
        <f>'[2]OUT-FOREIGNDEMAND'!F148</f>
        <v>171.14720433011519</v>
      </c>
      <c r="G193" s="65">
        <f>'[2]OUT-FOREIGNDEMAND'!G148</f>
        <v>147.84582111181311</v>
      </c>
      <c r="H193" s="65">
        <f>'[2]OUT-FOREIGNDEMAND'!H148</f>
        <v>167.18558894195283</v>
      </c>
      <c r="I193" s="65">
        <f>'[2]OUT-FOREIGNDEMAND'!I148</f>
        <v>174.36964889385268</v>
      </c>
      <c r="J193" s="65">
        <f>'[2]OUT-FOREIGNDEMAND'!J148</f>
        <v>110.63779311526349</v>
      </c>
      <c r="K193" s="65">
        <f>'[2]OUT-FOREIGNDEMAND'!K148</f>
        <v>128.25703142542494</v>
      </c>
      <c r="L193" s="65">
        <f>'[2]OUT-FOREIGNDEMAND'!L148</f>
        <v>156.91224112218316</v>
      </c>
      <c r="M193" s="66">
        <f>'[2]OUT-FOREIGNDEMAND'!M148</f>
        <v>111.3075660962661</v>
      </c>
      <c r="N193" s="65">
        <f>'[2]OUT-FOREIGNDEMAND'!N148</f>
        <v>116.13518810774282</v>
      </c>
      <c r="O193" s="65">
        <f>'[2]OUT-FOREIGNDEMAND'!O148</f>
        <v>136.7872447225536</v>
      </c>
      <c r="P193" s="65">
        <f>'[2]OUT-FOREIGNDEMAND'!P148</f>
        <v>107.80971231255344</v>
      </c>
      <c r="Q193" s="65">
        <f>'[2]OUT-FOREIGNDEMAND'!Q148</f>
        <v>109.44338198025892</v>
      </c>
      <c r="R193" s="65">
        <f>'[2]OUT-FOREIGNDEMAND'!R148</f>
        <v>240.44640624999997</v>
      </c>
      <c r="S193" s="65">
        <f>'[2]OUT-FOREIGNDEMAND'!S148</f>
        <v>102.37056250000003</v>
      </c>
      <c r="T193" s="65">
        <f>'[2]OUT-FOREIGNDEMAND'!T148</f>
        <v>100.80628125000004</v>
      </c>
      <c r="U193" s="65">
        <f>'[2]OUT-FOREIGNDEMAND'!U148</f>
        <v>98.105562500000019</v>
      </c>
      <c r="V193" s="65">
        <f>'[2]OUT-FOREIGNDEMAND'!V148</f>
        <v>138.99193749999998</v>
      </c>
      <c r="W193" s="65"/>
      <c r="X193" s="47">
        <f t="shared" si="14"/>
        <v>1.5916262616879173</v>
      </c>
      <c r="Y193" s="65"/>
      <c r="Z193" s="67">
        <f t="shared" si="18"/>
        <v>0.27973299096260007</v>
      </c>
      <c r="AA193" s="67">
        <f t="shared" si="18"/>
        <v>1.4016606377919905</v>
      </c>
      <c r="AB193" s="67">
        <f>(S193/S189-1)*100</f>
        <v>2.1574046902759436</v>
      </c>
      <c r="AC193" s="67">
        <f t="shared" si="18"/>
        <v>0.78171570679645974</v>
      </c>
      <c r="AD193" s="67">
        <f t="shared" si="18"/>
        <v>-0.18983584969430867</v>
      </c>
      <c r="AE193" s="67">
        <f t="shared" si="18"/>
        <v>4.4356741774860708</v>
      </c>
      <c r="AG193" s="53">
        <f t="shared" si="15"/>
        <v>136.5125211953295</v>
      </c>
      <c r="AH193" s="53">
        <f t="shared" si="16"/>
        <v>3.7362323222102978</v>
      </c>
      <c r="AJ193" s="47">
        <f t="shared" si="17"/>
        <v>1991</v>
      </c>
      <c r="AK193" s="47" t="e">
        <f ca="1">AVERAGE(OFFSET(AG$47,4*ROWS(AG$47:AG58)-4,,))</f>
        <v>#N/A</v>
      </c>
    </row>
    <row r="194" spans="1:38" x14ac:dyDescent="0.25">
      <c r="A194" s="64" t="str">
        <f>'[2]OUT-FOREIGNDEMAND'!A149</f>
        <v>2016Q4</v>
      </c>
      <c r="B194" s="65">
        <f>'[2]OUT-FOREIGNDEMAND'!B149</f>
        <v>116.90969506003759</v>
      </c>
      <c r="C194" s="65">
        <f>'[2]OUT-FOREIGNDEMAND'!C149</f>
        <v>116.4429500910055</v>
      </c>
      <c r="D194" s="65">
        <f>'[2]OUT-FOREIGNDEMAND'!D149</f>
        <v>115.73060340913516</v>
      </c>
      <c r="E194" s="65">
        <f>'[2]OUT-FOREIGNDEMAND'!E149</f>
        <v>143.43032896447684</v>
      </c>
      <c r="F194" s="65">
        <f>'[2]OUT-FOREIGNDEMAND'!F149</f>
        <v>172.88441628351399</v>
      </c>
      <c r="G194" s="65">
        <f>'[2]OUT-FOREIGNDEMAND'!G149</f>
        <v>149.14760717784057</v>
      </c>
      <c r="H194" s="65">
        <f>'[2]OUT-FOREIGNDEMAND'!H149</f>
        <v>170.08563195783782</v>
      </c>
      <c r="I194" s="65">
        <f>'[2]OUT-FOREIGNDEMAND'!I149</f>
        <v>177.31557634606619</v>
      </c>
      <c r="J194" s="65">
        <f>'[2]OUT-FOREIGNDEMAND'!J149</f>
        <v>111.03652436048279</v>
      </c>
      <c r="K194" s="65">
        <f>'[2]OUT-FOREIGNDEMAND'!K149</f>
        <v>129.24280624921985</v>
      </c>
      <c r="L194" s="65">
        <f>'[2]OUT-FOREIGNDEMAND'!L149</f>
        <v>158.36736448703803</v>
      </c>
      <c r="M194" s="66">
        <f>'[2]OUT-FOREIGNDEMAND'!M149</f>
        <v>111.7319890328646</v>
      </c>
      <c r="N194" s="65">
        <f>'[2]OUT-FOREIGNDEMAND'!N149</f>
        <v>116.87496759945471</v>
      </c>
      <c r="O194" s="65">
        <f>'[2]OUT-FOREIGNDEMAND'!O149</f>
        <v>136.52667420144391</v>
      </c>
      <c r="P194" s="65">
        <f>'[2]OUT-FOREIGNDEMAND'!P149</f>
        <v>108.54054789657937</v>
      </c>
      <c r="Q194" s="65">
        <f>'[2]OUT-FOREIGNDEMAND'!Q149</f>
        <v>109.77479401532662</v>
      </c>
      <c r="R194" s="65">
        <f>'[2]OUT-FOREIGNDEMAND'!R149</f>
        <v>241.59334374999995</v>
      </c>
      <c r="S194" s="65">
        <f>'[2]OUT-FOREIGNDEMAND'!S149</f>
        <v>102.79443750000004</v>
      </c>
      <c r="T194" s="65">
        <f>'[2]OUT-FOREIGNDEMAND'!T149</f>
        <v>101.35396875000005</v>
      </c>
      <c r="U194" s="65">
        <f>'[2]OUT-FOREIGNDEMAND'!U149</f>
        <v>98.18743750000003</v>
      </c>
      <c r="V194" s="65">
        <f>'[2]OUT-FOREIGNDEMAND'!V149</f>
        <v>140.29806249999996</v>
      </c>
      <c r="W194" s="65"/>
      <c r="X194" s="47">
        <f t="shared" si="14"/>
        <v>1.6378263080038868</v>
      </c>
      <c r="Y194" s="65"/>
      <c r="Z194" s="67">
        <f t="shared" si="18"/>
        <v>0.5270129287937797</v>
      </c>
      <c r="AA194" s="67">
        <f>(R194/R190-1)*100</f>
        <v>1.6363198939856272</v>
      </c>
      <c r="AB194" s="67">
        <f>(S194/S190-1)*100</f>
        <v>2.0782627881696492</v>
      </c>
      <c r="AC194" s="67">
        <f>(T194/T190-1)*100</f>
        <v>1.2015339395036184</v>
      </c>
      <c r="AD194" s="67">
        <f t="shared" si="18"/>
        <v>-0.13289135805690799</v>
      </c>
      <c r="AE194" s="67">
        <f t="shared" si="18"/>
        <v>4.2399614017049725</v>
      </c>
      <c r="AG194" s="53">
        <f t="shared" si="15"/>
        <v>137.77659185751671</v>
      </c>
      <c r="AH194" s="53">
        <f t="shared" si="16"/>
        <v>3.7556606185530139</v>
      </c>
      <c r="AJ194" s="47">
        <f t="shared" si="17"/>
        <v>1992</v>
      </c>
      <c r="AK194" s="47" t="e">
        <f ca="1">AVERAGE(OFFSET(AG$47,4*ROWS(AG$47:AG59)-4,,))</f>
        <v>#N/A</v>
      </c>
    </row>
    <row r="195" spans="1:38" x14ac:dyDescent="0.25">
      <c r="A195" s="64" t="str">
        <f>'[2]OUT-FOREIGNDEMAND'!A150</f>
        <v>2017Q1</v>
      </c>
      <c r="B195" s="65">
        <f>'[2]OUT-FOREIGNDEMAND'!B150</f>
        <v>117.52971677033057</v>
      </c>
      <c r="C195" s="65">
        <f>'[2]OUT-FOREIGNDEMAND'!C150</f>
        <v>117.33269646663535</v>
      </c>
      <c r="D195" s="65">
        <f>'[2]OUT-FOREIGNDEMAND'!D150</f>
        <v>115.77166663616302</v>
      </c>
      <c r="E195" s="65">
        <f>'[2]OUT-FOREIGNDEMAND'!E150</f>
        <v>144.24946277708244</v>
      </c>
      <c r="F195" s="65">
        <f>'[2]OUT-FOREIGNDEMAND'!F150</f>
        <v>176.25625180364267</v>
      </c>
      <c r="G195" s="65">
        <f>'[2]OUT-FOREIGNDEMAND'!G150</f>
        <v>150.25112580278608</v>
      </c>
      <c r="H195" s="65">
        <f>'[2]OUT-FOREIGNDEMAND'!H150</f>
        <v>172.65917379271423</v>
      </c>
      <c r="I195" s="65">
        <f>'[2]OUT-FOREIGNDEMAND'!I150</f>
        <v>180.39024222113198</v>
      </c>
      <c r="J195" s="65">
        <f>'[2]OUT-FOREIGNDEMAND'!J150</f>
        <v>111.8355729848503</v>
      </c>
      <c r="K195" s="65">
        <f>'[2]OUT-FOREIGNDEMAND'!K150</f>
        <v>130.34387880232623</v>
      </c>
      <c r="L195" s="65">
        <f>'[2]OUT-FOREIGNDEMAND'!L150</f>
        <v>159.88329016028931</v>
      </c>
      <c r="M195" s="66">
        <f>'[2]OUT-FOREIGNDEMAND'!M150</f>
        <v>112.21099081650807</v>
      </c>
      <c r="N195" s="65">
        <f>'[2]OUT-FOREIGNDEMAND'!N150</f>
        <v>118.04316350523638</v>
      </c>
      <c r="O195" s="65">
        <f>'[2]OUT-FOREIGNDEMAND'!O150</f>
        <v>135.50468443881843</v>
      </c>
      <c r="P195" s="65">
        <f>'[2]OUT-FOREIGNDEMAND'!P150</f>
        <v>109.53234564428384</v>
      </c>
      <c r="Q195" s="65">
        <f>'[2]OUT-FOREIGNDEMAND'!Q150</f>
        <v>110.37637265826172</v>
      </c>
      <c r="R195" s="65">
        <f>'[2]OUT-FOREIGNDEMAND'!R150</f>
        <v>243.06765625000003</v>
      </c>
      <c r="S195" s="65">
        <f>'[2]OUT-FOREIGNDEMAND'!S150</f>
        <v>103.02440625</v>
      </c>
      <c r="T195" s="65">
        <f>'[2]OUT-FOREIGNDEMAND'!T150</f>
        <v>102.37000000000003</v>
      </c>
      <c r="U195" s="65">
        <f>'[2]OUT-FOREIGNDEMAND'!U150</f>
        <v>98.322312500000024</v>
      </c>
      <c r="V195" s="65">
        <f>'[2]OUT-FOREIGNDEMAND'!V150</f>
        <v>141.40190625000002</v>
      </c>
      <c r="W195" s="65"/>
      <c r="X195" s="47">
        <f t="shared" si="14"/>
        <v>2.0045067695434682</v>
      </c>
      <c r="Y195" s="68"/>
      <c r="Z195" s="67">
        <f t="shared" si="18"/>
        <v>1.2182769682209216</v>
      </c>
      <c r="AA195" s="67">
        <f t="shared" si="18"/>
        <v>1.8943457435778299</v>
      </c>
      <c r="AB195" s="67">
        <f t="shared" si="18"/>
        <v>1.5860118139715107</v>
      </c>
      <c r="AC195" s="67">
        <f t="shared" si="18"/>
        <v>2.274277668244884</v>
      </c>
      <c r="AD195" s="67">
        <f t="shared" si="18"/>
        <v>0.27370140031348633</v>
      </c>
      <c r="AE195" s="67">
        <f t="shared" si="18"/>
        <v>3.8215536036249276</v>
      </c>
      <c r="AG195" s="53">
        <f t="shared" si="15"/>
        <v>139.08517429669553</v>
      </c>
      <c r="AH195" s="53">
        <f t="shared" si="16"/>
        <v>3.8536121186487859</v>
      </c>
      <c r="AJ195" s="47">
        <f t="shared" si="17"/>
        <v>1993</v>
      </c>
      <c r="AK195" s="47" t="e">
        <f ca="1">AVERAGE(OFFSET(AG$47,4*ROWS(AG$47:AG60)-4,,))</f>
        <v>#N/A</v>
      </c>
    </row>
    <row r="196" spans="1:38" x14ac:dyDescent="0.25">
      <c r="A196" s="64" t="str">
        <f>'[2]OUT-FOREIGNDEMAND'!A151</f>
        <v>2017Q2</v>
      </c>
      <c r="B196" s="65">
        <f>'[2]OUT-FOREIGNDEMAND'!B151</f>
        <v>118.23591351622731</v>
      </c>
      <c r="C196" s="65">
        <f>'[2]OUT-FOREIGNDEMAND'!C151</f>
        <v>117.98774244998093</v>
      </c>
      <c r="D196" s="65">
        <f>'[2]OUT-FOREIGNDEMAND'!D151</f>
        <v>116.28932244513643</v>
      </c>
      <c r="E196" s="65">
        <f>'[2]OUT-FOREIGNDEMAND'!E151</f>
        <v>145.71800820399497</v>
      </c>
      <c r="F196" s="65">
        <f>'[2]OUT-FOREIGNDEMAND'!F151</f>
        <v>178.47314568842967</v>
      </c>
      <c r="G196" s="65">
        <f>'[2]OUT-FOREIGNDEMAND'!G151</f>
        <v>151.60229633350625</v>
      </c>
      <c r="H196" s="65">
        <f>'[2]OUT-FOREIGNDEMAND'!H151</f>
        <v>175.48324396292236</v>
      </c>
      <c r="I196" s="65">
        <f>'[2]OUT-FOREIGNDEMAND'!I151</f>
        <v>183.42353979649141</v>
      </c>
      <c r="J196" s="65">
        <f>'[2]OUT-FOREIGNDEMAND'!J151</f>
        <v>112.22777166266928</v>
      </c>
      <c r="K196" s="65">
        <f>'[2]OUT-FOREIGNDEMAND'!K151</f>
        <v>131.34053341897339</v>
      </c>
      <c r="L196" s="65">
        <f>'[2]OUT-FOREIGNDEMAND'!L151</f>
        <v>161.32764458576889</v>
      </c>
      <c r="M196" s="66">
        <f>'[2]OUT-FOREIGNDEMAND'!M151</f>
        <v>112.67506301066136</v>
      </c>
      <c r="N196" s="65">
        <f>'[2]OUT-FOREIGNDEMAND'!N151</f>
        <v>118.69819197300021</v>
      </c>
      <c r="O196" s="65">
        <f>'[2]OUT-FOREIGNDEMAND'!O151</f>
        <v>135.330924137544</v>
      </c>
      <c r="P196" s="65">
        <f>'[2]OUT-FOREIGNDEMAND'!P151</f>
        <v>110.28231189354661</v>
      </c>
      <c r="Q196" s="65">
        <f>'[2]OUT-FOREIGNDEMAND'!Q151</f>
        <v>110.81356580441906</v>
      </c>
      <c r="R196" s="65">
        <f>'[2]OUT-FOREIGNDEMAND'!R151</f>
        <v>244.40059375000004</v>
      </c>
      <c r="S196" s="65">
        <f>'[2]OUT-FOREIGNDEMAND'!S151</f>
        <v>103.44034375</v>
      </c>
      <c r="T196" s="65">
        <f>'[2]OUT-FOREIGNDEMAND'!T151</f>
        <v>103.03650000000003</v>
      </c>
      <c r="U196" s="65">
        <f>'[2]OUT-FOREIGNDEMAND'!U151</f>
        <v>98.472687500000021</v>
      </c>
      <c r="V196" s="65">
        <f>'[2]OUT-FOREIGNDEMAND'!V151</f>
        <v>142.64284375000003</v>
      </c>
      <c r="W196" s="65"/>
      <c r="X196" s="47">
        <f t="shared" si="14"/>
        <v>2.1567500283477425</v>
      </c>
      <c r="Y196" s="68"/>
      <c r="Z196" s="67">
        <f t="shared" si="18"/>
        <v>1.4766270892734079</v>
      </c>
      <c r="AA196" s="67">
        <f t="shared" si="18"/>
        <v>2.0753584434172412</v>
      </c>
      <c r="AB196" s="67">
        <f t="shared" si="18"/>
        <v>1.50060377400143</v>
      </c>
      <c r="AC196" s="67">
        <f t="shared" si="18"/>
        <v>2.6401486509749716</v>
      </c>
      <c r="AD196" s="67">
        <f t="shared" si="18"/>
        <v>0.41976396084837386</v>
      </c>
      <c r="AE196" s="67">
        <f t="shared" si="18"/>
        <v>3.6460734087527147</v>
      </c>
      <c r="AG196" s="53">
        <f t="shared" si="15"/>
        <v>140.3744727163608</v>
      </c>
      <c r="AH196" s="53">
        <f t="shared" si="16"/>
        <v>3.7598165959491059</v>
      </c>
      <c r="AJ196" s="47">
        <f t="shared" si="17"/>
        <v>1994</v>
      </c>
      <c r="AK196" s="47" t="e">
        <f ca="1">AVERAGE(OFFSET(AG$47,4*ROWS(AG$47:AG61)-4,,))</f>
        <v>#N/A</v>
      </c>
    </row>
    <row r="197" spans="1:38" x14ac:dyDescent="0.25">
      <c r="A197" s="64" t="str">
        <f>'[2]OUT-FOREIGNDEMAND'!A152</f>
        <v>2017Q3</v>
      </c>
      <c r="B197" s="65">
        <f>'[2]OUT-FOREIGNDEMAND'!B152</f>
        <v>118.9978854283904</v>
      </c>
      <c r="C197" s="65">
        <f>'[2]OUT-FOREIGNDEMAND'!C152</f>
        <v>118.59247455756118</v>
      </c>
      <c r="D197" s="65">
        <f>'[2]OUT-FOREIGNDEMAND'!D152</f>
        <v>116.91206101258263</v>
      </c>
      <c r="E197" s="65">
        <f>'[2]OUT-FOREIGNDEMAND'!E152</f>
        <v>147.20847758728777</v>
      </c>
      <c r="F197" s="65">
        <f>'[2]OUT-FOREIGNDEMAND'!F152</f>
        <v>180.69741677207151</v>
      </c>
      <c r="G197" s="65">
        <f>'[2]OUT-FOREIGNDEMAND'!G152</f>
        <v>153.01531904214409</v>
      </c>
      <c r="H197" s="65">
        <f>'[2]OUT-FOREIGNDEMAND'!H152</f>
        <v>178.31741350332044</v>
      </c>
      <c r="I197" s="65">
        <f>'[2]OUT-FOREIGNDEMAND'!I152</f>
        <v>186.48634687321052</v>
      </c>
      <c r="J197" s="65">
        <f>'[2]OUT-FOREIGNDEMAND'!J152</f>
        <v>112.54944011298004</v>
      </c>
      <c r="K197" s="65">
        <f>'[2]OUT-FOREIGNDEMAND'!K152</f>
        <v>132.32431829323241</v>
      </c>
      <c r="L197" s="65">
        <f>'[2]OUT-FOREIGNDEMAND'!L152</f>
        <v>162.75558341188014</v>
      </c>
      <c r="M197" s="66">
        <f>'[2]OUT-FOREIGNDEMAND'!M152</f>
        <v>113.15316746388081</v>
      </c>
      <c r="N197" s="65">
        <f>'[2]OUT-FOREIGNDEMAND'!N152</f>
        <v>119.23237960778268</v>
      </c>
      <c r="O197" s="65">
        <f>'[2]OUT-FOREIGNDEMAND'!O152</f>
        <v>135.3347063380927</v>
      </c>
      <c r="P197" s="65">
        <f>'[2]OUT-FOREIGNDEMAND'!P152</f>
        <v>110.99994400358445</v>
      </c>
      <c r="Q197" s="65">
        <f>'[2]OUT-FOREIGNDEMAND'!Q152</f>
        <v>111.26743683073408</v>
      </c>
      <c r="R197" s="65">
        <f>'[2]OUT-FOREIGNDEMAND'!R152</f>
        <v>245.78746875000007</v>
      </c>
      <c r="S197" s="65">
        <f>'[2]OUT-FOREIGNDEMAND'!S152</f>
        <v>103.88396874999999</v>
      </c>
      <c r="T197" s="65">
        <f>'[2]OUT-FOREIGNDEMAND'!T152</f>
        <v>103.69425000000005</v>
      </c>
      <c r="U197" s="65">
        <f>'[2]OUT-FOREIGNDEMAND'!U152</f>
        <v>98.654187500000035</v>
      </c>
      <c r="V197" s="65">
        <f>'[2]OUT-FOREIGNDEMAND'!V152</f>
        <v>143.87946875</v>
      </c>
      <c r="W197" s="65"/>
      <c r="X197" s="47">
        <f t="shared" ref="X197:X215" si="19">((B197/B193)-1)*100</f>
        <v>2.3172225209540542</v>
      </c>
      <c r="Y197" s="68"/>
      <c r="Z197" s="67">
        <f t="shared" si="18"/>
        <v>1.6666652816011984</v>
      </c>
      <c r="AA197" s="67">
        <f t="shared" si="18"/>
        <v>2.2213110120044011</v>
      </c>
      <c r="AB197" s="67">
        <f t="shared" si="18"/>
        <v>1.4783607836480916</v>
      </c>
      <c r="AC197" s="67">
        <f t="shared" si="18"/>
        <v>2.8648698416300356</v>
      </c>
      <c r="AD197" s="67">
        <f t="shared" si="18"/>
        <v>0.55921905549445317</v>
      </c>
      <c r="AE197" s="67">
        <f t="shared" si="18"/>
        <v>3.5164134970059102</v>
      </c>
      <c r="AG197" s="53">
        <f t="shared" si="15"/>
        <v>141.67106869838963</v>
      </c>
      <c r="AH197" s="53">
        <f t="shared" si="16"/>
        <v>3.746183255754576</v>
      </c>
      <c r="AJ197" s="47">
        <f t="shared" si="17"/>
        <v>1995</v>
      </c>
      <c r="AK197" s="47" t="e">
        <f ca="1">AVERAGE(OFFSET(AG$47,4*ROWS(AG$47:AG62)-4,,))</f>
        <v>#N/A</v>
      </c>
    </row>
    <row r="198" spans="1:38" x14ac:dyDescent="0.25">
      <c r="A198" s="64" t="str">
        <f>'[2]OUT-FOREIGNDEMAND'!A153</f>
        <v>2017Q4</v>
      </c>
      <c r="B198" s="65">
        <f>'[2]OUT-FOREIGNDEMAND'!B153</f>
        <v>119.81563250681978</v>
      </c>
      <c r="C198" s="65">
        <f>'[2]OUT-FOREIGNDEMAND'!C153</f>
        <v>119.14689278937611</v>
      </c>
      <c r="D198" s="65">
        <f>'[2]OUT-FOREIGNDEMAND'!D153</f>
        <v>117.63988233850164</v>
      </c>
      <c r="E198" s="65">
        <f>'[2]OUT-FOREIGNDEMAND'!E153</f>
        <v>148.72087092696083</v>
      </c>
      <c r="F198" s="65">
        <f>'[2]OUT-FOREIGNDEMAND'!F153</f>
        <v>182.92906505456821</v>
      </c>
      <c r="G198" s="65">
        <f>'[2]OUT-FOREIGNDEMAND'!G153</f>
        <v>154.49019392869968</v>
      </c>
      <c r="H198" s="65">
        <f>'[2]OUT-FOREIGNDEMAND'!H153</f>
        <v>181.16168241390844</v>
      </c>
      <c r="I198" s="65">
        <f>'[2]OUT-FOREIGNDEMAND'!I153</f>
        <v>189.57866345128934</v>
      </c>
      <c r="J198" s="65">
        <f>'[2]OUT-FOREIGNDEMAND'!J153</f>
        <v>112.80057833578257</v>
      </c>
      <c r="K198" s="65">
        <f>'[2]OUT-FOREIGNDEMAND'!K153</f>
        <v>133.29523342510336</v>
      </c>
      <c r="L198" s="65">
        <f>'[2]OUT-FOREIGNDEMAND'!L153</f>
        <v>164.1671066386231</v>
      </c>
      <c r="M198" s="66">
        <f>'[2]OUT-FOREIGNDEMAND'!M153</f>
        <v>113.64530417616636</v>
      </c>
      <c r="N198" s="65">
        <f>'[2]OUT-FOREIGNDEMAND'!N153</f>
        <v>119.64572640958382</v>
      </c>
      <c r="O198" s="65">
        <f>'[2]OUT-FOREIGNDEMAND'!O153</f>
        <v>135.51603104046467</v>
      </c>
      <c r="P198" s="65">
        <f>'[2]OUT-FOREIGNDEMAND'!P153</f>
        <v>111.68524197439737</v>
      </c>
      <c r="Q198" s="65">
        <f>'[2]OUT-FOREIGNDEMAND'!Q153</f>
        <v>111.73798573720681</v>
      </c>
      <c r="R198" s="65">
        <f>'[2]OUT-FOREIGNDEMAND'!R153</f>
        <v>247.22828125000004</v>
      </c>
      <c r="S198" s="65">
        <f>'[2]OUT-FOREIGNDEMAND'!S153</f>
        <v>104.35528125</v>
      </c>
      <c r="T198" s="65">
        <f>'[2]OUT-FOREIGNDEMAND'!T153</f>
        <v>104.34325000000005</v>
      </c>
      <c r="U198" s="65">
        <f>'[2]OUT-FOREIGNDEMAND'!U153</f>
        <v>98.866812500000037</v>
      </c>
      <c r="V198" s="65">
        <f>'[2]OUT-FOREIGNDEMAND'!V153</f>
        <v>145.11178124999998</v>
      </c>
      <c r="W198" s="65"/>
      <c r="X198" s="47">
        <f t="shared" si="19"/>
        <v>2.485625717601847</v>
      </c>
      <c r="Y198" s="68"/>
      <c r="Z198" s="67">
        <f t="shared" si="18"/>
        <v>1.7883811484138201</v>
      </c>
      <c r="AA198" s="67">
        <f t="shared" si="18"/>
        <v>2.3324059398884378</v>
      </c>
      <c r="AB198" s="67">
        <f t="shared" si="18"/>
        <v>1.5184126572996393</v>
      </c>
      <c r="AC198" s="67">
        <f t="shared" si="18"/>
        <v>2.9493479997545702</v>
      </c>
      <c r="AD198" s="67">
        <f t="shared" si="18"/>
        <v>0.69191641751522592</v>
      </c>
      <c r="AE198" s="67">
        <f t="shared" si="18"/>
        <v>3.4310657354944096</v>
      </c>
      <c r="AG198" s="53">
        <f t="shared" si="15"/>
        <v>142.97496224278211</v>
      </c>
      <c r="AH198" s="53">
        <f t="shared" si="16"/>
        <v>3.7326044507350886</v>
      </c>
      <c r="AJ198" s="47">
        <f t="shared" si="17"/>
        <v>1996</v>
      </c>
      <c r="AK198" s="47" t="e">
        <f ca="1">AVERAGE(OFFSET(AG$47,4*ROWS(AG$47:AG63)-4,,))</f>
        <v>#N/A</v>
      </c>
    </row>
    <row r="199" spans="1:38" x14ac:dyDescent="0.25">
      <c r="A199" s="64" t="str">
        <f>'[2]OUT-FOREIGNDEMAND'!A154</f>
        <v>2018Q1</v>
      </c>
      <c r="B199" s="65">
        <f>'[2]OUT-FOREIGNDEMAND'!B154</f>
        <v>120.936561694337</v>
      </c>
      <c r="C199" s="65">
        <f>'[2]OUT-FOREIGNDEMAND'!C154</f>
        <v>119.53882249751197</v>
      </c>
      <c r="D199" s="65">
        <f>'[2]OUT-FOREIGNDEMAND'!D154</f>
        <v>119.0387733085273</v>
      </c>
      <c r="E199" s="65">
        <f>'[2]OUT-FOREIGNDEMAND'!E154</f>
        <v>150.54571111022005</v>
      </c>
      <c r="F199" s="65">
        <f>'[2]OUT-FOREIGNDEMAND'!F154</f>
        <v>188.4439772207129</v>
      </c>
      <c r="G199" s="65">
        <f>'[2]OUT-FOREIGNDEMAND'!G154</f>
        <v>156.78516327330692</v>
      </c>
      <c r="H199" s="65">
        <f>'[2]OUT-FOREIGNDEMAND'!H154</f>
        <v>184.68622029827799</v>
      </c>
      <c r="I199" s="65">
        <f>'[2]OUT-FOREIGNDEMAND'!I154</f>
        <v>192.88936298799209</v>
      </c>
      <c r="J199" s="65">
        <f>'[2]OUT-FOREIGNDEMAND'!J154</f>
        <v>112.98876647912712</v>
      </c>
      <c r="K199" s="65">
        <f>'[2]OUT-FOREIGNDEMAND'!K154</f>
        <v>134.34423135956433</v>
      </c>
      <c r="L199" s="65">
        <f>'[2]OUT-FOREIGNDEMAND'!L154</f>
        <v>165.78682685971643</v>
      </c>
      <c r="M199" s="66">
        <f>'[2]OUT-FOREIGNDEMAND'!M154</f>
        <v>114.09664781477113</v>
      </c>
      <c r="N199" s="65">
        <f>'[2]OUT-FOREIGNDEMAND'!N154</f>
        <v>119.6180087039847</v>
      </c>
      <c r="O199" s="65">
        <f>'[2]OUT-FOREIGNDEMAND'!O154</f>
        <v>136.72245754777941</v>
      </c>
      <c r="P199" s="65">
        <f>'[2]OUT-FOREIGNDEMAND'!P154</f>
        <v>112.31939283313824</v>
      </c>
      <c r="Q199" s="65">
        <f>'[2]OUT-FOREIGNDEMAND'!Q154</f>
        <v>112.36025942541403</v>
      </c>
      <c r="R199" s="65">
        <f>'[2]OUT-FOREIGNDEMAND'!R154</f>
        <v>249.08084375000007</v>
      </c>
      <c r="S199" s="65">
        <f>'[2]OUT-FOREIGNDEMAND'!S154</f>
        <v>104.75615625</v>
      </c>
      <c r="T199" s="65">
        <f>'[2]OUT-FOREIGNDEMAND'!T154</f>
        <v>105.06537499999999</v>
      </c>
      <c r="U199" s="65">
        <f>'[2]OUT-FOREIGNDEMAND'!U154</f>
        <v>99.267906250000024</v>
      </c>
      <c r="V199" s="65">
        <f>'[2]OUT-FOREIGNDEMAND'!V154</f>
        <v>145.99400000000003</v>
      </c>
      <c r="W199" s="65"/>
      <c r="X199" s="47">
        <f t="shared" si="19"/>
        <v>2.8987093797425478</v>
      </c>
      <c r="Y199" s="68"/>
      <c r="Z199" s="67">
        <f t="shared" si="18"/>
        <v>1.7973835517268277</v>
      </c>
      <c r="AA199" s="67">
        <f t="shared" si="18"/>
        <v>2.4738739792740549</v>
      </c>
      <c r="AB199" s="67">
        <f t="shared" si="18"/>
        <v>1.6809123808951831</v>
      </c>
      <c r="AC199" s="67">
        <f t="shared" si="18"/>
        <v>2.6329735274005728</v>
      </c>
      <c r="AD199" s="67">
        <f t="shared" si="18"/>
        <v>0.96172854966161125</v>
      </c>
      <c r="AE199" s="67">
        <f t="shared" si="18"/>
        <v>3.2475472727228505</v>
      </c>
      <c r="AG199" s="53">
        <f t="shared" si="15"/>
        <v>144.60746555108136</v>
      </c>
      <c r="AH199" s="53">
        <f t="shared" si="16"/>
        <v>4.6460635308518405</v>
      </c>
      <c r="AJ199" s="47">
        <f t="shared" si="17"/>
        <v>1997</v>
      </c>
      <c r="AK199" s="53">
        <f ca="1">AVERAGE(OFFSET(AG$47,4*ROWS(AG$47:AG64)-4,,))</f>
        <v>62.73943075251411</v>
      </c>
      <c r="AL199" s="49" t="e">
        <f t="shared" ref="AL199:AL219" ca="1" si="20">((AK199/AK198)-1)*100</f>
        <v>#N/A</v>
      </c>
    </row>
    <row r="200" spans="1:38" x14ac:dyDescent="0.25">
      <c r="A200" s="64" t="str">
        <f>'[2]OUT-FOREIGNDEMAND'!A155</f>
        <v>2018Q2</v>
      </c>
      <c r="B200" s="65">
        <f>'[2]OUT-FOREIGNDEMAND'!B155</f>
        <v>121.76689632817036</v>
      </c>
      <c r="C200" s="65">
        <f>'[2]OUT-FOREIGNDEMAND'!C155</f>
        <v>120.03748283696173</v>
      </c>
      <c r="D200" s="65">
        <f>'[2]OUT-FOREIGNDEMAND'!D155</f>
        <v>119.75036539713835</v>
      </c>
      <c r="E200" s="65">
        <f>'[2]OUT-FOREIGNDEMAND'!E155</f>
        <v>151.98574320777135</v>
      </c>
      <c r="F200" s="65">
        <f>'[2]OUT-FOREIGNDEMAND'!F155</f>
        <v>189.38002522700197</v>
      </c>
      <c r="G200" s="65">
        <f>'[2]OUT-FOREIGNDEMAND'!G155</f>
        <v>158.08044560364436</v>
      </c>
      <c r="H200" s="65">
        <f>'[2]OUT-FOREIGNDEMAND'!H155</f>
        <v>187.28262010780924</v>
      </c>
      <c r="I200" s="65">
        <f>'[2]OUT-FOREIGNDEMAND'!I155</f>
        <v>195.96514918588474</v>
      </c>
      <c r="J200" s="65">
        <f>'[2]OUT-FOREIGNDEMAND'!J155</f>
        <v>113.0958121876931</v>
      </c>
      <c r="K200" s="65">
        <f>'[2]OUT-FOREIGNDEMAND'!K155</f>
        <v>135.25302598866776</v>
      </c>
      <c r="L200" s="65">
        <f>'[2]OUT-FOREIGNDEMAND'!L155</f>
        <v>167.07567385023518</v>
      </c>
      <c r="M200" s="66">
        <f>'[2]OUT-FOREIGNDEMAND'!M155</f>
        <v>114.63877917828772</v>
      </c>
      <c r="N200" s="65">
        <f>'[2]OUT-FOREIGNDEMAND'!N155</f>
        <v>119.91776330959073</v>
      </c>
      <c r="O200" s="65">
        <f>'[2]OUT-FOREIGNDEMAND'!O155</f>
        <v>136.91984353254989</v>
      </c>
      <c r="P200" s="65">
        <f>'[2]OUT-FOREIGNDEMAND'!P155</f>
        <v>112.94754771464024</v>
      </c>
      <c r="Q200" s="65">
        <f>'[2]OUT-FOREIGNDEMAND'!Q155</f>
        <v>112.81014533157149</v>
      </c>
      <c r="R200" s="65">
        <f>'[2]OUT-FOREIGNDEMAND'!R155</f>
        <v>250.48640625000007</v>
      </c>
      <c r="S200" s="65">
        <f>'[2]OUT-FOREIGNDEMAND'!S155</f>
        <v>105.32209374999999</v>
      </c>
      <c r="T200" s="65">
        <f>'[2]OUT-FOREIGNDEMAND'!T155</f>
        <v>105.66412499999998</v>
      </c>
      <c r="U200" s="65">
        <f>'[2]OUT-FOREIGNDEMAND'!U155</f>
        <v>99.479843750000029</v>
      </c>
      <c r="V200" s="65">
        <f>'[2]OUT-FOREIGNDEMAND'!V155</f>
        <v>147.35600000000005</v>
      </c>
      <c r="W200" s="65"/>
      <c r="X200" s="47">
        <f t="shared" si="19"/>
        <v>2.9863877285123186</v>
      </c>
      <c r="Y200" s="68"/>
      <c r="Z200" s="67">
        <f t="shared" ref="Z200:AE215" si="21">(Q200/Q196-1)*100</f>
        <v>1.8017464853322229</v>
      </c>
      <c r="AA200" s="67">
        <f t="shared" si="21"/>
        <v>2.4900972647494024</v>
      </c>
      <c r="AB200" s="67">
        <f t="shared" si="21"/>
        <v>1.8191644882270541</v>
      </c>
      <c r="AC200" s="67">
        <f t="shared" si="21"/>
        <v>2.550188525425412</v>
      </c>
      <c r="AD200" s="67">
        <f t="shared" si="21"/>
        <v>1.0227772548606628</v>
      </c>
      <c r="AE200" s="67">
        <f t="shared" si="21"/>
        <v>3.30416593366607</v>
      </c>
      <c r="AG200" s="53">
        <f t="shared" si="15"/>
        <v>145.79742933958372</v>
      </c>
      <c r="AH200" s="53">
        <f t="shared" si="16"/>
        <v>3.3324219049995607</v>
      </c>
      <c r="AI200" s="47">
        <f t="shared" ref="AI200:AI212" si="22">((AG200/AG199)-1)*100</f>
        <v>0.82289236172388147</v>
      </c>
      <c r="AJ200" s="47">
        <f t="shared" si="17"/>
        <v>1998</v>
      </c>
      <c r="AK200" s="53">
        <f ca="1">AVERAGE(OFFSET(AG$47,4*ROWS(AG$47:AG65)-4,,))</f>
        <v>71.6802222740057</v>
      </c>
      <c r="AL200" s="49">
        <f t="shared" ca="1" si="20"/>
        <v>14.250673642162926</v>
      </c>
    </row>
    <row r="201" spans="1:38" x14ac:dyDescent="0.25">
      <c r="A201" s="64" t="str">
        <f>'[2]OUT-FOREIGNDEMAND'!A156</f>
        <v>2018Q3</v>
      </c>
      <c r="B201" s="65">
        <f>'[2]OUT-FOREIGNDEMAND'!B156</f>
        <v>122.55404335114136</v>
      </c>
      <c r="C201" s="65">
        <f>'[2]OUT-FOREIGNDEMAND'!C156</f>
        <v>120.53069915981165</v>
      </c>
      <c r="D201" s="65">
        <f>'[2]OUT-FOREIGNDEMAND'!D156</f>
        <v>120.34064548996865</v>
      </c>
      <c r="E201" s="65">
        <f>'[2]OUT-FOREIGNDEMAND'!E156</f>
        <v>153.33149010682061</v>
      </c>
      <c r="F201" s="65">
        <f>'[2]OUT-FOREIGNDEMAND'!F156</f>
        <v>189.01309575822859</v>
      </c>
      <c r="G201" s="65">
        <f>'[2]OUT-FOREIGNDEMAND'!G156</f>
        <v>159.13428319984595</v>
      </c>
      <c r="H201" s="65">
        <f>'[2]OUT-FOREIGNDEMAND'!H156</f>
        <v>189.62105144609382</v>
      </c>
      <c r="I201" s="65">
        <f>'[2]OUT-FOREIGNDEMAND'!I156</f>
        <v>198.99489550223146</v>
      </c>
      <c r="J201" s="65">
        <f>'[2]OUT-FOREIGNDEMAND'!J156</f>
        <v>113.12929560953073</v>
      </c>
      <c r="K201" s="65">
        <f>'[2]OUT-FOREIGNDEMAND'!K156</f>
        <v>136.11256985739186</v>
      </c>
      <c r="L201" s="65">
        <f>'[2]OUT-FOREIGNDEMAND'!L156</f>
        <v>168.25826020389812</v>
      </c>
      <c r="M201" s="66">
        <f>'[2]OUT-FOREIGNDEMAND'!M156</f>
        <v>115.2168729339692</v>
      </c>
      <c r="N201" s="65">
        <f>'[2]OUT-FOREIGNDEMAND'!N156</f>
        <v>120.22476655198295</v>
      </c>
      <c r="O201" s="65">
        <f>'[2]OUT-FOREIGNDEMAND'!O156</f>
        <v>136.95574829789581</v>
      </c>
      <c r="P201" s="65">
        <f>'[2]OUT-FOREIGNDEMAND'!P156</f>
        <v>113.55089364605622</v>
      </c>
      <c r="Q201" s="65">
        <f>'[2]OUT-FOREIGNDEMAND'!Q156</f>
        <v>113.22269035725597</v>
      </c>
      <c r="R201" s="65">
        <f>'[2]OUT-FOREIGNDEMAND'!R156</f>
        <v>251.80278125000009</v>
      </c>
      <c r="S201" s="65">
        <f>'[2]OUT-FOREIGNDEMAND'!S156</f>
        <v>105.95496875000001</v>
      </c>
      <c r="T201" s="65">
        <f>'[2]OUT-FOREIGNDEMAND'!T156</f>
        <v>106.22137499999998</v>
      </c>
      <c r="U201" s="65">
        <f>'[2]OUT-FOREIGNDEMAND'!U156</f>
        <v>99.659968750000033</v>
      </c>
      <c r="V201" s="65">
        <f>'[2]OUT-FOREIGNDEMAND'!V156</f>
        <v>148.85200000000006</v>
      </c>
      <c r="W201" s="65"/>
      <c r="X201" s="47">
        <f t="shared" si="19"/>
        <v>2.9884211050884124</v>
      </c>
      <c r="Y201" s="68"/>
      <c r="Z201" s="67">
        <f t="shared" si="21"/>
        <v>1.7572558353225354</v>
      </c>
      <c r="AA201" s="67">
        <f t="shared" si="21"/>
        <v>2.4473633788541171</v>
      </c>
      <c r="AB201" s="67">
        <f t="shared" si="21"/>
        <v>1.9935703505744362</v>
      </c>
      <c r="AC201" s="67">
        <f t="shared" si="21"/>
        <v>2.4370927028257938</v>
      </c>
      <c r="AD201" s="67">
        <f t="shared" si="21"/>
        <v>1.0195018331076833</v>
      </c>
      <c r="AE201" s="67">
        <f t="shared" si="21"/>
        <v>3.4560394844382891</v>
      </c>
      <c r="AG201" s="69">
        <f t="shared" si="15"/>
        <v>146.86616580983235</v>
      </c>
      <c r="AH201" s="69">
        <f t="shared" si="16"/>
        <v>2.9645110166957478</v>
      </c>
      <c r="AI201" s="47">
        <f t="shared" si="22"/>
        <v>0.73302833602051365</v>
      </c>
      <c r="AJ201" s="47">
        <f t="shared" si="17"/>
        <v>1999</v>
      </c>
      <c r="AK201" s="53">
        <f ca="1">AVERAGE(OFFSET(AG$47,4*ROWS(AG$47:AG66)-4,,))</f>
        <v>74.290059251071781</v>
      </c>
      <c r="AL201" s="49">
        <f t="shared" ca="1" si="20"/>
        <v>3.6409443138857522</v>
      </c>
    </row>
    <row r="202" spans="1:38" x14ac:dyDescent="0.25">
      <c r="A202" s="64" t="str">
        <f>'[2]OUT-FOREIGNDEMAND'!A157</f>
        <v>2018Q4</v>
      </c>
      <c r="B202" s="65">
        <f>'[2]OUT-FOREIGNDEMAND'!B157</f>
        <v>123.29800276325005</v>
      </c>
      <c r="C202" s="65">
        <f>'[2]OUT-FOREIGNDEMAND'!C157</f>
        <v>121.01847146606174</v>
      </c>
      <c r="D202" s="65">
        <f>'[2]OUT-FOREIGNDEMAND'!D157</f>
        <v>120.80961358701822</v>
      </c>
      <c r="E202" s="65">
        <f>'[2]OUT-FOREIGNDEMAND'!E157</f>
        <v>154.58295180736778</v>
      </c>
      <c r="F202" s="65">
        <f>'[2]OUT-FOREIGNDEMAND'!F157</f>
        <v>187.34318881439276</v>
      </c>
      <c r="G202" s="65">
        <f>'[2]OUT-FOREIGNDEMAND'!G157</f>
        <v>159.94667606191169</v>
      </c>
      <c r="H202" s="65">
        <f>'[2]OUT-FOREIGNDEMAND'!H157</f>
        <v>191.70151431313172</v>
      </c>
      <c r="I202" s="65">
        <f>'[2]OUT-FOREIGNDEMAND'!I157</f>
        <v>201.97860193703224</v>
      </c>
      <c r="J202" s="65">
        <f>'[2]OUT-FOREIGNDEMAND'!J157</f>
        <v>113.08921674464003</v>
      </c>
      <c r="K202" s="65">
        <f>'[2]OUT-FOREIGNDEMAND'!K157</f>
        <v>136.92286296573656</v>
      </c>
      <c r="L202" s="65">
        <f>'[2]OUT-FOREIGNDEMAND'!L157</f>
        <v>169.33458592070517</v>
      </c>
      <c r="M202" s="66">
        <f>'[2]OUT-FOREIGNDEMAND'!M157</f>
        <v>115.83092908181555</v>
      </c>
      <c r="N202" s="65">
        <f>'[2]OUT-FOREIGNDEMAND'!N157</f>
        <v>120.5390184311614</v>
      </c>
      <c r="O202" s="65">
        <f>'[2]OUT-FOREIGNDEMAND'!O157</f>
        <v>136.83017184381714</v>
      </c>
      <c r="P202" s="65">
        <f>'[2]OUT-FOREIGNDEMAND'!P157</f>
        <v>114.1294306273862</v>
      </c>
      <c r="Q202" s="65">
        <f>'[2]OUT-FOREIGNDEMAND'!Q157</f>
        <v>113.59789450246745</v>
      </c>
      <c r="R202" s="65">
        <f>'[2]OUT-FOREIGNDEMAND'!R157</f>
        <v>253.02996875000011</v>
      </c>
      <c r="S202" s="65">
        <f>'[2]OUT-FOREIGNDEMAND'!S157</f>
        <v>106.65478125</v>
      </c>
      <c r="T202" s="65">
        <f>'[2]OUT-FOREIGNDEMAND'!T157</f>
        <v>106.73712499999999</v>
      </c>
      <c r="U202" s="65">
        <f>'[2]OUT-FOREIGNDEMAND'!U157</f>
        <v>99.808281250000036</v>
      </c>
      <c r="V202" s="65">
        <f>'[2]OUT-FOREIGNDEMAND'!V157</f>
        <v>150.48200000000006</v>
      </c>
      <c r="W202" s="65"/>
      <c r="X202" s="47">
        <f t="shared" si="19"/>
        <v>2.9064406568417134</v>
      </c>
      <c r="Y202" s="68"/>
      <c r="Z202" s="67">
        <f t="shared" si="21"/>
        <v>1.6645268419594572</v>
      </c>
      <c r="AA202" s="67">
        <f t="shared" si="21"/>
        <v>2.3466924862586058</v>
      </c>
      <c r="AB202" s="67">
        <f t="shared" si="21"/>
        <v>2.2035300681056746</v>
      </c>
      <c r="AC202" s="67">
        <f t="shared" si="21"/>
        <v>2.2942308199140227</v>
      </c>
      <c r="AD202" s="67">
        <f t="shared" si="21"/>
        <v>0.9522596371760228</v>
      </c>
      <c r="AE202" s="67">
        <f t="shared" si="21"/>
        <v>3.7007462135332903</v>
      </c>
      <c r="AG202" s="69">
        <f t="shared" si="15"/>
        <v>147.8136749618273</v>
      </c>
      <c r="AH202" s="69">
        <f>((AG202/AG201)^4-1)*100</f>
        <v>2.6056864784014033</v>
      </c>
      <c r="AI202" s="47">
        <f t="shared" si="22"/>
        <v>0.64515141848382473</v>
      </c>
      <c r="AJ202" s="47">
        <f t="shared" si="17"/>
        <v>2000</v>
      </c>
      <c r="AK202" s="53">
        <f ca="1">AVERAGE(OFFSET(AG$47,4*ROWS(AG$47:AG67)-4,,))</f>
        <v>76.937136431828506</v>
      </c>
      <c r="AL202" s="49">
        <f t="shared" ca="1" si="20"/>
        <v>3.5631647187285509</v>
      </c>
    </row>
    <row r="203" spans="1:38" x14ac:dyDescent="0.25">
      <c r="A203" s="64" t="str">
        <f>'[2]OUT-FOREIGNDEMAND'!A158</f>
        <v>2019Q1</v>
      </c>
      <c r="B203" s="65">
        <f>'[2]OUT-FOREIGNDEMAND'!B158</f>
        <v>124.86916190412923</v>
      </c>
      <c r="C203" s="65">
        <f>'[2]OUT-FOREIGNDEMAND'!C158</f>
        <v>123.89506057459099</v>
      </c>
      <c r="D203" s="65">
        <f>'[2]OUT-FOREIGNDEMAND'!D158</f>
        <v>121.50291629100985</v>
      </c>
      <c r="E203" s="65">
        <f>'[2]OUT-FOREIGNDEMAND'!E158</f>
        <v>158.37152220702637</v>
      </c>
      <c r="F203" s="65">
        <f>'[2]OUT-FOREIGNDEMAND'!F158</f>
        <v>181.40280451197469</v>
      </c>
      <c r="G203" s="65">
        <f>'[2]OUT-FOREIGNDEMAND'!G158</f>
        <v>160.97045752853916</v>
      </c>
      <c r="H203" s="65">
        <f>'[2]OUT-FOREIGNDEMAND'!H158</f>
        <v>195.80036278852708</v>
      </c>
      <c r="I203" s="65">
        <f>'[2]OUT-FOREIGNDEMAND'!I158</f>
        <v>205.90432976808506</v>
      </c>
      <c r="J203" s="65">
        <f>'[2]OUT-FOREIGNDEMAND'!J158</f>
        <v>113.46711160169943</v>
      </c>
      <c r="K203" s="65">
        <f>'[2]OUT-FOREIGNDEMAND'!K158</f>
        <v>138.19008606840634</v>
      </c>
      <c r="L203" s="65">
        <f>'[2]OUT-FOREIGNDEMAND'!L158</f>
        <v>170.96630559636145</v>
      </c>
      <c r="M203" s="66">
        <f>'[2]OUT-FOREIGNDEMAND'!M158</f>
        <v>117.96211294289282</v>
      </c>
      <c r="N203" s="65">
        <f>'[2]OUT-FOREIGNDEMAND'!N158</f>
        <v>121.80565781912834</v>
      </c>
      <c r="O203" s="65">
        <f>'[2]OUT-FOREIGNDEMAND'!O158</f>
        <v>137.67777693234041</v>
      </c>
      <c r="P203" s="65">
        <f>'[2]OUT-FOREIGNDEMAND'!P158</f>
        <v>115.66804437257247</v>
      </c>
      <c r="Q203" s="65">
        <f>'[2]OUT-FOREIGNDEMAND'!Q158</f>
        <v>114.00854510880265</v>
      </c>
      <c r="R203" s="65">
        <f>'[2]OUT-FOREIGNDEMAND'!R158</f>
        <v>254.15640625000012</v>
      </c>
      <c r="S203" s="65">
        <f>'[2]OUT-FOREIGNDEMAND'!S158</f>
        <v>107.64559375000002</v>
      </c>
      <c r="T203" s="65">
        <f>'[2]OUT-FOREIGNDEMAND'!T158</f>
        <v>107.26075000000003</v>
      </c>
      <c r="U203" s="65">
        <f>'[2]OUT-FOREIGNDEMAND'!U158</f>
        <v>99.922124999999994</v>
      </c>
      <c r="V203" s="65">
        <f>'[2]OUT-FOREIGNDEMAND'!V158</f>
        <v>152.18584375</v>
      </c>
      <c r="W203" s="65"/>
      <c r="X203" s="47">
        <f t="shared" si="19"/>
        <v>3.2517876766926301</v>
      </c>
      <c r="Y203" s="68"/>
      <c r="Z203" s="67">
        <f t="shared" si="21"/>
        <v>1.4669650033006354</v>
      </c>
      <c r="AA203" s="67">
        <f t="shared" si="21"/>
        <v>2.037716920974586</v>
      </c>
      <c r="AB203" s="67">
        <f t="shared" si="21"/>
        <v>2.7582507829939651</v>
      </c>
      <c r="AC203" s="67">
        <f t="shared" si="21"/>
        <v>2.0895323506912256</v>
      </c>
      <c r="AD203" s="67">
        <f t="shared" si="21"/>
        <v>0.65904356676200759</v>
      </c>
      <c r="AE203" s="67">
        <f t="shared" si="21"/>
        <v>4.2411631642396141</v>
      </c>
      <c r="AG203" s="69">
        <f>B203*$B$1+C203*$C$1+D203*$D$1+E203*$E$1+F203*$F$1+G203*$G$1+H203*$H$1+I203*$I$1+J203*$J$1+K203*$K$1+L203*$L$1+M203*$M$1+N203*$N$1+O203*$O$1+P203*$P$1</f>
        <v>149.66939127553059</v>
      </c>
      <c r="AH203" s="69">
        <f>((AG203/AG202)^4-1)*100</f>
        <v>5.1171338701652358</v>
      </c>
      <c r="AI203" s="47">
        <f t="shared" si="22"/>
        <v>1.2554429177019877</v>
      </c>
      <c r="AJ203" s="47">
        <f t="shared" si="17"/>
        <v>2001</v>
      </c>
      <c r="AK203" s="53">
        <f ca="1">AVERAGE(OFFSET(AG$47,4*ROWS(AG$47:AG68)-4,,))</f>
        <v>79.077898479951074</v>
      </c>
      <c r="AL203" s="49">
        <f t="shared" ca="1" si="20"/>
        <v>2.7824820982509824</v>
      </c>
    </row>
    <row r="204" spans="1:38" x14ac:dyDescent="0.25">
      <c r="A204" s="64" t="str">
        <f>'[2]OUT-FOREIGNDEMAND'!A159</f>
        <v>2019Q2</v>
      </c>
      <c r="B204" s="65">
        <f>'[2]OUT-FOREIGNDEMAND'!B159</f>
        <v>125.17859115866017</v>
      </c>
      <c r="C204" s="65">
        <f>'[2]OUT-FOREIGNDEMAND'!C159</f>
        <v>123.41424052008982</v>
      </c>
      <c r="D204" s="65">
        <f>'[2]OUT-FOREIGNDEMAND'!D159</f>
        <v>121.5910017554088</v>
      </c>
      <c r="E204" s="65">
        <f>'[2]OUT-FOREIGNDEMAND'!E159</f>
        <v>158.38185595152407</v>
      </c>
      <c r="F204" s="65">
        <f>'[2]OUT-FOREIGNDEMAND'!F159</f>
        <v>178.31394257142185</v>
      </c>
      <c r="G204" s="65">
        <f>'[2]OUT-FOREIGNDEMAND'!G159</f>
        <v>161.11882758685428</v>
      </c>
      <c r="H204" s="65">
        <f>'[2]OUT-FOREIGNDEMAND'!H159</f>
        <v>196.45434708122991</v>
      </c>
      <c r="I204" s="65">
        <f>'[2]OUT-FOREIGNDEMAND'!I159</f>
        <v>208.40073192867482</v>
      </c>
      <c r="J204" s="65">
        <f>'[2]OUT-FOREIGNDEMAND'!J159</f>
        <v>113.08329375988072</v>
      </c>
      <c r="K204" s="65">
        <f>'[2]OUT-FOREIGNDEMAND'!K159</f>
        <v>138.69940535411055</v>
      </c>
      <c r="L204" s="65">
        <f>'[2]OUT-FOREIGNDEMAND'!L159</f>
        <v>171.56544820117483</v>
      </c>
      <c r="M204" s="66">
        <f>'[2]OUT-FOREIGNDEMAND'!M159</f>
        <v>118.05562774664256</v>
      </c>
      <c r="N204" s="65">
        <f>'[2]OUT-FOREIGNDEMAND'!N159</f>
        <v>121.75635142307834</v>
      </c>
      <c r="O204" s="65">
        <f>'[2]OUT-FOREIGNDEMAND'!O159</f>
        <v>136.77537293460185</v>
      </c>
      <c r="P204" s="65">
        <f>'[2]OUT-FOREIGNDEMAND'!P159</f>
        <v>115.80300916815347</v>
      </c>
      <c r="Q204" s="65">
        <f>'[2]OUT-FOREIGNDEMAND'!Q159</f>
        <v>114.27995255642946</v>
      </c>
      <c r="R204" s="65">
        <f>'[2]OUT-FOREIGNDEMAND'!R159</f>
        <v>255.20984375000012</v>
      </c>
      <c r="S204" s="65">
        <f>'[2]OUT-FOREIGNDEMAND'!S159</f>
        <v>108.38965625000002</v>
      </c>
      <c r="T204" s="65">
        <f>'[2]OUT-FOREIGNDEMAND'!T159</f>
        <v>107.67375000000004</v>
      </c>
      <c r="U204" s="65">
        <f>'[2]OUT-FOREIGNDEMAND'!U159</f>
        <v>100.00787499999998</v>
      </c>
      <c r="V204" s="65">
        <f>'[2]OUT-FOREIGNDEMAND'!V159</f>
        <v>154.10790624999998</v>
      </c>
      <c r="W204" s="65"/>
      <c r="X204" s="47">
        <f t="shared" si="19"/>
        <v>2.8018245790670804</v>
      </c>
      <c r="Y204" s="68"/>
      <c r="Z204" s="67">
        <f t="shared" si="21"/>
        <v>1.3029034051307287</v>
      </c>
      <c r="AA204" s="67">
        <f t="shared" si="21"/>
        <v>1.885706123024411</v>
      </c>
      <c r="AB204" s="67">
        <f t="shared" si="21"/>
        <v>2.912553663509021</v>
      </c>
      <c r="AC204" s="67">
        <f t="shared" si="21"/>
        <v>1.901899059874923</v>
      </c>
      <c r="AD204" s="67">
        <f t="shared" si="21"/>
        <v>0.53079219879650363</v>
      </c>
      <c r="AE204" s="67">
        <f t="shared" si="21"/>
        <v>4.582036869893269</v>
      </c>
      <c r="AG204" s="69">
        <f>B204*$B$1+C204*$C$1+D204*$D$1+E204*$E$1+F204*$F$1+G204*$G$1+H204*$H$1+I204*$I$1+J204*$J$1+K204*$K$1+L204*$L$1+M204*$M$1+N204*$N$1+O204*$O$1+P204*$P$1</f>
        <v>149.96267199903338</v>
      </c>
      <c r="AH204" s="69">
        <f>((AG204/AG203)^4-1)*100</f>
        <v>0.78611634208498593</v>
      </c>
      <c r="AI204" s="47">
        <f t="shared" si="22"/>
        <v>0.19595237276195387</v>
      </c>
      <c r="AJ204" s="47">
        <f t="shared" si="17"/>
        <v>2002</v>
      </c>
      <c r="AK204" s="53">
        <f ca="1">AVERAGE(OFFSET(AG$47,4*ROWS(AG$47:AG69)-4,,))</f>
        <v>81.011267647259302</v>
      </c>
      <c r="AL204" s="49">
        <f t="shared" ca="1" si="20"/>
        <v>2.4448919413284642</v>
      </c>
    </row>
    <row r="205" spans="1:38" x14ac:dyDescent="0.25">
      <c r="A205" s="64" t="str">
        <f>'[2]OUT-FOREIGNDEMAND'!A160</f>
        <v>2019Q3</v>
      </c>
      <c r="B205" s="65">
        <f>'[2]OUT-FOREIGNDEMAND'!B160</f>
        <v>125.09667786647569</v>
      </c>
      <c r="C205" s="65">
        <f>'[2]OUT-FOREIGNDEMAND'!C160</f>
        <v>121.97027212143722</v>
      </c>
      <c r="D205" s="65">
        <f>'[2]OUT-FOREIGNDEMAND'!D160</f>
        <v>121.41951658293786</v>
      </c>
      <c r="E205" s="65">
        <f>'[2]OUT-FOREIGNDEMAND'!E160</f>
        <v>157.24534693847426</v>
      </c>
      <c r="F205" s="65">
        <f>'[2]OUT-FOREIGNDEMAND'!F160</f>
        <v>175.10910310921443</v>
      </c>
      <c r="G205" s="65">
        <f>'[2]OUT-FOREIGNDEMAND'!G160</f>
        <v>160.84461957555462</v>
      </c>
      <c r="H205" s="65">
        <f>'[2]OUT-FOREIGNDEMAND'!H160</f>
        <v>195.93982127084436</v>
      </c>
      <c r="I205" s="65">
        <f>'[2]OUT-FOREIGNDEMAND'!I160</f>
        <v>210.45586969659948</v>
      </c>
      <c r="J205" s="65">
        <f>'[2]OUT-FOREIGNDEMAND'!J160</f>
        <v>112.42929922786234</v>
      </c>
      <c r="K205" s="65">
        <f>'[2]OUT-FOREIGNDEMAND'!K160</f>
        <v>138.95700157755357</v>
      </c>
      <c r="L205" s="65">
        <f>'[2]OUT-FOREIGNDEMAND'!L160</f>
        <v>171.79366833085038</v>
      </c>
      <c r="M205" s="66">
        <f>'[2]OUT-FOREIGNDEMAND'!M160</f>
        <v>117.59263881413078</v>
      </c>
      <c r="N205" s="65">
        <f>'[2]OUT-FOREIGNDEMAND'!N160</f>
        <v>121.33623811501363</v>
      </c>
      <c r="O205" s="65">
        <f>'[2]OUT-FOREIGNDEMAND'!O160</f>
        <v>135.25762261262801</v>
      </c>
      <c r="P205" s="65">
        <f>'[2]OUT-FOREIGNDEMAND'!P160</f>
        <v>115.51921072807151</v>
      </c>
      <c r="Q205" s="65">
        <f>'[2]OUT-FOREIGNDEMAND'!Q160</f>
        <v>114.48490418694459</v>
      </c>
      <c r="R205" s="65">
        <f>'[2]OUT-FOREIGNDEMAND'!R160</f>
        <v>256.17871875000014</v>
      </c>
      <c r="S205" s="65">
        <f>'[2]OUT-FOREIGNDEMAND'!S160</f>
        <v>109.11103125</v>
      </c>
      <c r="T205" s="65">
        <f>'[2]OUT-FOREIGNDEMAND'!T160</f>
        <v>108.02550000000004</v>
      </c>
      <c r="U205" s="65">
        <f>'[2]OUT-FOREIGNDEMAND'!U160</f>
        <v>100.06287499999999</v>
      </c>
      <c r="V205" s="65">
        <f>'[2]OUT-FOREIGNDEMAND'!V160</f>
        <v>156.18803124999997</v>
      </c>
      <c r="W205" s="65"/>
      <c r="X205" s="47">
        <f t="shared" si="19"/>
        <v>2.0747047145961428</v>
      </c>
      <c r="Y205" s="68"/>
      <c r="Z205" s="67">
        <f t="shared" si="21"/>
        <v>1.1148064276744307</v>
      </c>
      <c r="AA205" s="67">
        <f t="shared" si="21"/>
        <v>1.7378431954869544</v>
      </c>
      <c r="AB205" s="67">
        <f t="shared" si="21"/>
        <v>2.9786828661586329</v>
      </c>
      <c r="AC205" s="67">
        <f t="shared" si="21"/>
        <v>1.6984575844551486</v>
      </c>
      <c r="AD205" s="67">
        <f t="shared" si="21"/>
        <v>0.40428093150486344</v>
      </c>
      <c r="AE205" s="67">
        <f t="shared" si="21"/>
        <v>4.9284062357240144</v>
      </c>
      <c r="AG205" s="69">
        <f t="shared" ref="AG205:AG217" si="23">B205*$B$1+C205*$C$1+D205*$D$1+E205*$E$1+F205*$F$1+G205*$G$1+H205*$H$1+I205*$I$1+J205*$J$1+K205*$K$1+L205*$L$1+M205*$M$1+N205*$N$1+O205*$O$1+P205*$P$1</f>
        <v>149.72295161229769</v>
      </c>
      <c r="AH205" s="69">
        <f t="shared" ref="AH205:AH217" si="24">((AG205/AG204)^4-1)*100</f>
        <v>-0.6378819320393414</v>
      </c>
      <c r="AI205" s="47">
        <f t="shared" si="22"/>
        <v>-0.15985337120242304</v>
      </c>
      <c r="AJ205" s="47">
        <f t="shared" si="17"/>
        <v>2003</v>
      </c>
      <c r="AK205" s="53">
        <f ca="1">AVERAGE(OFFSET(AG$47,4*ROWS(AG$47:AG70)-4,,))</f>
        <v>82.435243859934786</v>
      </c>
      <c r="AL205" s="49">
        <f t="shared" ca="1" si="20"/>
        <v>1.7577508092772698</v>
      </c>
    </row>
    <row r="206" spans="1:38" x14ac:dyDescent="0.25">
      <c r="A206" s="64" t="str">
        <f>'[2]OUT-FOREIGNDEMAND'!A161</f>
        <v>2019Q4</v>
      </c>
      <c r="B206" s="65">
        <f>'[2]OUT-FOREIGNDEMAND'!B161</f>
        <v>124.62342202757578</v>
      </c>
      <c r="C206" s="65">
        <f>'[2]OUT-FOREIGNDEMAND'!C161</f>
        <v>119.56315537863321</v>
      </c>
      <c r="D206" s="65">
        <f>'[2]OUT-FOREIGNDEMAND'!D161</f>
        <v>120.98846077359704</v>
      </c>
      <c r="E206" s="65">
        <f>'[2]OUT-FOREIGNDEMAND'!E161</f>
        <v>154.96199516787698</v>
      </c>
      <c r="F206" s="65">
        <f>'[2]OUT-FOREIGNDEMAND'!F161</f>
        <v>171.7882861253525</v>
      </c>
      <c r="G206" s="65">
        <f>'[2]OUT-FOREIGNDEMAND'!G161</f>
        <v>160.14783349464014</v>
      </c>
      <c r="H206" s="65">
        <f>'[2]OUT-FOREIGNDEMAND'!H161</f>
        <v>194.25678535737043</v>
      </c>
      <c r="I206" s="65">
        <f>'[2]OUT-FOREIGNDEMAND'!I161</f>
        <v>212.06974307185902</v>
      </c>
      <c r="J206" s="65">
        <f>'[2]OUT-FOREIGNDEMAND'!J161</f>
        <v>111.50512800564431</v>
      </c>
      <c r="K206" s="65">
        <f>'[2]OUT-FOREIGNDEMAND'!K161</f>
        <v>138.96287473873548</v>
      </c>
      <c r="L206" s="65">
        <f>'[2]OUT-FOREIGNDEMAND'!L161</f>
        <v>171.65096598538807</v>
      </c>
      <c r="M206" s="66">
        <f>'[2]OUT-FOREIGNDEMAND'!M161</f>
        <v>116.57314614535748</v>
      </c>
      <c r="N206" s="65">
        <f>'[2]OUT-FOREIGNDEMAND'!N161</f>
        <v>120.54531789493424</v>
      </c>
      <c r="O206" s="65">
        <f>'[2]OUT-FOREIGNDEMAND'!O161</f>
        <v>133.1245259664189</v>
      </c>
      <c r="P206" s="65">
        <f>'[2]OUT-FOREIGNDEMAND'!P161</f>
        <v>114.81664905232662</v>
      </c>
      <c r="Q206" s="65">
        <f>'[2]OUT-FOREIGNDEMAND'!Q161</f>
        <v>114.62340000034804</v>
      </c>
      <c r="R206" s="65">
        <f>'[2]OUT-FOREIGNDEMAND'!R161</f>
        <v>257.06303125000022</v>
      </c>
      <c r="S206" s="65">
        <f>'[2]OUT-FOREIGNDEMAND'!S161</f>
        <v>109.80971874999999</v>
      </c>
      <c r="T206" s="65">
        <f>'[2]OUT-FOREIGNDEMAND'!T161</f>
        <v>108.31600000000006</v>
      </c>
      <c r="U206" s="65">
        <f>'[2]OUT-FOREIGNDEMAND'!U161</f>
        <v>100.08712499999997</v>
      </c>
      <c r="V206" s="65">
        <f>'[2]OUT-FOREIGNDEMAND'!V161</f>
        <v>158.42621874999995</v>
      </c>
      <c r="W206" s="65"/>
      <c r="X206" s="47">
        <f t="shared" si="19"/>
        <v>1.0749722092990632</v>
      </c>
      <c r="Y206" s="68"/>
      <c r="Z206" s="67">
        <f t="shared" si="21"/>
        <v>0.90275044477898803</v>
      </c>
      <c r="AA206" s="67">
        <f t="shared" si="21"/>
        <v>1.5939070458428128</v>
      </c>
      <c r="AB206" s="67">
        <f t="shared" si="21"/>
        <v>2.9580835130164296</v>
      </c>
      <c r="AC206" s="67">
        <f t="shared" si="21"/>
        <v>1.4792182195277004</v>
      </c>
      <c r="AD206" s="67">
        <f t="shared" si="21"/>
        <v>0.27937937264093105</v>
      </c>
      <c r="AE206" s="67">
        <f t="shared" si="21"/>
        <v>5.2791820616418406</v>
      </c>
      <c r="AG206" s="69">
        <f t="shared" si="23"/>
        <v>148.95023011532354</v>
      </c>
      <c r="AH206" s="69">
        <f t="shared" si="24"/>
        <v>-2.0484768981915646</v>
      </c>
      <c r="AI206" s="47">
        <f t="shared" si="22"/>
        <v>-0.51610089745965926</v>
      </c>
      <c r="AJ206" s="47">
        <f t="shared" si="17"/>
        <v>2004</v>
      </c>
      <c r="AK206" s="53">
        <f ca="1">AVERAGE(OFFSET(AG$47,4*ROWS(AG$47:AG71)-4,,))</f>
        <v>85.041319749364646</v>
      </c>
      <c r="AL206" s="49">
        <f t="shared" ca="1" si="20"/>
        <v>3.1613612908792055</v>
      </c>
    </row>
    <row r="207" spans="1:38" x14ac:dyDescent="0.25">
      <c r="A207" s="64" t="str">
        <f>'[2]OUT-FOREIGNDEMAND'!A162</f>
        <v>2020Q1</v>
      </c>
      <c r="B207" s="65">
        <f>'[2]OUT-FOREIGNDEMAND'!B162</f>
        <v>121.11124517637073</v>
      </c>
      <c r="C207" s="65">
        <f>'[2]OUT-FOREIGNDEMAND'!C162</f>
        <v>110.387949163169</v>
      </c>
      <c r="D207" s="65">
        <f>'[2]OUT-FOREIGNDEMAND'!D162</f>
        <v>118.21776661761211</v>
      </c>
      <c r="E207" s="65">
        <f>'[2]OUT-FOREIGNDEMAND'!E162</f>
        <v>143.85965850486093</v>
      </c>
      <c r="F207" s="65">
        <f>'[2]OUT-FOREIGNDEMAND'!F162</f>
        <v>163.76853271460197</v>
      </c>
      <c r="G207" s="65">
        <f>'[2]OUT-FOREIGNDEMAND'!G162</f>
        <v>156.14931000479649</v>
      </c>
      <c r="H207" s="65">
        <f>'[2]OUT-FOREIGNDEMAND'!H162</f>
        <v>184.09695073245911</v>
      </c>
      <c r="I207" s="65">
        <f>'[2]OUT-FOREIGNDEMAND'!I162</f>
        <v>210.04794827531907</v>
      </c>
      <c r="J207" s="65">
        <f>'[2]OUT-FOREIGNDEMAND'!J162</f>
        <v>108.51310262435226</v>
      </c>
      <c r="K207" s="65">
        <f>'[2]OUT-FOREIGNDEMAND'!K162</f>
        <v>137.00768592080965</v>
      </c>
      <c r="L207" s="65">
        <f>'[2]OUT-FOREIGNDEMAND'!L162</f>
        <v>169.26447569675111</v>
      </c>
      <c r="M207" s="66">
        <f>'[2]OUT-FOREIGNDEMAND'!M162</f>
        <v>111.52828865128888</v>
      </c>
      <c r="N207" s="65">
        <f>'[2]OUT-FOREIGNDEMAND'!N162</f>
        <v>117.15257744486257</v>
      </c>
      <c r="O207" s="65">
        <f>'[2]OUT-FOREIGNDEMAND'!O162</f>
        <v>126.43303320249585</v>
      </c>
      <c r="P207" s="65">
        <f>'[2]OUT-FOREIGNDEMAND'!P162</f>
        <v>110.87398778460744</v>
      </c>
      <c r="Q207" s="65">
        <f>'[2]OUT-FOREIGNDEMAND'!Q162</f>
        <v>114.1107606252302</v>
      </c>
      <c r="R207" s="65">
        <f>'[2]OUT-FOREIGNDEMAND'!R162</f>
        <v>256.25746874999993</v>
      </c>
      <c r="S207" s="65">
        <f>'[2]OUT-FOREIGNDEMAND'!S162</f>
        <v>110.70306249999999</v>
      </c>
      <c r="T207" s="65">
        <f>'[2]OUT-FOREIGNDEMAND'!T162</f>
        <v>108.09556250000006</v>
      </c>
      <c r="U207" s="65">
        <f>'[2]OUT-FOREIGNDEMAND'!U162</f>
        <v>100.03640625</v>
      </c>
      <c r="V207" s="65">
        <f>'[2]OUT-FOREIGNDEMAND'!V162</f>
        <v>161.29715625000006</v>
      </c>
      <c r="W207" s="65"/>
      <c r="X207" s="47">
        <f t="shared" si="19"/>
        <v>-3.0094834228515999</v>
      </c>
      <c r="Y207" s="68"/>
      <c r="Z207" s="67">
        <f t="shared" si="21"/>
        <v>8.9656013354089126E-2</v>
      </c>
      <c r="AA207" s="67">
        <f>(R207/R203-1)*100</f>
        <v>0.82668091314335168</v>
      </c>
      <c r="AB207" s="67">
        <f>(S207/S203-1)*100</f>
        <v>2.840310172937266</v>
      </c>
      <c r="AC207" s="67">
        <f>(T207/T203-1)*100</f>
        <v>0.77830194176344847</v>
      </c>
      <c r="AD207" s="67">
        <f t="shared" si="21"/>
        <v>0.11437031588350521</v>
      </c>
      <c r="AE207" s="67">
        <f t="shared" si="21"/>
        <v>5.9869645398605398</v>
      </c>
      <c r="AG207" s="69">
        <f>B207*$B$1+C207*$C$1+D207*$D$1+E207*$E$1+F207*$F$1+G207*$G$1+H207*$H$1+I207*$I$1+J207*$J$1+K207*$K$1+L207*$L$1+M207*$M$1+N207*$N$1+O207*$O$1+P207*$P$1</f>
        <v>144.02653847727979</v>
      </c>
      <c r="AH207" s="69">
        <f>((AG207/AG206)^4-1)*100</f>
        <v>-12.581091819874102</v>
      </c>
      <c r="AI207" s="47">
        <f t="shared" si="22"/>
        <v>-3.3055951872189904</v>
      </c>
      <c r="AJ207" s="47">
        <f t="shared" si="17"/>
        <v>2005</v>
      </c>
      <c r="AK207" s="53">
        <f ca="1">AVERAGE(OFFSET(AG$47,4*ROWS(AG$47:AG72)-4,,))</f>
        <v>88.06490640296019</v>
      </c>
      <c r="AL207" s="49">
        <f t="shared" ca="1" si="20"/>
        <v>3.5554324209769117</v>
      </c>
    </row>
    <row r="208" spans="1:38" x14ac:dyDescent="0.25">
      <c r="A208" s="64" t="str">
        <f>'[2]OUT-FOREIGNDEMAND'!A163</f>
        <v>2020Q2</v>
      </c>
      <c r="B208" s="65">
        <f>'[2]OUT-FOREIGNDEMAND'!B163</f>
        <v>120.91433563027583</v>
      </c>
      <c r="C208" s="65">
        <f>'[2]OUT-FOREIGNDEMAND'!C163</f>
        <v>108.37651218346565</v>
      </c>
      <c r="D208" s="65">
        <f>'[2]OUT-FOREIGNDEMAND'!D163</f>
        <v>118.0995966184412</v>
      </c>
      <c r="E208" s="65">
        <f>'[2]OUT-FOREIGNDEMAND'!E163</f>
        <v>142.35147807311733</v>
      </c>
      <c r="F208" s="65">
        <f>'[2]OUT-FOREIGNDEMAND'!F163</f>
        <v>162.04894424952454</v>
      </c>
      <c r="G208" s="65">
        <f>'[2]OUT-FOREIGNDEMAND'!G163</f>
        <v>155.75903152037813</v>
      </c>
      <c r="H208" s="65">
        <f>'[2]OUT-FOREIGNDEMAND'!H163</f>
        <v>183.00021005614806</v>
      </c>
      <c r="I208" s="65">
        <f>'[2]OUT-FOREIGNDEMAND'!I163</f>
        <v>212.05705437690204</v>
      </c>
      <c r="J208" s="65">
        <f>'[2]OUT-FOREIGNDEMAND'!J163</f>
        <v>107.7676490092846</v>
      </c>
      <c r="K208" s="65">
        <f>'[2]OUT-FOREIGNDEMAND'!K163</f>
        <v>137.19384852420788</v>
      </c>
      <c r="L208" s="65">
        <f>'[2]OUT-FOREIGNDEMAND'!L163</f>
        <v>169.12907458822778</v>
      </c>
      <c r="M208" s="66">
        <f>'[2]OUT-FOREIGNDEMAND'!M163</f>
        <v>110.78333294560603</v>
      </c>
      <c r="N208" s="65">
        <f>'[2]OUT-FOREIGNDEMAND'!N163</f>
        <v>116.5124487279449</v>
      </c>
      <c r="O208" s="65">
        <f>'[2]OUT-FOREIGNDEMAND'!O163</f>
        <v>124.64646382520775</v>
      </c>
      <c r="P208" s="65">
        <f>'[2]OUT-FOREIGNDEMAND'!P163</f>
        <v>110.46243418006114</v>
      </c>
      <c r="Q208" s="65">
        <f>'[2]OUT-FOREIGNDEMAND'!Q163</f>
        <v>114.35021655297415</v>
      </c>
      <c r="R208" s="65">
        <f>'[2]OUT-FOREIGNDEMAND'!R163</f>
        <v>257.61478124999996</v>
      </c>
      <c r="S208" s="65">
        <f>'[2]OUT-FOREIGNDEMAND'!S163</f>
        <v>111.2694375</v>
      </c>
      <c r="T208" s="65">
        <f>'[2]OUT-FOREIGNDEMAND'!T163</f>
        <v>108.44343750000006</v>
      </c>
      <c r="U208" s="65">
        <f>'[2]OUT-FOREIGNDEMAND'!U163</f>
        <v>100.01684375000001</v>
      </c>
      <c r="V208" s="65">
        <f>'[2]OUT-FOREIGNDEMAND'!V163</f>
        <v>163.66159375000009</v>
      </c>
      <c r="W208" s="65"/>
      <c r="X208" s="47">
        <f t="shared" si="19"/>
        <v>-3.4065374030128881</v>
      </c>
      <c r="Y208" s="68"/>
      <c r="Z208" s="67">
        <f t="shared" si="21"/>
        <v>6.1484096705410884E-2</v>
      </c>
      <c r="AA208" s="67">
        <f>(R208/R204-1)*100</f>
        <v>0.94233728004460282</v>
      </c>
      <c r="AB208" s="67">
        <f t="shared" si="21"/>
        <v>2.6568782941407187</v>
      </c>
      <c r="AC208" s="67">
        <f t="shared" si="21"/>
        <v>0.71483300247277004</v>
      </c>
      <c r="AD208" s="67">
        <f t="shared" si="21"/>
        <v>8.9680437665773383E-3</v>
      </c>
      <c r="AE208" s="67">
        <f t="shared" si="21"/>
        <v>6.1993493601176564</v>
      </c>
      <c r="AG208" s="69">
        <f t="shared" si="23"/>
        <v>143.6350023721611</v>
      </c>
      <c r="AH208" s="69">
        <f t="shared" si="24"/>
        <v>-1.0829737758895841</v>
      </c>
      <c r="AI208" s="47">
        <f t="shared" si="22"/>
        <v>-0.27184997241356257</v>
      </c>
      <c r="AJ208" s="47">
        <f t="shared" si="17"/>
        <v>2006</v>
      </c>
      <c r="AK208" s="53">
        <f ca="1">AVERAGE(OFFSET(AG$47,4*ROWS(AG$47:AG73)-4,,))</f>
        <v>92.061027052762839</v>
      </c>
      <c r="AL208" s="49">
        <f t="shared" ca="1" si="20"/>
        <v>4.5376993095496365</v>
      </c>
    </row>
    <row r="209" spans="1:38" x14ac:dyDescent="0.25">
      <c r="A209" s="64" t="str">
        <f>'[2]OUT-FOREIGNDEMAND'!A164</f>
        <v>2020Q3</v>
      </c>
      <c r="B209" s="65">
        <f>'[2]OUT-FOREIGNDEMAND'!B164</f>
        <v>121.38511492370137</v>
      </c>
      <c r="C209" s="65">
        <f>'[2]OUT-FOREIGNDEMAND'!C164</f>
        <v>107.72390331101441</v>
      </c>
      <c r="D209" s="65">
        <f>'[2]OUT-FOREIGNDEMAND'!D164</f>
        <v>118.55388306631006</v>
      </c>
      <c r="E209" s="65">
        <f>'[2]OUT-FOREIGNDEMAND'!E164</f>
        <v>142.76531173777488</v>
      </c>
      <c r="F209" s="65">
        <f>'[2]OUT-FOREIGNDEMAND'!F164</f>
        <v>162.04656182488623</v>
      </c>
      <c r="G209" s="65">
        <f>'[2]OUT-FOREIGNDEMAND'!G164</f>
        <v>156.09783870207062</v>
      </c>
      <c r="H209" s="65">
        <f>'[2]OUT-FOREIGNDEMAND'!H164</f>
        <v>183.65827472008831</v>
      </c>
      <c r="I209" s="65">
        <f>'[2]OUT-FOREIGNDEMAND'!I164</f>
        <v>214.90265759747354</v>
      </c>
      <c r="J209" s="65">
        <f>'[2]OUT-FOREIGNDEMAND'!J164</f>
        <v>107.47108969156697</v>
      </c>
      <c r="K209" s="65">
        <f>'[2]OUT-FOREIGNDEMAND'!K164</f>
        <v>137.81202363208365</v>
      </c>
      <c r="L209" s="65">
        <f>'[2]OUT-FOREIGNDEMAND'!L164</f>
        <v>169.37189719178136</v>
      </c>
      <c r="M209" s="66">
        <f>'[2]OUT-FOREIGNDEMAND'!M164</f>
        <v>110.86941793927517</v>
      </c>
      <c r="N209" s="65">
        <f>'[2]OUT-FOREIGNDEMAND'!N164</f>
        <v>116.39391842620361</v>
      </c>
      <c r="O209" s="65">
        <f>'[2]OUT-FOREIGNDEMAND'!O164</f>
        <v>123.82176804107593</v>
      </c>
      <c r="P209" s="65">
        <f>'[2]OUT-FOREIGNDEMAND'!P164</f>
        <v>110.76065188237639</v>
      </c>
      <c r="Q209" s="65">
        <f>'[2]OUT-FOREIGNDEMAND'!Q164</f>
        <v>114.75708841217028</v>
      </c>
      <c r="R209" s="70">
        <f>'[2]OUT-FOREIGNDEMAND'!R164</f>
        <v>259.52965624999996</v>
      </c>
      <c r="S209" s="70">
        <f>'[2]OUT-FOREIGNDEMAND'!S164</f>
        <v>111.72618749999998</v>
      </c>
      <c r="T209" s="70">
        <f>'[2]OUT-FOREIGNDEMAND'!T164</f>
        <v>108.90993750000008</v>
      </c>
      <c r="U209" s="70">
        <f>'[2]OUT-FOREIGNDEMAND'!U164</f>
        <v>99.984218749999997</v>
      </c>
      <c r="V209" s="70">
        <f>'[2]OUT-FOREIGNDEMAND'!V164</f>
        <v>165.9942187500001</v>
      </c>
      <c r="W209" s="70"/>
      <c r="X209" s="47">
        <f t="shared" si="19"/>
        <v>-2.9669556426877519</v>
      </c>
      <c r="Y209" s="68"/>
      <c r="Z209" s="67">
        <f>(Q209/Q205-1)*100</f>
        <v>0.23774682536417124</v>
      </c>
      <c r="AA209" s="67">
        <f>(R209/R205-1)*100</f>
        <v>1.3080467871610768</v>
      </c>
      <c r="AB209" s="67">
        <f>(S209/S205-1)*100</f>
        <v>2.3967844681148875</v>
      </c>
      <c r="AC209" s="67">
        <f>(T209/T205-1)*100</f>
        <v>0.81873029979036005</v>
      </c>
      <c r="AD209" s="67">
        <f t="shared" si="21"/>
        <v>-7.8606825958171811E-2</v>
      </c>
      <c r="AE209" s="67">
        <f t="shared" si="21"/>
        <v>6.2784500332832893</v>
      </c>
      <c r="AG209" s="69">
        <f>B209*$B$1+C209*$C$1+D209*$D$1+E209*$E$1+F209*$F$1+G209*$G$1+H209*$H$1+I209*$I$1+J209*$J$1+K209*$K$1+L209*$L$1+M209*$M$1+N209*$N$1+O209*$O$1+P209*$P$1</f>
        <v>144.15765276913638</v>
      </c>
      <c r="AH209" s="69">
        <f>((AG209/AG208)^4-1)*100</f>
        <v>1.4634594573523563</v>
      </c>
      <c r="AI209" s="47">
        <f t="shared" si="22"/>
        <v>0.3638739780301492</v>
      </c>
      <c r="AJ209" s="47">
        <f t="shared" si="17"/>
        <v>2007</v>
      </c>
      <c r="AK209" s="53">
        <f ca="1">AVERAGE(OFFSET(AG$47,4*ROWS(AG$47:AG74)-4,,))</f>
        <v>97.052278343943925</v>
      </c>
      <c r="AL209" s="49">
        <f t="shared" ca="1" si="20"/>
        <v>5.4216767409301925</v>
      </c>
    </row>
    <row r="210" spans="1:38" x14ac:dyDescent="0.25">
      <c r="A210" s="64" t="str">
        <f>'[2]OUT-FOREIGNDEMAND'!A165</f>
        <v>2020Q4</v>
      </c>
      <c r="B210" s="65">
        <f>'[2]OUT-FOREIGNDEMAND'!B165</f>
        <v>122.52358305664734</v>
      </c>
      <c r="C210" s="65">
        <f>'[2]OUT-FOREIGNDEMAND'!C165</f>
        <v>108.43012254581527</v>
      </c>
      <c r="D210" s="65">
        <f>'[2]OUT-FOREIGNDEMAND'!D165</f>
        <v>119.58062596121871</v>
      </c>
      <c r="E210" s="65">
        <f>'[2]OUT-FOREIGNDEMAND'!E165</f>
        <v>145.10115949883357</v>
      </c>
      <c r="F210" s="65">
        <f>'[2]OUT-FOREIGNDEMAND'!F165</f>
        <v>163.76138544068692</v>
      </c>
      <c r="G210" s="65">
        <f>'[2]OUT-FOREIGNDEMAND'!G165</f>
        <v>157.16573154987404</v>
      </c>
      <c r="H210" s="65">
        <f>'[2]OUT-FOREIGNDEMAND'!H165</f>
        <v>186.07114472427986</v>
      </c>
      <c r="I210" s="65">
        <f>'[2]OUT-FOREIGNDEMAND'!I165</f>
        <v>218.58475793703363</v>
      </c>
      <c r="J210" s="65">
        <f>'[2]OUT-FOREIGNDEMAND'!J165</f>
        <v>107.6234246711994</v>
      </c>
      <c r="K210" s="65">
        <f>'[2]OUT-FOREIGNDEMAND'!K165</f>
        <v>138.86221124443691</v>
      </c>
      <c r="L210" s="65">
        <f>'[2]OUT-FOREIGNDEMAND'!L165</f>
        <v>169.99294350741175</v>
      </c>
      <c r="M210" s="66">
        <f>'[2]OUT-FOREIGNDEMAND'!M165</f>
        <v>111.78654363229627</v>
      </c>
      <c r="N210" s="65">
        <f>'[2]OUT-FOREIGNDEMAND'!N165</f>
        <v>116.79698653963872</v>
      </c>
      <c r="O210" s="65">
        <f>'[2]OUT-FOREIGNDEMAND'!O165</f>
        <v>123.95894585010032</v>
      </c>
      <c r="P210" s="65">
        <f>'[2]OUT-FOREIGNDEMAND'!P165</f>
        <v>111.76864089155322</v>
      </c>
      <c r="Q210" s="65">
        <f>'[2]OUT-FOREIGNDEMAND'!Q165</f>
        <v>115.33137620281857</v>
      </c>
      <c r="R210" s="65">
        <f>'[2]OUT-FOREIGNDEMAND'!R165</f>
        <v>262.00209374999991</v>
      </c>
      <c r="S210" s="65">
        <f>'[2]OUT-FOREIGNDEMAND'!S165</f>
        <v>112.07331249999996</v>
      </c>
      <c r="T210" s="65">
        <f>'[2]OUT-FOREIGNDEMAND'!T165</f>
        <v>109.49506250000009</v>
      </c>
      <c r="U210" s="65">
        <f>'[2]OUT-FOREIGNDEMAND'!U165</f>
        <v>99.938531250000011</v>
      </c>
      <c r="V210" s="65">
        <f>'[2]OUT-FOREIGNDEMAND'!V165</f>
        <v>168.29503125000011</v>
      </c>
      <c r="W210" s="65"/>
      <c r="X210" s="47">
        <f t="shared" si="19"/>
        <v>-1.6849472890126616</v>
      </c>
      <c r="Y210" s="68"/>
      <c r="Z210" s="67">
        <f t="shared" si="21"/>
        <v>0.61765416352017599</v>
      </c>
      <c r="AA210" s="67">
        <f t="shared" si="21"/>
        <v>1.921342978017071</v>
      </c>
      <c r="AB210" s="67">
        <f t="shared" si="21"/>
        <v>2.0613783331450142</v>
      </c>
      <c r="AC210" s="67">
        <f t="shared" si="21"/>
        <v>1.088539550943568</v>
      </c>
      <c r="AD210" s="67">
        <f t="shared" si="21"/>
        <v>-0.14846440039112396</v>
      </c>
      <c r="AE210" s="67">
        <f t="shared" si="21"/>
        <v>6.229279836296131</v>
      </c>
      <c r="AG210" s="69">
        <f t="shared" si="23"/>
        <v>145.59448966820563</v>
      </c>
      <c r="AH210" s="69">
        <f t="shared" si="24"/>
        <v>4.0468519290289606</v>
      </c>
      <c r="AI210" s="47">
        <f t="shared" si="22"/>
        <v>0.9967121907640264</v>
      </c>
      <c r="AJ210" s="47">
        <f t="shared" si="17"/>
        <v>2008</v>
      </c>
      <c r="AK210" s="53">
        <f ca="1">AVERAGE(OFFSET(AG$47,4*ROWS(AG$47:AG75)-4,,))</f>
        <v>100.09853348548208</v>
      </c>
      <c r="AL210" s="49">
        <f t="shared" ca="1" si="20"/>
        <v>3.1387775676347429</v>
      </c>
    </row>
    <row r="211" spans="1:38" x14ac:dyDescent="0.25">
      <c r="A211" s="64" t="str">
        <f>'[2]OUT-FOREIGNDEMAND'!A166</f>
        <v>2021Q1</v>
      </c>
      <c r="B211" s="65">
        <f>'[2]OUT-FOREIGNDEMAND'!B166</f>
        <v>126.713128511607</v>
      </c>
      <c r="C211" s="65">
        <f>'[2]OUT-FOREIGNDEMAND'!C166</f>
        <v>114.43306317381968</v>
      </c>
      <c r="D211" s="65">
        <f>'[2]OUT-FOREIGNDEMAND'!D166</f>
        <v>123.08991753310818</v>
      </c>
      <c r="E211" s="65">
        <f>'[2]OUT-FOREIGNDEMAND'!E166</f>
        <v>155.37474367830967</v>
      </c>
      <c r="F211" s="65">
        <f>'[2]OUT-FOREIGNDEMAND'!F166</f>
        <v>171.91340247552142</v>
      </c>
      <c r="G211" s="65">
        <f>'[2]OUT-FOREIGNDEMAND'!G166</f>
        <v>160.69852176056892</v>
      </c>
      <c r="H211" s="65">
        <f>'[2]OUT-FOREIGNDEMAND'!H166</f>
        <v>194.95820552806998</v>
      </c>
      <c r="I211" s="65">
        <f>'[2]OUT-FOREIGNDEMAND'!I166</f>
        <v>226.93533756448349</v>
      </c>
      <c r="J211" s="65">
        <f>'[2]OUT-FOREIGNDEMAND'!J166</f>
        <v>109.54229795203582</v>
      </c>
      <c r="K211" s="65">
        <f>'[2]OUT-FOREIGNDEMAND'!K166</f>
        <v>141.76433089558932</v>
      </c>
      <c r="L211" s="65">
        <f>'[2]OUT-FOREIGNDEMAND'!L166</f>
        <v>171.4265773374749</v>
      </c>
      <c r="M211" s="66">
        <f>'[2]OUT-FOREIGNDEMAND'!M166</f>
        <v>116.10487536937242</v>
      </c>
      <c r="N211" s="65">
        <f>'[2]OUT-FOREIGNDEMAND'!N166</f>
        <v>119.26415253248894</v>
      </c>
      <c r="O211" s="65">
        <f>'[2]OUT-FOREIGNDEMAND'!O166</f>
        <v>127.22967064587306</v>
      </c>
      <c r="P211" s="65">
        <f>'[2]OUT-FOREIGNDEMAND'!P166</f>
        <v>115.53792202383426</v>
      </c>
      <c r="Q211" s="65">
        <f>'[2]OUT-FOREIGNDEMAND'!Q166</f>
        <v>115.4145698829516</v>
      </c>
      <c r="R211" s="65">
        <f>'[2]OUT-FOREIGNDEMAND'!R166</f>
        <v>264.93818750000003</v>
      </c>
      <c r="S211" s="65">
        <f>'[2]OUT-FOREIGNDEMAND'!S166</f>
        <v>111.85534375000003</v>
      </c>
      <c r="T211" s="65">
        <f>'[2]OUT-FOREIGNDEMAND'!T166</f>
        <v>109.35490625000003</v>
      </c>
      <c r="U211" s="65">
        <f>'[2]OUT-FOREIGNDEMAND'!U166</f>
        <v>99.421031250000041</v>
      </c>
      <c r="V211" s="65">
        <f>'[2]OUT-FOREIGNDEMAND'!V166</f>
        <v>170.09278125</v>
      </c>
      <c r="W211" s="65"/>
      <c r="X211" s="47">
        <f t="shared" si="19"/>
        <v>4.6254031383117233</v>
      </c>
      <c r="Y211" s="68"/>
      <c r="Z211" s="67">
        <f t="shared" si="21"/>
        <v>1.1425822162411503</v>
      </c>
      <c r="AA211" s="67">
        <f t="shared" si="21"/>
        <v>3.3874988277781126</v>
      </c>
      <c r="AB211" s="67">
        <f t="shared" si="21"/>
        <v>1.0408756758649274</v>
      </c>
      <c r="AC211" s="67">
        <f t="shared" si="21"/>
        <v>1.1650281666280016</v>
      </c>
      <c r="AD211" s="67">
        <f t="shared" si="21"/>
        <v>-0.61515104657205999</v>
      </c>
      <c r="AE211" s="67">
        <f t="shared" si="21"/>
        <v>5.453056460814043</v>
      </c>
      <c r="AG211" s="69">
        <f t="shared" si="23"/>
        <v>150.80980825882131</v>
      </c>
      <c r="AH211" s="69">
        <f t="shared" si="24"/>
        <v>15.116770447683137</v>
      </c>
      <c r="AI211" s="47">
        <f t="shared" si="22"/>
        <v>3.5820851479344107</v>
      </c>
      <c r="AJ211" s="47">
        <f t="shared" si="17"/>
        <v>2009</v>
      </c>
      <c r="AK211" s="53">
        <f ca="1">AVERAGE(OFFSET(AG$47,4*ROWS(AG$47:AG76)-4,,))</f>
        <v>99.062862547464533</v>
      </c>
      <c r="AL211" s="49">
        <f t="shared" ca="1" si="20"/>
        <v>-1.0346514598715384</v>
      </c>
    </row>
    <row r="212" spans="1:38" x14ac:dyDescent="0.25">
      <c r="A212" s="64" t="str">
        <f>'[2]OUT-FOREIGNDEMAND'!A167</f>
        <v>2021Q2</v>
      </c>
      <c r="B212" s="65">
        <f>'[2]OUT-FOREIGNDEMAND'!B167</f>
        <v>128.23361893059655</v>
      </c>
      <c r="C212" s="65">
        <f>'[2]OUT-FOREIGNDEMAND'!C167</f>
        <v>116.28178130874412</v>
      </c>
      <c r="D212" s="65">
        <f>'[2]OUT-FOREIGNDEMAND'!D167</f>
        <v>124.49753643011999</v>
      </c>
      <c r="E212" s="65">
        <f>'[2]OUT-FOREIGNDEMAND'!E167</f>
        <v>159.14833070336411</v>
      </c>
      <c r="F212" s="65">
        <f>'[2]OUT-FOREIGNDEMAND'!F167</f>
        <v>175.17464322076245</v>
      </c>
      <c r="G212" s="65">
        <f>'[2]OUT-FOREIGNDEMAND'!G167</f>
        <v>162.530261261882</v>
      </c>
      <c r="H212" s="65">
        <f>'[2]OUT-FOREIGNDEMAND'!H167</f>
        <v>198.99293202902501</v>
      </c>
      <c r="I212" s="65">
        <f>'[2]OUT-FOREIGNDEMAND'!I167</f>
        <v>230.75763927446025</v>
      </c>
      <c r="J212" s="65">
        <f>'[2]OUT-FOREIGNDEMAND'!J167</f>
        <v>110.06536392482678</v>
      </c>
      <c r="K212" s="65">
        <f>'[2]OUT-FOREIGNDEMAND'!K167</f>
        <v>143.11057570316891</v>
      </c>
      <c r="L212" s="65">
        <f>'[2]OUT-FOREIGNDEMAND'!L167</f>
        <v>172.63032555631673</v>
      </c>
      <c r="M212" s="66">
        <f>'[2]OUT-FOREIGNDEMAND'!M167</f>
        <v>117.65601632321632</v>
      </c>
      <c r="N212" s="65">
        <f>'[2]OUT-FOREIGNDEMAND'!N167</f>
        <v>120.09341769058128</v>
      </c>
      <c r="O212" s="65">
        <f>'[2]OUT-FOREIGNDEMAND'!O167</f>
        <v>128.4219262837731</v>
      </c>
      <c r="P212" s="65">
        <f>'[2]OUT-FOREIGNDEMAND'!P167</f>
        <v>117.1448453202371</v>
      </c>
      <c r="Q212" s="65">
        <f>'[2]OUT-FOREIGNDEMAND'!Q167</f>
        <v>116.58709355329128</v>
      </c>
      <c r="R212" s="65">
        <f>'[2]OUT-FOREIGNDEMAND'!R167</f>
        <v>268.56331250000005</v>
      </c>
      <c r="S212" s="65">
        <f>'[2]OUT-FOREIGNDEMAND'!S167</f>
        <v>112.16540625000003</v>
      </c>
      <c r="T212" s="65">
        <f>'[2]OUT-FOREIGNDEMAND'!T167</f>
        <v>110.51484375000003</v>
      </c>
      <c r="U212" s="65">
        <f>'[2]OUT-FOREIGNDEMAND'!U167</f>
        <v>99.532718750000043</v>
      </c>
      <c r="V212" s="65">
        <f>'[2]OUT-FOREIGNDEMAND'!V167</f>
        <v>172.51846874999998</v>
      </c>
      <c r="W212" s="65"/>
      <c r="X212" s="47">
        <f t="shared" si="19"/>
        <v>6.0532800037053969</v>
      </c>
      <c r="Z212" s="67">
        <f t="shared" si="21"/>
        <v>1.9561633267925371</v>
      </c>
      <c r="AA212" s="67">
        <f t="shared" si="21"/>
        <v>4.2499623650768648</v>
      </c>
      <c r="AB212" s="67">
        <f t="shared" si="21"/>
        <v>0.80522448044193506</v>
      </c>
      <c r="AC212" s="67">
        <f t="shared" si="21"/>
        <v>1.9101259585209807</v>
      </c>
      <c r="AD212" s="67">
        <f t="shared" si="21"/>
        <v>-0.48404346892816363</v>
      </c>
      <c r="AE212" s="67">
        <f t="shared" si="21"/>
        <v>5.4117003244690043</v>
      </c>
      <c r="AG212" s="69">
        <f t="shared" si="23"/>
        <v>152.92930008629747</v>
      </c>
      <c r="AH212" s="69">
        <f t="shared" si="24"/>
        <v>5.741253021607462</v>
      </c>
      <c r="AI212" s="47">
        <f t="shared" si="22"/>
        <v>1.4054071495394282</v>
      </c>
      <c r="AJ212" s="47">
        <f t="shared" si="17"/>
        <v>2010</v>
      </c>
      <c r="AK212" s="53">
        <f ca="1">AVERAGE(OFFSET(AG$47,4*ROWS(AG$47:AG77)-4,,))</f>
        <v>104.37776708882483</v>
      </c>
      <c r="AL212" s="49">
        <f t="shared" ca="1" si="20"/>
        <v>5.3651836870893366</v>
      </c>
    </row>
    <row r="213" spans="1:38" x14ac:dyDescent="0.25">
      <c r="A213" s="64" t="str">
        <f>'[2]OUT-FOREIGNDEMAND'!A168</f>
        <v>2021Q3</v>
      </c>
      <c r="B213" s="65">
        <f>'[2]OUT-FOREIGNDEMAND'!B168</f>
        <v>129.46844279610923</v>
      </c>
      <c r="C213" s="65">
        <f>'[2]OUT-FOREIGNDEMAND'!C168</f>
        <v>117.91417023654006</v>
      </c>
      <c r="D213" s="65">
        <f>'[2]OUT-FOREIGNDEMAND'!D168</f>
        <v>125.71357488219519</v>
      </c>
      <c r="E213" s="65">
        <f>'[2]OUT-FOREIGNDEMAND'!E168</f>
        <v>162.43764289601319</v>
      </c>
      <c r="F213" s="65">
        <f>'[2]OUT-FOREIGNDEMAND'!F168</f>
        <v>178.26509505500465</v>
      </c>
      <c r="G213" s="65">
        <f>'[2]OUT-FOREIGNDEMAND'!G168</f>
        <v>164.39676175059381</v>
      </c>
      <c r="H213" s="65">
        <f>'[2]OUT-FOREIGNDEMAND'!H168</f>
        <v>202.89470968649232</v>
      </c>
      <c r="I213" s="65">
        <f>'[2]OUT-FOREIGNDEMAND'!I168</f>
        <v>233.88364523586515</v>
      </c>
      <c r="J213" s="65">
        <f>'[2]OUT-FOREIGNDEMAND'!J168</f>
        <v>110.51026659342622</v>
      </c>
      <c r="K213" s="65">
        <f>'[2]OUT-FOREIGNDEMAND'!K168</f>
        <v>144.3208652014973</v>
      </c>
      <c r="L213" s="65">
        <f>'[2]OUT-FOREIGNDEMAND'!L168</f>
        <v>174.03855196629308</v>
      </c>
      <c r="M213" s="66">
        <f>'[2]OUT-FOREIGNDEMAND'!M168</f>
        <v>119.01013183853102</v>
      </c>
      <c r="N213" s="65">
        <f>'[2]OUT-FOREIGNDEMAND'!N168</f>
        <v>120.82728147815452</v>
      </c>
      <c r="O213" s="65">
        <f>'[2]OUT-FOREIGNDEMAND'!O168</f>
        <v>129.70738615739256</v>
      </c>
      <c r="P213" s="65">
        <f>'[2]OUT-FOREIGNDEMAND'!P168</f>
        <v>118.64093159700442</v>
      </c>
      <c r="Q213" s="65">
        <f>'[2]OUT-FOREIGNDEMAND'!Q168</f>
        <v>118.19043717187014</v>
      </c>
      <c r="R213" s="65">
        <f>'[2]OUT-FOREIGNDEMAND'!R168</f>
        <v>272.78356250000007</v>
      </c>
      <c r="S213" s="65">
        <f>'[2]OUT-FOREIGNDEMAND'!S168</f>
        <v>112.54803125000005</v>
      </c>
      <c r="T213" s="65">
        <f>'[2]OUT-FOREIGNDEMAND'!T168</f>
        <v>112.13096875000001</v>
      </c>
      <c r="U213" s="65">
        <f>'[2]OUT-FOREIGNDEMAND'!U168</f>
        <v>99.814843750000037</v>
      </c>
      <c r="V213" s="65">
        <f>'[2]OUT-FOREIGNDEMAND'!V168</f>
        <v>175.10084375</v>
      </c>
      <c r="W213" s="65"/>
      <c r="X213" s="47">
        <f t="shared" si="19"/>
        <v>6.6592414378721543</v>
      </c>
      <c r="Z213" s="67">
        <f t="shared" si="21"/>
        <v>2.991840249003519</v>
      </c>
      <c r="AA213" s="67">
        <f t="shared" si="21"/>
        <v>5.106894696162545</v>
      </c>
      <c r="AB213" s="67">
        <f t="shared" si="21"/>
        <v>0.7355873930631196</v>
      </c>
      <c r="AC213" s="67">
        <f t="shared" si="21"/>
        <v>2.957518224633926</v>
      </c>
      <c r="AD213" s="67">
        <f t="shared" si="21"/>
        <v>-0.16940173371106093</v>
      </c>
      <c r="AE213" s="67">
        <f t="shared" si="21"/>
        <v>5.4861097383850144</v>
      </c>
      <c r="AG213" s="69">
        <f t="shared" si="23"/>
        <v>154.81726034008662</v>
      </c>
      <c r="AH213" s="69">
        <f t="shared" si="24"/>
        <v>5.0303246595258644</v>
      </c>
      <c r="AI213" s="47">
        <f t="shared" ref="AI213:AI220" si="25">((AG213/AG212)-1)*100</f>
        <v>1.2345314159704968</v>
      </c>
      <c r="AJ213" s="47">
        <f t="shared" si="17"/>
        <v>2011</v>
      </c>
      <c r="AK213" s="53">
        <f ca="1">AVERAGE(OFFSET(AG$47,4*ROWS(AG$47:AG78)-4,,))</f>
        <v>110.11396354846192</v>
      </c>
      <c r="AL213" s="49">
        <f t="shared" ca="1" si="20"/>
        <v>5.4956113927553396</v>
      </c>
    </row>
    <row r="214" spans="1:38" x14ac:dyDescent="0.25">
      <c r="A214" s="64" t="str">
        <f>'[2]OUT-FOREIGNDEMAND'!A169</f>
        <v>2021Q4</v>
      </c>
      <c r="B214" s="65">
        <f>'[2]OUT-FOREIGNDEMAND'!B169</f>
        <v>130.41760010814511</v>
      </c>
      <c r="C214" s="65">
        <f>'[2]OUT-FOREIGNDEMAND'!C169</f>
        <v>119.33022995720748</v>
      </c>
      <c r="D214" s="65">
        <f>'[2]OUT-FOREIGNDEMAND'!D169</f>
        <v>126.73803288933375</v>
      </c>
      <c r="E214" s="65">
        <f>'[2]OUT-FOREIGNDEMAND'!E169</f>
        <v>165.24268025625688</v>
      </c>
      <c r="F214" s="65">
        <f>'[2]OUT-FOREIGNDEMAND'!F169</f>
        <v>181.18475797824803</v>
      </c>
      <c r="G214" s="65">
        <f>'[2]OUT-FOREIGNDEMAND'!G169</f>
        <v>166.29802322670434</v>
      </c>
      <c r="H214" s="65">
        <f>'[2]OUT-FOREIGNDEMAND'!H169</f>
        <v>206.66353850047193</v>
      </c>
      <c r="I214" s="65">
        <f>'[2]OUT-FOREIGNDEMAND'!I169</f>
        <v>236.31335544869813</v>
      </c>
      <c r="J214" s="65">
        <f>'[2]OUT-FOREIGNDEMAND'!J169</f>
        <v>110.87700595783413</v>
      </c>
      <c r="K214" s="65">
        <f>'[2]OUT-FOREIGNDEMAND'!K169</f>
        <v>145.39519939057453</v>
      </c>
      <c r="L214" s="65">
        <f>'[2]OUT-FOREIGNDEMAND'!L169</f>
        <v>175.65125656740392</v>
      </c>
      <c r="M214" s="66">
        <f>'[2]OUT-FOREIGNDEMAND'!M169</f>
        <v>120.1672219153165</v>
      </c>
      <c r="N214" s="65">
        <f>'[2]OUT-FOREIGNDEMAND'!N169</f>
        <v>121.46574389520862</v>
      </c>
      <c r="O214" s="65">
        <f>'[2]OUT-FOREIGNDEMAND'!O169</f>
        <v>131.08605026673141</v>
      </c>
      <c r="P214" s="65">
        <f>'[2]OUT-FOREIGNDEMAND'!P169</f>
        <v>120.02618085413626</v>
      </c>
      <c r="Q214" s="65">
        <f>'[2]OUT-FOREIGNDEMAND'!Q169</f>
        <v>120.22460073868818</v>
      </c>
      <c r="R214" s="65">
        <f>'[2]OUT-FOREIGNDEMAND'!R169</f>
        <v>277.59893750000009</v>
      </c>
      <c r="S214" s="65">
        <f>'[2]OUT-FOREIGNDEMAND'!S169</f>
        <v>113.00321875000004</v>
      </c>
      <c r="T214" s="65">
        <f>'[2]OUT-FOREIGNDEMAND'!T169</f>
        <v>114.20328125</v>
      </c>
      <c r="U214" s="65">
        <f>'[2]OUT-FOREIGNDEMAND'!U169</f>
        <v>100.26740625000005</v>
      </c>
      <c r="V214" s="65">
        <f>'[2]OUT-FOREIGNDEMAND'!V169</f>
        <v>177.83990624999998</v>
      </c>
      <c r="W214" s="65"/>
      <c r="X214" s="47">
        <f t="shared" si="19"/>
        <v>6.4428552075954659</v>
      </c>
      <c r="Z214" s="67">
        <f t="shared" si="21"/>
        <v>4.2427522301168974</v>
      </c>
      <c r="AA214" s="67">
        <f t="shared" si="21"/>
        <v>5.9529462252628118</v>
      </c>
      <c r="AB214" s="67">
        <f t="shared" si="21"/>
        <v>0.8297303160376357</v>
      </c>
      <c r="AC214" s="67">
        <f t="shared" si="21"/>
        <v>4.2999370405399917</v>
      </c>
      <c r="AD214" s="67">
        <f t="shared" si="21"/>
        <v>0.32907727969040401</v>
      </c>
      <c r="AE214" s="67">
        <f t="shared" si="21"/>
        <v>5.6715132521179878</v>
      </c>
      <c r="AG214" s="69">
        <f>B214*$B$1+C214*$C$1+D214*$D$1+E214*$E$1+F214*$F$1+G214*$G$1+H214*$H$1+I214*$I$1+J214*$J$1+K214*$K$1+L214*$L$1+M214*$M$1+N214*$N$1+O214*$O$1+P214*$P$1</f>
        <v>156.47368902018869</v>
      </c>
      <c r="AH214" s="69">
        <f>((AG214/AG213)^4-1)*100</f>
        <v>4.3488758814454576</v>
      </c>
      <c r="AI214" s="47">
        <f t="shared" si="25"/>
        <v>1.0699250693775308</v>
      </c>
      <c r="AJ214" s="47">
        <f t="shared" si="17"/>
        <v>2012</v>
      </c>
      <c r="AK214" s="53">
        <f ca="1">AVERAGE(OFFSET(AG$47,4*ROWS(AG$47:AG79)-4,,))</f>
        <v>114.75575798113572</v>
      </c>
      <c r="AL214" s="49">
        <f ca="1">((AK214/AK213)-1)*100</f>
        <v>4.2154457827965786</v>
      </c>
    </row>
    <row r="215" spans="1:38" x14ac:dyDescent="0.25">
      <c r="A215" s="64" t="str">
        <f>'[2]OUT-FOREIGNDEMAND'!A170</f>
        <v>2022Q1</v>
      </c>
      <c r="B215" s="65">
        <f>'[2]OUT-FOREIGNDEMAND'!B170</f>
        <v>130.35365291821375</v>
      </c>
      <c r="C215" s="65">
        <f>'[2]OUT-FOREIGNDEMAND'!C170</f>
        <v>120.64762747396944</v>
      </c>
      <c r="D215" s="65">
        <f>'[2]OUT-FOREIGNDEMAND'!D170</f>
        <v>127.43884602691251</v>
      </c>
      <c r="E215" s="65">
        <f>'[2]OUT-FOREIGNDEMAND'!E170</f>
        <v>166.78396352054358</v>
      </c>
      <c r="F215" s="65">
        <f>'[2]OUT-FOREIGNDEMAND'!F170</f>
        <v>184.01126776930931</v>
      </c>
      <c r="G215" s="65">
        <f>'[2]OUT-FOREIGNDEMAND'!G170</f>
        <v>168.58012847104584</v>
      </c>
      <c r="H215" s="65">
        <f>'[2]OUT-FOREIGNDEMAND'!H170</f>
        <v>210.10815114766834</v>
      </c>
      <c r="I215" s="65">
        <f>'[2]OUT-FOREIGNDEMAND'!I170</f>
        <v>235.51922735870528</v>
      </c>
      <c r="J215" s="65">
        <f>'[2]OUT-FOREIGNDEMAND'!J170</f>
        <v>110.80988419353777</v>
      </c>
      <c r="K215" s="65">
        <f>'[2]OUT-FOREIGNDEMAND'!K170</f>
        <v>146.24737239361997</v>
      </c>
      <c r="L215" s="65">
        <f>'[2]OUT-FOREIGNDEMAND'!L170</f>
        <v>177.1448380676523</v>
      </c>
      <c r="M215" s="66">
        <f>'[2]OUT-FOREIGNDEMAND'!M170</f>
        <v>121.04383070813715</v>
      </c>
      <c r="N215" s="65">
        <f>'[2]OUT-FOREIGNDEMAND'!N170</f>
        <v>122.21218797859362</v>
      </c>
      <c r="O215" s="65">
        <f>'[2]OUT-FOREIGNDEMAND'!O170</f>
        <v>133.11643062615076</v>
      </c>
      <c r="P215" s="65">
        <f>'[2]OUT-FOREIGNDEMAND'!P170</f>
        <v>121.7139766509288</v>
      </c>
      <c r="Q215" s="65">
        <f>'[2]OUT-FOREIGNDEMAND'!Q170</f>
        <v>124.2016968349067</v>
      </c>
      <c r="R215" s="65">
        <f>'[2]OUT-FOREIGNDEMAND'!R170</f>
        <v>286.01146875000006</v>
      </c>
      <c r="S215" s="65">
        <f>'[2]OUT-FOREIGNDEMAND'!S170</f>
        <v>113.92440625</v>
      </c>
      <c r="T215" s="65">
        <f>'[2]OUT-FOREIGNDEMAND'!T170</f>
        <v>117.99724999999999</v>
      </c>
      <c r="U215" s="65">
        <f>'[2]OUT-FOREIGNDEMAND'!U170</f>
        <v>101.19243750000001</v>
      </c>
      <c r="V215" s="65">
        <f>'[2]OUT-FOREIGNDEMAND'!V170</f>
        <v>181.35393750000003</v>
      </c>
      <c r="W215" s="65"/>
      <c r="X215" s="47">
        <f t="shared" si="19"/>
        <v>2.8730443714624965</v>
      </c>
      <c r="Z215" s="67">
        <f t="shared" si="21"/>
        <v>7.6135335086953138</v>
      </c>
      <c r="AA215" s="67">
        <f t="shared" si="21"/>
        <v>7.9540369204043282</v>
      </c>
      <c r="AB215" s="67">
        <f t="shared" si="21"/>
        <v>1.8497663416281451</v>
      </c>
      <c r="AC215" s="67">
        <f t="shared" si="21"/>
        <v>7.9030233268568617</v>
      </c>
      <c r="AD215" s="67">
        <f t="shared" si="21"/>
        <v>1.7817218627974807</v>
      </c>
      <c r="AE215" s="67">
        <f t="shared" si="21"/>
        <v>6.6205962223926162</v>
      </c>
      <c r="AG215" s="69">
        <f>B215*$B$1+C215*$C$1+D215*$D$1+E215*$E$1+F215*$F$1+G215*$G$1+H215*$H$1+I215*$I$1+J215*$J$1+K215*$K$1+L215*$L$1+M215*$M$1+N215*$N$1+O215*$O$1+P215*$P$1</f>
        <v>157.38282751556284</v>
      </c>
      <c r="AH215" s="69">
        <f>((AG215/AG214)^4-1)*100</f>
        <v>2.3444007952681867</v>
      </c>
      <c r="AI215" s="47">
        <f t="shared" si="25"/>
        <v>0.58101684766749262</v>
      </c>
      <c r="AJ215" s="47">
        <f t="shared" si="17"/>
        <v>2013</v>
      </c>
      <c r="AK215" s="53">
        <f ca="1">AVERAGE(OFFSET(AG$47,4*ROWS(AG$47:AG80)-4,,))</f>
        <v>119.65817148306773</v>
      </c>
      <c r="AL215" s="49">
        <f ca="1">((AK215/AK214)-1)*100</f>
        <v>4.2720414105389848</v>
      </c>
    </row>
    <row r="216" spans="1:38" x14ac:dyDescent="0.25">
      <c r="A216" s="64" t="str">
        <f>'[2]OUT-FOREIGNDEMAND'!A171</f>
        <v>2022Q2</v>
      </c>
      <c r="B216" s="65">
        <f>'[2]OUT-FOREIGNDEMAND'!B171</f>
        <v>131.02245230269205</v>
      </c>
      <c r="C216" s="65">
        <f>'[2]OUT-FOREIGNDEMAND'!C171</f>
        <v>121.58396197909059</v>
      </c>
      <c r="D216" s="65">
        <f>'[2]OUT-FOREIGNDEMAND'!D171</f>
        <v>128.13296891402712</v>
      </c>
      <c r="E216" s="65">
        <f>'[2]OUT-FOREIGNDEMAND'!E171</f>
        <v>168.93224292139706</v>
      </c>
      <c r="F216" s="65">
        <f>'[2]OUT-FOREIGNDEMAND'!F171</f>
        <v>186.55829855902846</v>
      </c>
      <c r="G216" s="65">
        <f>'[2]OUT-FOREIGNDEMAND'!G171</f>
        <v>170.41247880962092</v>
      </c>
      <c r="H216" s="65">
        <f>'[2]OUT-FOREIGNDEMAND'!H171</f>
        <v>213.68758920399063</v>
      </c>
      <c r="I216" s="65">
        <f>'[2]OUT-FOREIGNDEMAND'!I171</f>
        <v>237.5673630960961</v>
      </c>
      <c r="J216" s="65">
        <f>'[2]OUT-FOREIGNDEMAND'!J171</f>
        <v>111.16257607936778</v>
      </c>
      <c r="K216" s="65">
        <f>'[2]OUT-FOREIGNDEMAND'!K171</f>
        <v>147.08427831490704</v>
      </c>
      <c r="L216" s="65">
        <f>'[2]OUT-FOREIGNDEMAND'!L171</f>
        <v>179.29593956783094</v>
      </c>
      <c r="M216" s="66">
        <f>'[2]OUT-FOREIGNDEMAND'!M171</f>
        <v>121.84025224603843</v>
      </c>
      <c r="N216" s="65">
        <f>'[2]OUT-FOREIGNDEMAND'!N171</f>
        <v>122.57849443986947</v>
      </c>
      <c r="O216" s="65">
        <f>'[2]OUT-FOREIGNDEMAND'!O171</f>
        <v>134.45809840118395</v>
      </c>
      <c r="P216" s="65">
        <f>'[2]OUT-FOREIGNDEMAND'!P171</f>
        <v>122.71219844507111</v>
      </c>
      <c r="Q216" s="65">
        <f>'[2]OUT-FOREIGNDEMAND'!Q171</f>
        <v>126.49265526573859</v>
      </c>
      <c r="R216" s="65">
        <f>'[2]OUT-FOREIGNDEMAND'!R171</f>
        <v>290.81628125000009</v>
      </c>
      <c r="S216" s="65">
        <f>'[2]OUT-FOREIGNDEMAND'!S171</f>
        <v>114.36734375000002</v>
      </c>
      <c r="T216" s="65">
        <f>'[2]OUT-FOREIGNDEMAND'!T171</f>
        <v>120.47574999999999</v>
      </c>
      <c r="U216" s="65">
        <f>'[2]OUT-FOREIGNDEMAND'!U171</f>
        <v>101.86506250000002</v>
      </c>
      <c r="V216" s="65">
        <f>'[2]OUT-FOREIGNDEMAND'!V171</f>
        <v>184.1590625</v>
      </c>
      <c r="W216" s="65"/>
      <c r="X216" s="47">
        <f>((B216/B212)-1)*100</f>
        <v>2.1748067280273009</v>
      </c>
      <c r="Z216" s="67">
        <f t="shared" ref="Z216:AE218" si="26">(Q216/Q212-1)*100</f>
        <v>8.496276397798308</v>
      </c>
      <c r="AA216" s="67">
        <f t="shared" si="26"/>
        <v>8.2859302496874001</v>
      </c>
      <c r="AB216" s="67">
        <f t="shared" si="26"/>
        <v>1.9631164131766132</v>
      </c>
      <c r="AC216" s="67">
        <f t="shared" si="26"/>
        <v>9.0131840321223464</v>
      </c>
      <c r="AD216" s="67">
        <f t="shared" si="26"/>
        <v>2.3432935212572836</v>
      </c>
      <c r="AE216" s="67">
        <f t="shared" si="26"/>
        <v>6.7474478728817289</v>
      </c>
      <c r="AG216" s="69">
        <f t="shared" si="23"/>
        <v>158.78249649270717</v>
      </c>
      <c r="AH216" s="69">
        <f t="shared" si="24"/>
        <v>3.6050989309892367</v>
      </c>
      <c r="AI216" s="47">
        <f t="shared" si="25"/>
        <v>0.8893403424245383</v>
      </c>
      <c r="AJ216" s="47">
        <f t="shared" si="17"/>
        <v>2014</v>
      </c>
      <c r="AK216" s="53">
        <f ca="1">AVERAGE(OFFSET(AG$47,4*ROWS(AG$47:AG81)-4,,))</f>
        <v>125.06056621528529</v>
      </c>
      <c r="AL216" s="49">
        <f t="shared" ca="1" si="20"/>
        <v>4.5148564993591211</v>
      </c>
    </row>
    <row r="217" spans="1:38" x14ac:dyDescent="0.25">
      <c r="A217" s="64" t="str">
        <f>'[2]OUT-FOREIGNDEMAND'!A172</f>
        <v>2022Q3</v>
      </c>
      <c r="B217" s="65">
        <f>'[2]OUT-FOREIGNDEMAND'!B172</f>
        <v>131.69656031308963</v>
      </c>
      <c r="C217" s="65">
        <f>'[2]OUT-FOREIGNDEMAND'!C172</f>
        <v>122.25690047579396</v>
      </c>
      <c r="D217" s="65">
        <f>'[2]OUT-FOREIGNDEMAND'!D172</f>
        <v>128.68833712605439</v>
      </c>
      <c r="E217" s="65">
        <f>'[2]OUT-FOREIGNDEMAND'!E172</f>
        <v>170.90803919526584</v>
      </c>
      <c r="F217" s="65">
        <f>'[2]OUT-FOREIGNDEMAND'!F172</f>
        <v>188.90348612622216</v>
      </c>
      <c r="G217" s="65">
        <f>'[2]OUT-FOREIGNDEMAND'!G172</f>
        <v>172.14115702326183</v>
      </c>
      <c r="H217" s="65">
        <f>'[2]OUT-FOREIGNDEMAND'!H172</f>
        <v>217.2105853461434</v>
      </c>
      <c r="I217" s="65">
        <f>'[2]OUT-FOREIGNDEMAND'!I172</f>
        <v>239.93022010661667</v>
      </c>
      <c r="J217" s="65">
        <f>'[2]OUT-FOREIGNDEMAND'!J172</f>
        <v>111.57938379081141</v>
      </c>
      <c r="K217" s="65">
        <f>'[2]OUT-FOREIGNDEMAND'!K172</f>
        <v>147.81971127765516</v>
      </c>
      <c r="L217" s="65">
        <f>'[2]OUT-FOREIGNDEMAND'!L172</f>
        <v>181.78095977594296</v>
      </c>
      <c r="M217" s="66">
        <f>'[2]OUT-FOREIGNDEMAND'!M172</f>
        <v>122.47303068358474</v>
      </c>
      <c r="N217" s="65">
        <f>'[2]OUT-FOREIGNDEMAND'!N172</f>
        <v>122.76804631588618</v>
      </c>
      <c r="O217" s="65">
        <f>'[2]OUT-FOREIGNDEMAND'!O172</f>
        <v>135.66956560619209</v>
      </c>
      <c r="P217" s="65">
        <f>'[2]OUT-FOREIGNDEMAND'!P172</f>
        <v>123.43422979585942</v>
      </c>
      <c r="Q217" s="65">
        <f>'[2]OUT-FOREIGNDEMAND'!Q172</f>
        <v>128.60958861234516</v>
      </c>
      <c r="R217" s="65">
        <f>'[2]OUT-FOREIGNDEMAND'!R172</f>
        <v>295.01540625000013</v>
      </c>
      <c r="S217" s="65">
        <f>'[2]OUT-FOREIGNDEMAND'!S172</f>
        <v>114.72546875000002</v>
      </c>
      <c r="T217" s="65">
        <f>'[2]OUT-FOREIGNDEMAND'!T172</f>
        <v>122.90425</v>
      </c>
      <c r="U217" s="65">
        <f>'[2]OUT-FOREIGNDEMAND'!U172</f>
        <v>102.58731250000002</v>
      </c>
      <c r="V217" s="65">
        <f>'[2]OUT-FOREIGNDEMAND'!V172</f>
        <v>186.87356250000002</v>
      </c>
      <c r="W217" s="64"/>
      <c r="X217" s="47">
        <f>((B217/B213)-1)*100</f>
        <v>1.7209734425317036</v>
      </c>
      <c r="Z217" s="67">
        <f t="shared" si="26"/>
        <v>8.815562146812006</v>
      </c>
      <c r="AA217" s="67">
        <f t="shared" si="26"/>
        <v>8.149993916880538</v>
      </c>
      <c r="AB217" s="67">
        <f t="shared" si="26"/>
        <v>1.9346740016831454</v>
      </c>
      <c r="AC217" s="67">
        <f t="shared" si="26"/>
        <v>9.6077661417689253</v>
      </c>
      <c r="AD217" s="67">
        <f t="shared" si="26"/>
        <v>2.7776116716107024</v>
      </c>
      <c r="AE217" s="67">
        <f t="shared" si="26"/>
        <v>6.7233935016375534</v>
      </c>
      <c r="AG217" s="69">
        <f t="shared" si="23"/>
        <v>160.15693734058084</v>
      </c>
      <c r="AH217" s="69">
        <f t="shared" si="24"/>
        <v>3.5076663490147375</v>
      </c>
      <c r="AI217" s="47">
        <f t="shared" si="25"/>
        <v>0.86561231762520841</v>
      </c>
      <c r="AJ217" s="47">
        <f t="shared" si="17"/>
        <v>2015</v>
      </c>
      <c r="AK217" s="53">
        <f ca="1">AVERAGE(OFFSET(AG$47,4*ROWS(AG$47:AG82)-4,,))</f>
        <v>129.3849738994021</v>
      </c>
      <c r="AL217" s="49">
        <f t="shared" ca="1" si="20"/>
        <v>3.4578507158464111</v>
      </c>
    </row>
    <row r="218" spans="1:38" x14ac:dyDescent="0.25">
      <c r="A218" s="64" t="str">
        <f>'[2]OUT-FOREIGNDEMAND'!A173</f>
        <v>2022Q4</v>
      </c>
      <c r="B218" s="65">
        <f>'[2]OUT-FOREIGNDEMAND'!B173</f>
        <v>132.37597694940652</v>
      </c>
      <c r="C218" s="65">
        <f>'[2]OUT-FOREIGNDEMAND'!C173</f>
        <v>122.66644296407959</v>
      </c>
      <c r="D218" s="65">
        <f>'[2]OUT-FOREIGNDEMAND'!D173</f>
        <v>129.10495066299433</v>
      </c>
      <c r="E218" s="65">
        <f>'[2]OUT-FOREIGNDEMAND'!E173</f>
        <v>172.71135234214984</v>
      </c>
      <c r="F218" s="65">
        <f>'[2]OUT-FOREIGNDEMAND'!F173</f>
        <v>191.04683047089037</v>
      </c>
      <c r="G218" s="65">
        <f>'[2]OUT-FOREIGNDEMAND'!G173</f>
        <v>173.76616311196855</v>
      </c>
      <c r="H218" s="65">
        <f>'[2]OUT-FOREIGNDEMAND'!H173</f>
        <v>220.67713957412658</v>
      </c>
      <c r="I218" s="65">
        <f>'[2]OUT-FOREIGNDEMAND'!I173</f>
        <v>242.60779839026694</v>
      </c>
      <c r="J218" s="65">
        <f>'[2]OUT-FOREIGNDEMAND'!J173</f>
        <v>112.06030732786863</v>
      </c>
      <c r="K218" s="65">
        <f>'[2]OUT-FOREIGNDEMAND'!K173</f>
        <v>148.4536712818643</v>
      </c>
      <c r="L218" s="65">
        <f>'[2]OUT-FOREIGNDEMAND'!L173</f>
        <v>184.59989869198822</v>
      </c>
      <c r="M218" s="66">
        <f>'[2]OUT-FOREIGNDEMAND'!M173</f>
        <v>122.9421660207761</v>
      </c>
      <c r="N218" s="65">
        <f>'[2]OUT-FOREIGNDEMAND'!N173</f>
        <v>122.78084360664378</v>
      </c>
      <c r="O218" s="65">
        <f>'[2]OUT-FOREIGNDEMAND'!O173</f>
        <v>136.7508322411752</v>
      </c>
      <c r="P218" s="65">
        <f>'[2]OUT-FOREIGNDEMAND'!P173</f>
        <v>123.88007070329374</v>
      </c>
      <c r="Q218" s="65">
        <f>'[2]OUT-FOREIGNDEMAND'!Q173</f>
        <v>130.55249687472639</v>
      </c>
      <c r="R218" s="65">
        <f>'[2]OUT-FOREIGNDEMAND'!R173</f>
        <v>298.60884375000012</v>
      </c>
      <c r="S218" s="65">
        <f>'[2]OUT-FOREIGNDEMAND'!S173</f>
        <v>114.99878125000001</v>
      </c>
      <c r="T218" s="65">
        <f>'[2]OUT-FOREIGNDEMAND'!T173</f>
        <v>125.28275000000001</v>
      </c>
      <c r="U218" s="65">
        <f>'[2]OUT-FOREIGNDEMAND'!U173</f>
        <v>103.35918750000002</v>
      </c>
      <c r="V218" s="65">
        <f>'[2]OUT-FOREIGNDEMAND'!V173</f>
        <v>189.49743750000005</v>
      </c>
      <c r="W218" s="68"/>
      <c r="X218" s="47">
        <f>((B218/B214)-1)*100</f>
        <v>1.5016200571375871</v>
      </c>
      <c r="Z218" s="67">
        <f t="shared" si="26"/>
        <v>8.5905015051671576</v>
      </c>
      <c r="AA218" s="67">
        <f t="shared" si="26"/>
        <v>7.5684390002393354</v>
      </c>
      <c r="AB218" s="67">
        <f t="shared" si="26"/>
        <v>1.7659342114978216</v>
      </c>
      <c r="AC218" s="67">
        <f t="shared" si="26"/>
        <v>9.7015327657234085</v>
      </c>
      <c r="AD218" s="67">
        <f t="shared" si="26"/>
        <v>3.0835356828630145</v>
      </c>
      <c r="AE218" s="67">
        <f t="shared" si="26"/>
        <v>6.5550705102219275</v>
      </c>
      <c r="AG218" s="69">
        <f>B218*$B$1+C218*$C$1+D218*$D$1+E218*$E$1+F218*$F$1+G218*$G$1+H218*$H$1+I218*$I$1+J218*$J$1+K218*$K$1+L218*$L$1+M218*$M$1+N218*$N$1+O218*$O$1+P218*$P$1</f>
        <v>161.50615005918374</v>
      </c>
      <c r="AH218" s="69">
        <f>((AG218/AG217)^4-1)*100</f>
        <v>3.4125476865003446</v>
      </c>
      <c r="AI218" s="47">
        <f t="shared" si="25"/>
        <v>0.8424316429913592</v>
      </c>
      <c r="AJ218" s="47">
        <f t="shared" si="17"/>
        <v>2016</v>
      </c>
      <c r="AK218" s="53">
        <f ca="1">AVERAGE(OFFSET(AG$47,4*ROWS(AG$47:AG83)-4,,))</f>
        <v>134.03817045629847</v>
      </c>
      <c r="AL218" s="49">
        <f t="shared" ca="1" si="20"/>
        <v>3.5963964103855384</v>
      </c>
    </row>
    <row r="219" spans="1:38" x14ac:dyDescent="0.25">
      <c r="A219" s="64" t="str">
        <f>'[2]OUT-FOREIGNDEMAND'!A174</f>
        <v>2023Q1</v>
      </c>
      <c r="B219" s="65">
        <f>'[2]OUT-FOREIGNDEMAND'!B174</f>
        <v>133.19286602477143</v>
      </c>
      <c r="C219" s="65">
        <f>'[2]OUT-FOREIGNDEMAND'!C174</f>
        <v>122.12383248692245</v>
      </c>
      <c r="D219" s="65">
        <f>'[2]OUT-FOREIGNDEMAND'!D174</f>
        <v>128.84570114559477</v>
      </c>
      <c r="E219" s="65">
        <f>'[2]OUT-FOREIGNDEMAND'!E174</f>
        <v>173.79769928756946</v>
      </c>
      <c r="F219" s="65">
        <f>'[2]OUT-FOREIGNDEMAND'!F174</f>
        <v>192.59653284639012</v>
      </c>
      <c r="G219" s="65">
        <f>'[2]OUT-FOREIGNDEMAND'!G174</f>
        <v>174.78396813045589</v>
      </c>
      <c r="H219" s="65">
        <f>'[2]OUT-FOREIGNDEMAND'!H174</f>
        <v>223.82515033161502</v>
      </c>
      <c r="I219" s="65">
        <f>'[2]OUT-FOREIGNDEMAND'!I174</f>
        <v>246.62639857483583</v>
      </c>
      <c r="J219" s="65">
        <f>'[2]OUT-FOREIGNDEMAND'!J174</f>
        <v>112.92295548008111</v>
      </c>
      <c r="K219" s="65">
        <f>'[2]OUT-FOREIGNDEMAND'!K174</f>
        <v>148.54729488971566</v>
      </c>
      <c r="L219" s="65">
        <f>'[2]OUT-FOREIGNDEMAND'!L174</f>
        <v>189.05988359449293</v>
      </c>
      <c r="M219" s="66">
        <f>'[2]OUT-FOREIGNDEMAND'!M174</f>
        <v>122.86534430457532</v>
      </c>
      <c r="N219" s="65">
        <f>'[2]OUT-FOREIGNDEMAND'!N174</f>
        <v>121.89820608137616</v>
      </c>
      <c r="O219" s="65">
        <f>'[2]OUT-FOREIGNDEMAND'!O174</f>
        <v>137.38393675429788</v>
      </c>
      <c r="P219" s="65">
        <f>'[2]OUT-FOREIGNDEMAND'!P174</f>
        <v>123.24315819455747</v>
      </c>
      <c r="Q219" s="65">
        <f>'[2]OUT-FOREIGNDEMAND'!Q174</f>
        <v>132.30844999038794</v>
      </c>
      <c r="R219" s="65">
        <f>'[2]OUT-FOREIGNDEMAND'!R174</f>
        <v>300.63675000000012</v>
      </c>
      <c r="S219" s="65">
        <f>'[2]OUT-FOREIGNDEMAND'!S174</f>
        <v>114.78853125000001</v>
      </c>
      <c r="T219" s="65">
        <f>'[2]OUT-FOREIGNDEMAND'!T174</f>
        <v>128.19453125000007</v>
      </c>
      <c r="U219" s="65">
        <f>'[2]OUT-FOREIGNDEMAND'!U174</f>
        <v>104.34256250000004</v>
      </c>
      <c r="V219" s="65">
        <f>'[2]OUT-FOREIGNDEMAND'!V174</f>
        <v>191.99553125000011</v>
      </c>
      <c r="W219" s="68"/>
      <c r="X219" s="47">
        <f>((B219/B215)-1)*100</f>
        <v>2.1780848046805801</v>
      </c>
      <c r="Z219" s="67">
        <f t="shared" ref="Z219:AE220" si="27">(Q219/Q215-1)*100</f>
        <v>6.5270872798598223</v>
      </c>
      <c r="AA219" s="67">
        <f t="shared" si="27"/>
        <v>5.1135296475764314</v>
      </c>
      <c r="AB219" s="67">
        <f t="shared" si="27"/>
        <v>0.75850735452045459</v>
      </c>
      <c r="AC219" s="67">
        <f t="shared" si="27"/>
        <v>8.6419651729172209</v>
      </c>
      <c r="AD219" s="67">
        <f t="shared" si="27"/>
        <v>3.1130043685330122</v>
      </c>
      <c r="AE219" s="67">
        <f t="shared" si="27"/>
        <v>5.8678592241759642</v>
      </c>
      <c r="AG219" s="69">
        <f>B219*$B$1+C219*$C$1+D219*$D$1+E219*$E$1+F219*$F$1+G219*$G$1+H219*$H$1+I219*$I$1+J219*$J$1+K219*$K$1+L219*$L$1+M219*$M$1+N219*$N$1+O219*$O$1+P219*$P$1</f>
        <v>162.79023095622247</v>
      </c>
      <c r="AH219" s="69">
        <f>((AG219/AG218)^4-1)*100</f>
        <v>3.2183942701380142</v>
      </c>
      <c r="AI219" s="47">
        <f t="shared" si="25"/>
        <v>0.79506625386598362</v>
      </c>
      <c r="AJ219" s="47">
        <f t="shared" si="17"/>
        <v>2017</v>
      </c>
      <c r="AK219" s="53">
        <f ca="1">AVERAGE(OFFSET(AG$47,4*ROWS(AG$47:AG84)-4,,))</f>
        <v>139.08517429669553</v>
      </c>
      <c r="AL219" s="49">
        <f t="shared" ca="1" si="20"/>
        <v>3.7653482013487949</v>
      </c>
    </row>
    <row r="220" spans="1:38" x14ac:dyDescent="0.25">
      <c r="A220" s="64" t="str">
        <f>'[2]OUT-FOREIGNDEMAND'!A175</f>
        <v>2023Q2</v>
      </c>
      <c r="B220" s="65">
        <f>'[2]OUT-FOREIGNDEMAND'!B175</f>
        <v>133.83003438767543</v>
      </c>
      <c r="C220" s="65">
        <f>'[2]OUT-FOREIGNDEMAND'!C175</f>
        <v>122.28208574118258</v>
      </c>
      <c r="D220" s="65">
        <f>'[2]OUT-FOREIGNDEMAND'!D175</f>
        <v>129.19964868406092</v>
      </c>
      <c r="E220" s="65">
        <f>'[2]OUT-FOREIGNDEMAND'!E175</f>
        <v>175.47383941027567</v>
      </c>
      <c r="F220" s="65">
        <f>'[2]OUT-FOREIGNDEMAND'!F175</f>
        <v>194.49291024466459</v>
      </c>
      <c r="G220" s="65">
        <f>'[2]OUT-FOREIGNDEMAND'!G175</f>
        <v>176.40304154740838</v>
      </c>
      <c r="H220" s="65">
        <f>'[2]OUT-FOREIGNDEMAND'!H175</f>
        <v>227.28366135378928</v>
      </c>
      <c r="I220" s="65">
        <f>'[2]OUT-FOREIGNDEMAND'!I175</f>
        <v>249.52289915362991</v>
      </c>
      <c r="J220" s="65">
        <f>'[2]OUT-FOREIGNDEMAND'!J175</f>
        <v>113.40506715254888</v>
      </c>
      <c r="K220" s="65">
        <f>'[2]OUT-FOREIGNDEMAND'!K175</f>
        <v>149.15385435197445</v>
      </c>
      <c r="L220" s="65">
        <f>'[2]OUT-FOREIGNDEMAND'!L175</f>
        <v>192.02380901499436</v>
      </c>
      <c r="M220" s="66">
        <f>'[2]OUT-FOREIGNDEMAND'!M175</f>
        <v>123.1601190222716</v>
      </c>
      <c r="N220" s="65">
        <f>'[2]OUT-FOREIGNDEMAND'!N175</f>
        <v>121.84496629392197</v>
      </c>
      <c r="O220" s="65">
        <f>'[2]OUT-FOREIGNDEMAND'!O175</f>
        <v>138.33198686996511</v>
      </c>
      <c r="P220" s="65">
        <f>'[2]OUT-FOREIGNDEMAND'!P175</f>
        <v>123.45924340441044</v>
      </c>
      <c r="Q220" s="65">
        <f>'[2]OUT-FOREIGNDEMAND'!Q175</f>
        <v>133.9084801093162</v>
      </c>
      <c r="R220" s="65">
        <f>'[2]OUT-FOREIGNDEMAND'!R175</f>
        <v>303.40275000000008</v>
      </c>
      <c r="S220" s="65">
        <f>'[2]OUT-FOREIGNDEMAND'!S175</f>
        <v>115.05171874999999</v>
      </c>
      <c r="T220" s="65">
        <f>'[2]OUT-FOREIGNDEMAND'!T175</f>
        <v>130.23971875000007</v>
      </c>
      <c r="U220" s="65">
        <f>'[2]OUT-FOREIGNDEMAND'!U175</f>
        <v>105.14893750000003</v>
      </c>
      <c r="V220" s="65">
        <f>'[2]OUT-FOREIGNDEMAND'!V175</f>
        <v>194.45221875000013</v>
      </c>
      <c r="W220" s="68"/>
      <c r="X220" s="47">
        <f>((B220/B216)-1)*100</f>
        <v>2.1428251690002176</v>
      </c>
      <c r="Z220" s="67">
        <f t="shared" si="27"/>
        <v>5.8626525216015635</v>
      </c>
      <c r="AA220" s="67">
        <f t="shared" si="27"/>
        <v>4.3279794019441598</v>
      </c>
      <c r="AB220" s="67">
        <f t="shared" si="27"/>
        <v>0.59840071261598737</v>
      </c>
      <c r="AC220" s="67">
        <f t="shared" si="27"/>
        <v>8.104509621230882</v>
      </c>
      <c r="AD220" s="67">
        <f t="shared" si="27"/>
        <v>3.2237500467837021</v>
      </c>
      <c r="AE220" s="67">
        <f t="shared" si="27"/>
        <v>5.5892748965314265</v>
      </c>
      <c r="AG220" s="69">
        <f>B220*$B$1+C220*$C$1+D220*$D$1+E220*$E$1+F220*$F$1+G220*$G$1+H220*$H$1+I220*$I$1+J220*$J$1+K220*$K$1+L220*$L$1+M220*$M$1+N220*$N$1+O220*$O$1+P220*$P$1</f>
        <v>164.10494889320151</v>
      </c>
      <c r="AH220" s="69">
        <f>((AG220/AG219)^4-1)*100</f>
        <v>3.2698046753446341</v>
      </c>
      <c r="AI220" s="47">
        <f t="shared" si="25"/>
        <v>0.80761476241937302</v>
      </c>
      <c r="AJ220" s="47">
        <f t="shared" si="17"/>
        <v>2018</v>
      </c>
      <c r="AK220" s="53">
        <f ca="1">AVERAGE(OFFSET(AG$47,4*ROWS(AG$47:AG85)-4,,))</f>
        <v>144.60746555108136</v>
      </c>
      <c r="AL220" s="49">
        <f ca="1">((AK220/AK219)-1)*100</f>
        <v>3.9704384614033028</v>
      </c>
    </row>
    <row r="221" spans="1:38" x14ac:dyDescent="0.25">
      <c r="A221" s="71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72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AJ221" s="47">
        <f t="shared" si="17"/>
        <v>2019</v>
      </c>
      <c r="AK221" s="53">
        <f ca="1">AVERAGE(OFFSET(AG$47,4*ROWS(AG$47:AG86)-4,,))</f>
        <v>149.66939127553059</v>
      </c>
      <c r="AL221" s="49">
        <f ca="1">((AK221/AK220)-1)*100</f>
        <v>3.5004594715486226</v>
      </c>
    </row>
    <row r="222" spans="1:38" x14ac:dyDescent="0.25">
      <c r="A222" s="71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72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AJ222" s="47">
        <f t="shared" si="17"/>
        <v>2020</v>
      </c>
      <c r="AK222" s="53">
        <f ca="1">AVERAGE(OFFSET(AG$47,4*ROWS(AG$47:AG87)-4,,))</f>
        <v>144.02653847727979</v>
      </c>
      <c r="AL222" s="49">
        <f ca="1">((AK222/AK221)-1)*100</f>
        <v>-3.7702116312230527</v>
      </c>
    </row>
    <row r="223" spans="1:38" x14ac:dyDescent="0.25">
      <c r="A223" s="71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72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AJ223" s="47">
        <f t="shared" si="17"/>
        <v>2021</v>
      </c>
      <c r="AK223" s="53">
        <f ca="1">AVERAGE(OFFSET(AG$47,4*ROWS(AG$47:AG88)-4,,))</f>
        <v>150.80980825882131</v>
      </c>
      <c r="AL223" s="49">
        <f ca="1">((AK223/AK222)-1)*100</f>
        <v>4.7097360342459371</v>
      </c>
    </row>
    <row r="224" spans="1:38" x14ac:dyDescent="0.25">
      <c r="A224" s="71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72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AJ224" s="47">
        <f t="shared" si="17"/>
        <v>2022</v>
      </c>
      <c r="AK224" s="53">
        <f ca="1">AVERAGE(OFFSET(AG$47,4*ROWS(AG$47:AG89)-4,,))</f>
        <v>157.38282751556284</v>
      </c>
      <c r="AL224" s="49">
        <f ca="1">((AK224/AK223)-1)*100</f>
        <v>4.3584826031081825</v>
      </c>
    </row>
    <row r="225" spans="1:36" x14ac:dyDescent="0.25">
      <c r="A225" s="71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72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AJ225" s="47">
        <f t="shared" si="17"/>
        <v>2023</v>
      </c>
    </row>
    <row r="226" spans="1:36" x14ac:dyDescent="0.25">
      <c r="A226" s="71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72"/>
      <c r="N226" s="68"/>
      <c r="O226" s="68"/>
      <c r="P226" s="68"/>
      <c r="Q226" s="68"/>
      <c r="R226" s="68"/>
      <c r="S226" s="68"/>
      <c r="T226" s="68"/>
      <c r="U226" s="68"/>
      <c r="V226" s="68"/>
      <c r="W226" s="68"/>
    </row>
    <row r="227" spans="1:36" x14ac:dyDescent="0.25">
      <c r="A227" s="71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72"/>
      <c r="N227" s="68"/>
      <c r="O227" s="68"/>
      <c r="P227" s="68"/>
      <c r="Q227" s="68"/>
      <c r="R227" s="68"/>
      <c r="S227" s="68"/>
      <c r="T227" s="68"/>
      <c r="U227" s="68"/>
      <c r="V227" s="68"/>
      <c r="W227" s="68"/>
    </row>
    <row r="228" spans="1:36" x14ac:dyDescent="0.25">
      <c r="A228" s="71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72"/>
      <c r="N228" s="68"/>
      <c r="O228" s="68"/>
      <c r="P228" s="68"/>
      <c r="Q228" s="68"/>
      <c r="R228" s="68"/>
      <c r="S228" s="68"/>
      <c r="T228" s="68"/>
      <c r="U228" s="68"/>
      <c r="V228" s="68"/>
      <c r="W228" s="68"/>
    </row>
    <row r="229" spans="1:36" x14ac:dyDescent="0.25">
      <c r="A229" s="71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72"/>
      <c r="N229" s="68"/>
      <c r="O229" s="68"/>
      <c r="P229" s="68"/>
      <c r="Q229" s="68"/>
      <c r="R229" s="68"/>
      <c r="S229" s="68"/>
      <c r="T229" s="68"/>
      <c r="U229" s="68"/>
      <c r="V229" s="68"/>
      <c r="W229" s="68"/>
    </row>
    <row r="230" spans="1:36" x14ac:dyDescent="0.25">
      <c r="A230" s="71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72"/>
      <c r="N230" s="68"/>
      <c r="O230" s="68"/>
      <c r="P230" s="68"/>
      <c r="Q230" s="68"/>
      <c r="R230" s="68"/>
      <c r="S230" s="68"/>
      <c r="T230" s="68"/>
      <c r="U230" s="68"/>
      <c r="V230" s="68"/>
      <c r="W230" s="68"/>
    </row>
    <row r="231" spans="1:36" x14ac:dyDescent="0.25">
      <c r="A231" s="71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72"/>
      <c r="N231" s="68"/>
      <c r="O231" s="68"/>
      <c r="P231" s="68"/>
      <c r="Q231" s="68"/>
      <c r="R231" s="68"/>
      <c r="S231" s="68"/>
      <c r="T231" s="68"/>
      <c r="U231" s="68"/>
      <c r="V231" s="68"/>
      <c r="W231" s="68"/>
    </row>
    <row r="232" spans="1:36" x14ac:dyDescent="0.25">
      <c r="A232" s="71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72"/>
      <c r="N232" s="68"/>
      <c r="O232" s="68"/>
      <c r="P232" s="68"/>
      <c r="Q232" s="68"/>
      <c r="R232" s="68"/>
      <c r="S232" s="68"/>
      <c r="T232" s="68"/>
      <c r="U232" s="68"/>
      <c r="V232" s="68"/>
      <c r="W232" s="68"/>
    </row>
    <row r="233" spans="1:36" x14ac:dyDescent="0.25">
      <c r="A233" s="71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72"/>
      <c r="N233" s="68"/>
      <c r="O233" s="68"/>
      <c r="P233" s="68"/>
      <c r="Q233" s="68"/>
      <c r="R233" s="68"/>
      <c r="S233" s="68"/>
      <c r="T233" s="68"/>
      <c r="U233" s="68"/>
      <c r="V233" s="68"/>
      <c r="W233" s="68"/>
    </row>
    <row r="234" spans="1:36" x14ac:dyDescent="0.25">
      <c r="A234" s="71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72"/>
      <c r="N234" s="68"/>
      <c r="O234" s="68"/>
      <c r="P234" s="68"/>
      <c r="Q234" s="68"/>
      <c r="R234" s="68"/>
      <c r="S234" s="68"/>
      <c r="T234" s="68"/>
      <c r="U234" s="68"/>
      <c r="V234" s="68"/>
      <c r="W234" s="68"/>
    </row>
    <row r="235" spans="1:36" x14ac:dyDescent="0.25">
      <c r="A235" s="71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72"/>
      <c r="N235" s="68"/>
      <c r="O235" s="68"/>
      <c r="P235" s="68"/>
      <c r="Q235" s="68"/>
      <c r="R235" s="68"/>
      <c r="S235" s="68"/>
      <c r="T235" s="68"/>
      <c r="U235" s="68"/>
      <c r="V235" s="68"/>
      <c r="W235" s="68"/>
    </row>
    <row r="236" spans="1:36" x14ac:dyDescent="0.25">
      <c r="A236" s="71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72"/>
      <c r="N236" s="68"/>
      <c r="O236" s="68"/>
      <c r="P236" s="68"/>
      <c r="Q236" s="68"/>
      <c r="R236" s="68"/>
      <c r="S236" s="68"/>
      <c r="T236" s="68"/>
      <c r="U236" s="68"/>
      <c r="V236" s="68"/>
      <c r="W236" s="68"/>
    </row>
    <row r="237" spans="1:36" x14ac:dyDescent="0.25">
      <c r="A237" s="71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72"/>
      <c r="N237" s="68"/>
      <c r="O237" s="68"/>
      <c r="P237" s="68"/>
      <c r="Q237" s="68"/>
      <c r="R237" s="68"/>
      <c r="S237" s="68"/>
      <c r="T237" s="68"/>
      <c r="U237" s="68"/>
      <c r="V237" s="68"/>
      <c r="W237" s="68"/>
    </row>
    <row r="238" spans="1:36" x14ac:dyDescent="0.25">
      <c r="A238" s="71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72"/>
      <c r="N238" s="68"/>
      <c r="O238" s="68"/>
      <c r="P238" s="68"/>
      <c r="Q238" s="68"/>
      <c r="R238" s="68"/>
      <c r="S238" s="68"/>
      <c r="T238" s="68"/>
      <c r="U238" s="68"/>
      <c r="V238" s="68"/>
      <c r="W238" s="68"/>
    </row>
    <row r="239" spans="1:36" x14ac:dyDescent="0.25">
      <c r="A239" s="71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72"/>
      <c r="N239" s="68"/>
      <c r="O239" s="68"/>
      <c r="P239" s="68"/>
      <c r="Q239" s="68"/>
      <c r="R239" s="68"/>
      <c r="S239" s="68"/>
      <c r="T239" s="68"/>
      <c r="U239" s="68"/>
      <c r="V239" s="68"/>
      <c r="W239" s="68"/>
    </row>
    <row r="240" spans="1:36" x14ac:dyDescent="0.25">
      <c r="A240" s="71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72"/>
      <c r="N240" s="68"/>
      <c r="O240" s="68"/>
      <c r="P240" s="68"/>
      <c r="Q240" s="68"/>
      <c r="R240" s="68"/>
      <c r="S240" s="68"/>
      <c r="T240" s="68"/>
      <c r="U240" s="68"/>
      <c r="V240" s="68"/>
      <c r="W240" s="68"/>
    </row>
    <row r="241" spans="1:23" x14ac:dyDescent="0.25">
      <c r="A241" s="71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72"/>
      <c r="N241" s="68"/>
      <c r="O241" s="68"/>
      <c r="P241" s="68"/>
      <c r="Q241" s="68"/>
      <c r="R241" s="68"/>
      <c r="S241" s="68"/>
      <c r="T241" s="68"/>
      <c r="U241" s="68"/>
      <c r="V241" s="68"/>
    </row>
    <row r="242" spans="1:23" x14ac:dyDescent="0.25">
      <c r="A242" s="71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72"/>
      <c r="N242" s="68"/>
      <c r="O242" s="68"/>
      <c r="P242" s="68"/>
      <c r="Q242" s="68"/>
      <c r="R242" s="68"/>
      <c r="S242" s="68"/>
      <c r="T242" s="68"/>
      <c r="U242" s="68"/>
      <c r="V242" s="68"/>
      <c r="W242" s="68"/>
    </row>
    <row r="243" spans="1:23" x14ac:dyDescent="0.25"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72"/>
      <c r="N243" s="68"/>
      <c r="O243" s="68"/>
      <c r="P243" s="68"/>
      <c r="Q243" s="68"/>
      <c r="R243" s="68"/>
      <c r="S243" s="68"/>
      <c r="T243" s="68"/>
      <c r="U243" s="68"/>
      <c r="V243" s="68"/>
      <c r="W243" s="68"/>
    </row>
    <row r="244" spans="1:23" x14ac:dyDescent="0.25"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72"/>
      <c r="N244" s="68"/>
      <c r="O244" s="68"/>
      <c r="P244" s="68"/>
      <c r="Q244" s="68"/>
      <c r="R244" s="68"/>
      <c r="S244" s="68"/>
      <c r="T244" s="68"/>
      <c r="U244" s="68"/>
      <c r="V244" s="68"/>
      <c r="W244" s="68"/>
    </row>
    <row r="245" spans="1:23" x14ac:dyDescent="0.25"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72"/>
      <c r="N245" s="68"/>
      <c r="O245" s="68"/>
      <c r="P245" s="68"/>
      <c r="Q245" s="68"/>
      <c r="R245" s="68"/>
      <c r="S245" s="68"/>
      <c r="T245" s="68"/>
      <c r="U245" s="68"/>
      <c r="V245" s="68"/>
      <c r="W245" s="68"/>
    </row>
    <row r="246" spans="1:23" x14ac:dyDescent="0.25"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72"/>
      <c r="N246" s="68"/>
      <c r="O246" s="68"/>
      <c r="P246" s="68"/>
      <c r="Q246" s="68"/>
      <c r="R246" s="68"/>
      <c r="S246" s="68"/>
      <c r="T246" s="68"/>
      <c r="U246" s="68"/>
      <c r="V246" s="68"/>
      <c r="W246" s="68"/>
    </row>
    <row r="247" spans="1:23" x14ac:dyDescent="0.25"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72"/>
      <c r="N247" s="68"/>
      <c r="O247" s="68"/>
      <c r="P247" s="68"/>
      <c r="Q247" s="68"/>
      <c r="R247" s="68"/>
      <c r="S247" s="68"/>
      <c r="T247" s="68"/>
      <c r="U247" s="68"/>
      <c r="V247" s="68"/>
      <c r="W247" s="68"/>
    </row>
    <row r="248" spans="1:23" x14ac:dyDescent="0.25"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72"/>
      <c r="N248" s="68"/>
      <c r="O248" s="68"/>
      <c r="P248" s="68"/>
      <c r="Q248" s="68"/>
      <c r="R248" s="68"/>
      <c r="S248" s="68"/>
      <c r="T248" s="68"/>
      <c r="U248" s="68"/>
      <c r="V248" s="68"/>
      <c r="W248" s="68"/>
    </row>
    <row r="249" spans="1:23" x14ac:dyDescent="0.25"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72"/>
      <c r="N249" s="68"/>
      <c r="O249" s="68"/>
      <c r="P249" s="68"/>
      <c r="Q249" s="68"/>
      <c r="R249" s="68"/>
      <c r="S249" s="68"/>
      <c r="T249" s="68"/>
      <c r="U249" s="68"/>
      <c r="V249" s="68"/>
      <c r="W249" s="6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07A3-1ECF-41B1-AD21-EE51FA6279FE}">
  <dimension ref="A1:AT325"/>
  <sheetViews>
    <sheetView showGridLines="0" zoomScale="66" zoomScaleNormal="66" workbookViewId="0">
      <pane xSplit="1" ySplit="2" topLeftCell="B142" activePane="bottomRight" state="frozen"/>
      <selection pane="topRight" activeCell="B1" sqref="B1"/>
      <selection pane="bottomLeft" activeCell="A4" sqref="A4"/>
      <selection pane="bottomRight" activeCell="Z206" sqref="Z206:Z215"/>
    </sheetView>
  </sheetViews>
  <sheetFormatPr defaultRowHeight="12.75" x14ac:dyDescent="0.2"/>
  <cols>
    <col min="1" max="2" width="16.28515625" style="36" customWidth="1"/>
    <col min="3" max="16" width="8.85546875" style="36"/>
    <col min="17" max="17" width="18.42578125" style="36" bestFit="1" customWidth="1"/>
    <col min="18" max="18" width="8.85546875" style="36"/>
    <col min="19" max="19" width="12.85546875" style="36" customWidth="1"/>
    <col min="20" max="256" width="8.85546875" style="36"/>
    <col min="257" max="258" width="16.28515625" style="36" customWidth="1"/>
    <col min="259" max="272" width="8.85546875" style="36"/>
    <col min="273" max="273" width="18.42578125" style="36" bestFit="1" customWidth="1"/>
    <col min="274" max="274" width="8.85546875" style="36"/>
    <col min="275" max="275" width="12.85546875" style="36" customWidth="1"/>
    <col min="276" max="512" width="8.85546875" style="36"/>
    <col min="513" max="514" width="16.28515625" style="36" customWidth="1"/>
    <col min="515" max="528" width="8.85546875" style="36"/>
    <col min="529" max="529" width="18.42578125" style="36" bestFit="1" customWidth="1"/>
    <col min="530" max="530" width="8.85546875" style="36"/>
    <col min="531" max="531" width="12.85546875" style="36" customWidth="1"/>
    <col min="532" max="768" width="8.85546875" style="36"/>
    <col min="769" max="770" width="16.28515625" style="36" customWidth="1"/>
    <col min="771" max="784" width="8.85546875" style="36"/>
    <col min="785" max="785" width="18.42578125" style="36" bestFit="1" customWidth="1"/>
    <col min="786" max="786" width="8.85546875" style="36"/>
    <col min="787" max="787" width="12.85546875" style="36" customWidth="1"/>
    <col min="788" max="1024" width="8.85546875" style="36"/>
    <col min="1025" max="1026" width="16.28515625" style="36" customWidth="1"/>
    <col min="1027" max="1040" width="8.85546875" style="36"/>
    <col min="1041" max="1041" width="18.42578125" style="36" bestFit="1" customWidth="1"/>
    <col min="1042" max="1042" width="8.85546875" style="36"/>
    <col min="1043" max="1043" width="12.85546875" style="36" customWidth="1"/>
    <col min="1044" max="1280" width="8.85546875" style="36"/>
    <col min="1281" max="1282" width="16.28515625" style="36" customWidth="1"/>
    <col min="1283" max="1296" width="8.85546875" style="36"/>
    <col min="1297" max="1297" width="18.42578125" style="36" bestFit="1" customWidth="1"/>
    <col min="1298" max="1298" width="8.85546875" style="36"/>
    <col min="1299" max="1299" width="12.85546875" style="36" customWidth="1"/>
    <col min="1300" max="1536" width="8.85546875" style="36"/>
    <col min="1537" max="1538" width="16.28515625" style="36" customWidth="1"/>
    <col min="1539" max="1552" width="8.85546875" style="36"/>
    <col min="1553" max="1553" width="18.42578125" style="36" bestFit="1" customWidth="1"/>
    <col min="1554" max="1554" width="8.85546875" style="36"/>
    <col min="1555" max="1555" width="12.85546875" style="36" customWidth="1"/>
    <col min="1556" max="1792" width="8.85546875" style="36"/>
    <col min="1793" max="1794" width="16.28515625" style="36" customWidth="1"/>
    <col min="1795" max="1808" width="8.85546875" style="36"/>
    <col min="1809" max="1809" width="18.42578125" style="36" bestFit="1" customWidth="1"/>
    <col min="1810" max="1810" width="8.85546875" style="36"/>
    <col min="1811" max="1811" width="12.85546875" style="36" customWidth="1"/>
    <col min="1812" max="2048" width="8.85546875" style="36"/>
    <col min="2049" max="2050" width="16.28515625" style="36" customWidth="1"/>
    <col min="2051" max="2064" width="8.85546875" style="36"/>
    <col min="2065" max="2065" width="18.42578125" style="36" bestFit="1" customWidth="1"/>
    <col min="2066" max="2066" width="8.85546875" style="36"/>
    <col min="2067" max="2067" width="12.85546875" style="36" customWidth="1"/>
    <col min="2068" max="2304" width="8.85546875" style="36"/>
    <col min="2305" max="2306" width="16.28515625" style="36" customWidth="1"/>
    <col min="2307" max="2320" width="8.85546875" style="36"/>
    <col min="2321" max="2321" width="18.42578125" style="36" bestFit="1" customWidth="1"/>
    <col min="2322" max="2322" width="8.85546875" style="36"/>
    <col min="2323" max="2323" width="12.85546875" style="36" customWidth="1"/>
    <col min="2324" max="2560" width="8.85546875" style="36"/>
    <col min="2561" max="2562" width="16.28515625" style="36" customWidth="1"/>
    <col min="2563" max="2576" width="8.85546875" style="36"/>
    <col min="2577" max="2577" width="18.42578125" style="36" bestFit="1" customWidth="1"/>
    <col min="2578" max="2578" width="8.85546875" style="36"/>
    <col min="2579" max="2579" width="12.85546875" style="36" customWidth="1"/>
    <col min="2580" max="2816" width="8.85546875" style="36"/>
    <col min="2817" max="2818" width="16.28515625" style="36" customWidth="1"/>
    <col min="2819" max="2832" width="8.85546875" style="36"/>
    <col min="2833" max="2833" width="18.42578125" style="36" bestFit="1" customWidth="1"/>
    <col min="2834" max="2834" width="8.85546875" style="36"/>
    <col min="2835" max="2835" width="12.85546875" style="36" customWidth="1"/>
    <col min="2836" max="3072" width="8.85546875" style="36"/>
    <col min="3073" max="3074" width="16.28515625" style="36" customWidth="1"/>
    <col min="3075" max="3088" width="8.85546875" style="36"/>
    <col min="3089" max="3089" width="18.42578125" style="36" bestFit="1" customWidth="1"/>
    <col min="3090" max="3090" width="8.85546875" style="36"/>
    <col min="3091" max="3091" width="12.85546875" style="36" customWidth="1"/>
    <col min="3092" max="3328" width="8.85546875" style="36"/>
    <col min="3329" max="3330" width="16.28515625" style="36" customWidth="1"/>
    <col min="3331" max="3344" width="8.85546875" style="36"/>
    <col min="3345" max="3345" width="18.42578125" style="36" bestFit="1" customWidth="1"/>
    <col min="3346" max="3346" width="8.85546875" style="36"/>
    <col min="3347" max="3347" width="12.85546875" style="36" customWidth="1"/>
    <col min="3348" max="3584" width="8.85546875" style="36"/>
    <col min="3585" max="3586" width="16.28515625" style="36" customWidth="1"/>
    <col min="3587" max="3600" width="8.85546875" style="36"/>
    <col min="3601" max="3601" width="18.42578125" style="36" bestFit="1" customWidth="1"/>
    <col min="3602" max="3602" width="8.85546875" style="36"/>
    <col min="3603" max="3603" width="12.85546875" style="36" customWidth="1"/>
    <col min="3604" max="3840" width="8.85546875" style="36"/>
    <col min="3841" max="3842" width="16.28515625" style="36" customWidth="1"/>
    <col min="3843" max="3856" width="8.85546875" style="36"/>
    <col min="3857" max="3857" width="18.42578125" style="36" bestFit="1" customWidth="1"/>
    <col min="3858" max="3858" width="8.85546875" style="36"/>
    <col min="3859" max="3859" width="12.85546875" style="36" customWidth="1"/>
    <col min="3860" max="4096" width="8.85546875" style="36"/>
    <col min="4097" max="4098" width="16.28515625" style="36" customWidth="1"/>
    <col min="4099" max="4112" width="8.85546875" style="36"/>
    <col min="4113" max="4113" width="18.42578125" style="36" bestFit="1" customWidth="1"/>
    <col min="4114" max="4114" width="8.85546875" style="36"/>
    <col min="4115" max="4115" width="12.85546875" style="36" customWidth="1"/>
    <col min="4116" max="4352" width="8.85546875" style="36"/>
    <col min="4353" max="4354" width="16.28515625" style="36" customWidth="1"/>
    <col min="4355" max="4368" width="8.85546875" style="36"/>
    <col min="4369" max="4369" width="18.42578125" style="36" bestFit="1" customWidth="1"/>
    <col min="4370" max="4370" width="8.85546875" style="36"/>
    <col min="4371" max="4371" width="12.85546875" style="36" customWidth="1"/>
    <col min="4372" max="4608" width="8.85546875" style="36"/>
    <col min="4609" max="4610" width="16.28515625" style="36" customWidth="1"/>
    <col min="4611" max="4624" width="8.85546875" style="36"/>
    <col min="4625" max="4625" width="18.42578125" style="36" bestFit="1" customWidth="1"/>
    <col min="4626" max="4626" width="8.85546875" style="36"/>
    <col min="4627" max="4627" width="12.85546875" style="36" customWidth="1"/>
    <col min="4628" max="4864" width="8.85546875" style="36"/>
    <col min="4865" max="4866" width="16.28515625" style="36" customWidth="1"/>
    <col min="4867" max="4880" width="8.85546875" style="36"/>
    <col min="4881" max="4881" width="18.42578125" style="36" bestFit="1" customWidth="1"/>
    <col min="4882" max="4882" width="8.85546875" style="36"/>
    <col min="4883" max="4883" width="12.85546875" style="36" customWidth="1"/>
    <col min="4884" max="5120" width="8.85546875" style="36"/>
    <col min="5121" max="5122" width="16.28515625" style="36" customWidth="1"/>
    <col min="5123" max="5136" width="8.85546875" style="36"/>
    <col min="5137" max="5137" width="18.42578125" style="36" bestFit="1" customWidth="1"/>
    <col min="5138" max="5138" width="8.85546875" style="36"/>
    <col min="5139" max="5139" width="12.85546875" style="36" customWidth="1"/>
    <col min="5140" max="5376" width="8.85546875" style="36"/>
    <col min="5377" max="5378" width="16.28515625" style="36" customWidth="1"/>
    <col min="5379" max="5392" width="8.85546875" style="36"/>
    <col min="5393" max="5393" width="18.42578125" style="36" bestFit="1" customWidth="1"/>
    <col min="5394" max="5394" width="8.85546875" style="36"/>
    <col min="5395" max="5395" width="12.85546875" style="36" customWidth="1"/>
    <col min="5396" max="5632" width="8.85546875" style="36"/>
    <col min="5633" max="5634" width="16.28515625" style="36" customWidth="1"/>
    <col min="5635" max="5648" width="8.85546875" style="36"/>
    <col min="5649" max="5649" width="18.42578125" style="36" bestFit="1" customWidth="1"/>
    <col min="5650" max="5650" width="8.85546875" style="36"/>
    <col min="5651" max="5651" width="12.85546875" style="36" customWidth="1"/>
    <col min="5652" max="5888" width="8.85546875" style="36"/>
    <col min="5889" max="5890" width="16.28515625" style="36" customWidth="1"/>
    <col min="5891" max="5904" width="8.85546875" style="36"/>
    <col min="5905" max="5905" width="18.42578125" style="36" bestFit="1" customWidth="1"/>
    <col min="5906" max="5906" width="8.85546875" style="36"/>
    <col min="5907" max="5907" width="12.85546875" style="36" customWidth="1"/>
    <col min="5908" max="6144" width="8.85546875" style="36"/>
    <col min="6145" max="6146" width="16.28515625" style="36" customWidth="1"/>
    <col min="6147" max="6160" width="8.85546875" style="36"/>
    <col min="6161" max="6161" width="18.42578125" style="36" bestFit="1" customWidth="1"/>
    <col min="6162" max="6162" width="8.85546875" style="36"/>
    <col min="6163" max="6163" width="12.85546875" style="36" customWidth="1"/>
    <col min="6164" max="6400" width="8.85546875" style="36"/>
    <col min="6401" max="6402" width="16.28515625" style="36" customWidth="1"/>
    <col min="6403" max="6416" width="8.85546875" style="36"/>
    <col min="6417" max="6417" width="18.42578125" style="36" bestFit="1" customWidth="1"/>
    <col min="6418" max="6418" width="8.85546875" style="36"/>
    <col min="6419" max="6419" width="12.85546875" style="36" customWidth="1"/>
    <col min="6420" max="6656" width="8.85546875" style="36"/>
    <col min="6657" max="6658" width="16.28515625" style="36" customWidth="1"/>
    <col min="6659" max="6672" width="8.85546875" style="36"/>
    <col min="6673" max="6673" width="18.42578125" style="36" bestFit="1" customWidth="1"/>
    <col min="6674" max="6674" width="8.85546875" style="36"/>
    <col min="6675" max="6675" width="12.85546875" style="36" customWidth="1"/>
    <col min="6676" max="6912" width="8.85546875" style="36"/>
    <col min="6913" max="6914" width="16.28515625" style="36" customWidth="1"/>
    <col min="6915" max="6928" width="8.85546875" style="36"/>
    <col min="6929" max="6929" width="18.42578125" style="36" bestFit="1" customWidth="1"/>
    <col min="6930" max="6930" width="8.85546875" style="36"/>
    <col min="6931" max="6931" width="12.85546875" style="36" customWidth="1"/>
    <col min="6932" max="7168" width="8.85546875" style="36"/>
    <col min="7169" max="7170" width="16.28515625" style="36" customWidth="1"/>
    <col min="7171" max="7184" width="8.85546875" style="36"/>
    <col min="7185" max="7185" width="18.42578125" style="36" bestFit="1" customWidth="1"/>
    <col min="7186" max="7186" width="8.85546875" style="36"/>
    <col min="7187" max="7187" width="12.85546875" style="36" customWidth="1"/>
    <col min="7188" max="7424" width="8.85546875" style="36"/>
    <col min="7425" max="7426" width="16.28515625" style="36" customWidth="1"/>
    <col min="7427" max="7440" width="8.85546875" style="36"/>
    <col min="7441" max="7441" width="18.42578125" style="36" bestFit="1" customWidth="1"/>
    <col min="7442" max="7442" width="8.85546875" style="36"/>
    <col min="7443" max="7443" width="12.85546875" style="36" customWidth="1"/>
    <col min="7444" max="7680" width="8.85546875" style="36"/>
    <col min="7681" max="7682" width="16.28515625" style="36" customWidth="1"/>
    <col min="7683" max="7696" width="8.85546875" style="36"/>
    <col min="7697" max="7697" width="18.42578125" style="36" bestFit="1" customWidth="1"/>
    <col min="7698" max="7698" width="8.85546875" style="36"/>
    <col min="7699" max="7699" width="12.85546875" style="36" customWidth="1"/>
    <col min="7700" max="7936" width="8.85546875" style="36"/>
    <col min="7937" max="7938" width="16.28515625" style="36" customWidth="1"/>
    <col min="7939" max="7952" width="8.85546875" style="36"/>
    <col min="7953" max="7953" width="18.42578125" style="36" bestFit="1" customWidth="1"/>
    <col min="7954" max="7954" width="8.85546875" style="36"/>
    <col min="7955" max="7955" width="12.85546875" style="36" customWidth="1"/>
    <col min="7956" max="8192" width="8.85546875" style="36"/>
    <col min="8193" max="8194" width="16.28515625" style="36" customWidth="1"/>
    <col min="8195" max="8208" width="8.85546875" style="36"/>
    <col min="8209" max="8209" width="18.42578125" style="36" bestFit="1" customWidth="1"/>
    <col min="8210" max="8210" width="8.85546875" style="36"/>
    <col min="8211" max="8211" width="12.85546875" style="36" customWidth="1"/>
    <col min="8212" max="8448" width="8.85546875" style="36"/>
    <col min="8449" max="8450" width="16.28515625" style="36" customWidth="1"/>
    <col min="8451" max="8464" width="8.85546875" style="36"/>
    <col min="8465" max="8465" width="18.42578125" style="36" bestFit="1" customWidth="1"/>
    <col min="8466" max="8466" width="8.85546875" style="36"/>
    <col min="8467" max="8467" width="12.85546875" style="36" customWidth="1"/>
    <col min="8468" max="8704" width="8.85546875" style="36"/>
    <col min="8705" max="8706" width="16.28515625" style="36" customWidth="1"/>
    <col min="8707" max="8720" width="8.85546875" style="36"/>
    <col min="8721" max="8721" width="18.42578125" style="36" bestFit="1" customWidth="1"/>
    <col min="8722" max="8722" width="8.85546875" style="36"/>
    <col min="8723" max="8723" width="12.85546875" style="36" customWidth="1"/>
    <col min="8724" max="8960" width="8.85546875" style="36"/>
    <col min="8961" max="8962" width="16.28515625" style="36" customWidth="1"/>
    <col min="8963" max="8976" width="8.85546875" style="36"/>
    <col min="8977" max="8977" width="18.42578125" style="36" bestFit="1" customWidth="1"/>
    <col min="8978" max="8978" width="8.85546875" style="36"/>
    <col min="8979" max="8979" width="12.85546875" style="36" customWidth="1"/>
    <col min="8980" max="9216" width="8.85546875" style="36"/>
    <col min="9217" max="9218" width="16.28515625" style="36" customWidth="1"/>
    <col min="9219" max="9232" width="8.85546875" style="36"/>
    <col min="9233" max="9233" width="18.42578125" style="36" bestFit="1" customWidth="1"/>
    <col min="9234" max="9234" width="8.85546875" style="36"/>
    <col min="9235" max="9235" width="12.85546875" style="36" customWidth="1"/>
    <col min="9236" max="9472" width="8.85546875" style="36"/>
    <col min="9473" max="9474" width="16.28515625" style="36" customWidth="1"/>
    <col min="9475" max="9488" width="8.85546875" style="36"/>
    <col min="9489" max="9489" width="18.42578125" style="36" bestFit="1" customWidth="1"/>
    <col min="9490" max="9490" width="8.85546875" style="36"/>
    <col min="9491" max="9491" width="12.85546875" style="36" customWidth="1"/>
    <col min="9492" max="9728" width="8.85546875" style="36"/>
    <col min="9729" max="9730" width="16.28515625" style="36" customWidth="1"/>
    <col min="9731" max="9744" width="8.85546875" style="36"/>
    <col min="9745" max="9745" width="18.42578125" style="36" bestFit="1" customWidth="1"/>
    <col min="9746" max="9746" width="8.85546875" style="36"/>
    <col min="9747" max="9747" width="12.85546875" style="36" customWidth="1"/>
    <col min="9748" max="9984" width="8.85546875" style="36"/>
    <col min="9985" max="9986" width="16.28515625" style="36" customWidth="1"/>
    <col min="9987" max="10000" width="8.85546875" style="36"/>
    <col min="10001" max="10001" width="18.42578125" style="36" bestFit="1" customWidth="1"/>
    <col min="10002" max="10002" width="8.85546875" style="36"/>
    <col min="10003" max="10003" width="12.85546875" style="36" customWidth="1"/>
    <col min="10004" max="10240" width="8.85546875" style="36"/>
    <col min="10241" max="10242" width="16.28515625" style="36" customWidth="1"/>
    <col min="10243" max="10256" width="8.85546875" style="36"/>
    <col min="10257" max="10257" width="18.42578125" style="36" bestFit="1" customWidth="1"/>
    <col min="10258" max="10258" width="8.85546875" style="36"/>
    <col min="10259" max="10259" width="12.85546875" style="36" customWidth="1"/>
    <col min="10260" max="10496" width="8.85546875" style="36"/>
    <col min="10497" max="10498" width="16.28515625" style="36" customWidth="1"/>
    <col min="10499" max="10512" width="8.85546875" style="36"/>
    <col min="10513" max="10513" width="18.42578125" style="36" bestFit="1" customWidth="1"/>
    <col min="10514" max="10514" width="8.85546875" style="36"/>
    <col min="10515" max="10515" width="12.85546875" style="36" customWidth="1"/>
    <col min="10516" max="10752" width="8.85546875" style="36"/>
    <col min="10753" max="10754" width="16.28515625" style="36" customWidth="1"/>
    <col min="10755" max="10768" width="8.85546875" style="36"/>
    <col min="10769" max="10769" width="18.42578125" style="36" bestFit="1" customWidth="1"/>
    <col min="10770" max="10770" width="8.85546875" style="36"/>
    <col min="10771" max="10771" width="12.85546875" style="36" customWidth="1"/>
    <col min="10772" max="11008" width="8.85546875" style="36"/>
    <col min="11009" max="11010" width="16.28515625" style="36" customWidth="1"/>
    <col min="11011" max="11024" width="8.85546875" style="36"/>
    <col min="11025" max="11025" width="18.42578125" style="36" bestFit="1" customWidth="1"/>
    <col min="11026" max="11026" width="8.85546875" style="36"/>
    <col min="11027" max="11027" width="12.85546875" style="36" customWidth="1"/>
    <col min="11028" max="11264" width="8.85546875" style="36"/>
    <col min="11265" max="11266" width="16.28515625" style="36" customWidth="1"/>
    <col min="11267" max="11280" width="8.85546875" style="36"/>
    <col min="11281" max="11281" width="18.42578125" style="36" bestFit="1" customWidth="1"/>
    <col min="11282" max="11282" width="8.85546875" style="36"/>
    <col min="11283" max="11283" width="12.85546875" style="36" customWidth="1"/>
    <col min="11284" max="11520" width="8.85546875" style="36"/>
    <col min="11521" max="11522" width="16.28515625" style="36" customWidth="1"/>
    <col min="11523" max="11536" width="8.85546875" style="36"/>
    <col min="11537" max="11537" width="18.42578125" style="36" bestFit="1" customWidth="1"/>
    <col min="11538" max="11538" width="8.85546875" style="36"/>
    <col min="11539" max="11539" width="12.85546875" style="36" customWidth="1"/>
    <col min="11540" max="11776" width="8.85546875" style="36"/>
    <col min="11777" max="11778" width="16.28515625" style="36" customWidth="1"/>
    <col min="11779" max="11792" width="8.85546875" style="36"/>
    <col min="11793" max="11793" width="18.42578125" style="36" bestFit="1" customWidth="1"/>
    <col min="11794" max="11794" width="8.85546875" style="36"/>
    <col min="11795" max="11795" width="12.85546875" style="36" customWidth="1"/>
    <col min="11796" max="12032" width="8.85546875" style="36"/>
    <col min="12033" max="12034" width="16.28515625" style="36" customWidth="1"/>
    <col min="12035" max="12048" width="8.85546875" style="36"/>
    <col min="12049" max="12049" width="18.42578125" style="36" bestFit="1" customWidth="1"/>
    <col min="12050" max="12050" width="8.85546875" style="36"/>
    <col min="12051" max="12051" width="12.85546875" style="36" customWidth="1"/>
    <col min="12052" max="12288" width="8.85546875" style="36"/>
    <col min="12289" max="12290" width="16.28515625" style="36" customWidth="1"/>
    <col min="12291" max="12304" width="8.85546875" style="36"/>
    <col min="12305" max="12305" width="18.42578125" style="36" bestFit="1" customWidth="1"/>
    <col min="12306" max="12306" width="8.85546875" style="36"/>
    <col min="12307" max="12307" width="12.85546875" style="36" customWidth="1"/>
    <col min="12308" max="12544" width="8.85546875" style="36"/>
    <col min="12545" max="12546" width="16.28515625" style="36" customWidth="1"/>
    <col min="12547" max="12560" width="8.85546875" style="36"/>
    <col min="12561" max="12561" width="18.42578125" style="36" bestFit="1" customWidth="1"/>
    <col min="12562" max="12562" width="8.85546875" style="36"/>
    <col min="12563" max="12563" width="12.85546875" style="36" customWidth="1"/>
    <col min="12564" max="12800" width="8.85546875" style="36"/>
    <col min="12801" max="12802" width="16.28515625" style="36" customWidth="1"/>
    <col min="12803" max="12816" width="8.85546875" style="36"/>
    <col min="12817" max="12817" width="18.42578125" style="36" bestFit="1" customWidth="1"/>
    <col min="12818" max="12818" width="8.85546875" style="36"/>
    <col min="12819" max="12819" width="12.85546875" style="36" customWidth="1"/>
    <col min="12820" max="13056" width="8.85546875" style="36"/>
    <col min="13057" max="13058" width="16.28515625" style="36" customWidth="1"/>
    <col min="13059" max="13072" width="8.85546875" style="36"/>
    <col min="13073" max="13073" width="18.42578125" style="36" bestFit="1" customWidth="1"/>
    <col min="13074" max="13074" width="8.85546875" style="36"/>
    <col min="13075" max="13075" width="12.85546875" style="36" customWidth="1"/>
    <col min="13076" max="13312" width="8.85546875" style="36"/>
    <col min="13313" max="13314" width="16.28515625" style="36" customWidth="1"/>
    <col min="13315" max="13328" width="8.85546875" style="36"/>
    <col min="13329" max="13329" width="18.42578125" style="36" bestFit="1" customWidth="1"/>
    <col min="13330" max="13330" width="8.85546875" style="36"/>
    <col min="13331" max="13331" width="12.85546875" style="36" customWidth="1"/>
    <col min="13332" max="13568" width="8.85546875" style="36"/>
    <col min="13569" max="13570" width="16.28515625" style="36" customWidth="1"/>
    <col min="13571" max="13584" width="8.85546875" style="36"/>
    <col min="13585" max="13585" width="18.42578125" style="36" bestFit="1" customWidth="1"/>
    <col min="13586" max="13586" width="8.85546875" style="36"/>
    <col min="13587" max="13587" width="12.85546875" style="36" customWidth="1"/>
    <col min="13588" max="13824" width="8.85546875" style="36"/>
    <col min="13825" max="13826" width="16.28515625" style="36" customWidth="1"/>
    <col min="13827" max="13840" width="8.85546875" style="36"/>
    <col min="13841" max="13841" width="18.42578125" style="36" bestFit="1" customWidth="1"/>
    <col min="13842" max="13842" width="8.85546875" style="36"/>
    <col min="13843" max="13843" width="12.85546875" style="36" customWidth="1"/>
    <col min="13844" max="14080" width="8.85546875" style="36"/>
    <col min="14081" max="14082" width="16.28515625" style="36" customWidth="1"/>
    <col min="14083" max="14096" width="8.85546875" style="36"/>
    <col min="14097" max="14097" width="18.42578125" style="36" bestFit="1" customWidth="1"/>
    <col min="14098" max="14098" width="8.85546875" style="36"/>
    <col min="14099" max="14099" width="12.85546875" style="36" customWidth="1"/>
    <col min="14100" max="14336" width="8.85546875" style="36"/>
    <col min="14337" max="14338" width="16.28515625" style="36" customWidth="1"/>
    <col min="14339" max="14352" width="8.85546875" style="36"/>
    <col min="14353" max="14353" width="18.42578125" style="36" bestFit="1" customWidth="1"/>
    <col min="14354" max="14354" width="8.85546875" style="36"/>
    <col min="14355" max="14355" width="12.85546875" style="36" customWidth="1"/>
    <col min="14356" max="14592" width="8.85546875" style="36"/>
    <col min="14593" max="14594" width="16.28515625" style="36" customWidth="1"/>
    <col min="14595" max="14608" width="8.85546875" style="36"/>
    <col min="14609" max="14609" width="18.42578125" style="36" bestFit="1" customWidth="1"/>
    <col min="14610" max="14610" width="8.85546875" style="36"/>
    <col min="14611" max="14611" width="12.85546875" style="36" customWidth="1"/>
    <col min="14612" max="14848" width="8.85546875" style="36"/>
    <col min="14849" max="14850" width="16.28515625" style="36" customWidth="1"/>
    <col min="14851" max="14864" width="8.85546875" style="36"/>
    <col min="14865" max="14865" width="18.42578125" style="36" bestFit="1" customWidth="1"/>
    <col min="14866" max="14866" width="8.85546875" style="36"/>
    <col min="14867" max="14867" width="12.85546875" style="36" customWidth="1"/>
    <col min="14868" max="15104" width="8.85546875" style="36"/>
    <col min="15105" max="15106" width="16.28515625" style="36" customWidth="1"/>
    <col min="15107" max="15120" width="8.85546875" style="36"/>
    <col min="15121" max="15121" width="18.42578125" style="36" bestFit="1" customWidth="1"/>
    <col min="15122" max="15122" width="8.85546875" style="36"/>
    <col min="15123" max="15123" width="12.85546875" style="36" customWidth="1"/>
    <col min="15124" max="15360" width="8.85546875" style="36"/>
    <col min="15361" max="15362" width="16.28515625" style="36" customWidth="1"/>
    <col min="15363" max="15376" width="8.85546875" style="36"/>
    <col min="15377" max="15377" width="18.42578125" style="36" bestFit="1" customWidth="1"/>
    <col min="15378" max="15378" width="8.85546875" style="36"/>
    <col min="15379" max="15379" width="12.85546875" style="36" customWidth="1"/>
    <col min="15380" max="15616" width="8.85546875" style="36"/>
    <col min="15617" max="15618" width="16.28515625" style="36" customWidth="1"/>
    <col min="15619" max="15632" width="8.85546875" style="36"/>
    <col min="15633" max="15633" width="18.42578125" style="36" bestFit="1" customWidth="1"/>
    <col min="15634" max="15634" width="8.85546875" style="36"/>
    <col min="15635" max="15635" width="12.85546875" style="36" customWidth="1"/>
    <col min="15636" max="15872" width="8.85546875" style="36"/>
    <col min="15873" max="15874" width="16.28515625" style="36" customWidth="1"/>
    <col min="15875" max="15888" width="8.85546875" style="36"/>
    <col min="15889" max="15889" width="18.42578125" style="36" bestFit="1" customWidth="1"/>
    <col min="15890" max="15890" width="8.85546875" style="36"/>
    <col min="15891" max="15891" width="12.85546875" style="36" customWidth="1"/>
    <col min="15892" max="16128" width="8.85546875" style="36"/>
    <col min="16129" max="16130" width="16.28515625" style="36" customWidth="1"/>
    <col min="16131" max="16144" width="8.85546875" style="36"/>
    <col min="16145" max="16145" width="18.42578125" style="36" bestFit="1" customWidth="1"/>
    <col min="16146" max="16146" width="8.85546875" style="36"/>
    <col min="16147" max="16147" width="12.85546875" style="36" customWidth="1"/>
    <col min="16148" max="16384" width="8.85546875" style="36"/>
  </cols>
  <sheetData>
    <row r="1" spans="1:25" x14ac:dyDescent="0.2">
      <c r="B1" s="37">
        <v>0.11796592265105089</v>
      </c>
      <c r="C1" s="37">
        <v>6.5483940735081292E-2</v>
      </c>
      <c r="D1" s="37">
        <v>2.6649665950210944E-2</v>
      </c>
      <c r="E1" s="37">
        <v>7.3030993310165743E-2</v>
      </c>
      <c r="F1" s="37">
        <v>3.8517901121303093E-2</v>
      </c>
      <c r="G1" s="37">
        <v>3.97180189824295E-2</v>
      </c>
      <c r="H1" s="37">
        <v>6.2048903468038048E-2</v>
      </c>
      <c r="I1" s="37">
        <v>0.16160506003541172</v>
      </c>
      <c r="J1" s="37">
        <v>8.5248958367014308E-2</v>
      </c>
      <c r="K1" s="37">
        <v>2.7141838554758754E-2</v>
      </c>
      <c r="L1" s="37">
        <v>4.7198552909240223E-2</v>
      </c>
      <c r="M1" s="37">
        <v>3.9518163639568456E-2</v>
      </c>
      <c r="N1" s="37">
        <v>0.10145789484739649</v>
      </c>
      <c r="O1" s="37">
        <v>6.6785883144465708E-2</v>
      </c>
      <c r="P1" s="37">
        <v>4.7628302283864811E-2</v>
      </c>
      <c r="S1" s="144" t="s">
        <v>164</v>
      </c>
      <c r="T1" s="144"/>
      <c r="U1" s="144"/>
      <c r="V1" s="144"/>
      <c r="W1" s="144"/>
      <c r="X1" s="144"/>
      <c r="Y1" s="38"/>
    </row>
    <row r="2" spans="1:25" ht="15" x14ac:dyDescent="0.25">
      <c r="B2" s="36" t="s">
        <v>165</v>
      </c>
      <c r="C2" s="36" t="s">
        <v>166</v>
      </c>
      <c r="D2" s="36" t="s">
        <v>167</v>
      </c>
      <c r="E2" s="36" t="s">
        <v>168</v>
      </c>
      <c r="F2" s="36" t="s">
        <v>169</v>
      </c>
      <c r="G2" s="36" t="s">
        <v>170</v>
      </c>
      <c r="H2" s="36" t="s">
        <v>171</v>
      </c>
      <c r="I2" s="36" t="s">
        <v>172</v>
      </c>
      <c r="J2" s="36" t="s">
        <v>173</v>
      </c>
      <c r="K2" s="36" t="s">
        <v>174</v>
      </c>
      <c r="L2" s="36" t="s">
        <v>175</v>
      </c>
      <c r="M2" s="36" t="s">
        <v>176</v>
      </c>
      <c r="N2" s="36" t="s">
        <v>177</v>
      </c>
      <c r="O2" s="36" t="s">
        <v>178</v>
      </c>
      <c r="P2" s="36" t="s">
        <v>179</v>
      </c>
      <c r="Q2" s="39" t="s">
        <v>163</v>
      </c>
      <c r="S2" s="40" t="s">
        <v>180</v>
      </c>
      <c r="T2" s="40" t="s">
        <v>181</v>
      </c>
      <c r="U2" s="40" t="s">
        <v>182</v>
      </c>
      <c r="V2" s="40" t="s">
        <v>183</v>
      </c>
      <c r="W2" s="40" t="s">
        <v>184</v>
      </c>
      <c r="X2" s="40" t="s">
        <v>185</v>
      </c>
      <c r="Y2" s="40" t="str">
        <f>'[1]3.IMFq'!AE2</f>
        <v>PCPIIND</v>
      </c>
    </row>
    <row r="3" spans="1:25" x14ac:dyDescent="0.2">
      <c r="A3" s="41">
        <f>[1]Dummies!A2</f>
        <v>25628</v>
      </c>
      <c r="B3" s="42">
        <f>IFERROR('[1]1.IFSgrowth.rebased'!B3,'[1]3.IMFq'!B3)</f>
        <v>32.572008070763012</v>
      </c>
      <c r="C3" s="42">
        <f>IFERROR('[1]1.IFSgrowth.rebased'!C3,'[1]3.IMFq'!C3)</f>
        <v>40.818781877270133</v>
      </c>
      <c r="D3" s="42">
        <f>IFERROR('[1]1.IFSgrowth.rebased'!D3,'[1]3.IMFq'!D3)</f>
        <v>51.205789712450226</v>
      </c>
      <c r="E3" s="42" t="e">
        <f>IFERROR('[1]1.IFSgrowth.rebased'!E3,'[1]3.IMFq'!E3)</f>
        <v>#N/A</v>
      </c>
      <c r="F3" s="42" t="e">
        <f>IFERROR('[1]1.IFSgrowth.rebased'!F3,'[1]3.IMFq'!F3)</f>
        <v>#N/A</v>
      </c>
      <c r="G3" s="42" t="e">
        <f>IFERROR('[1]1.IFSgrowth.rebased'!G3,'[1]3.IMFq'!G3)</f>
        <v>#N/A</v>
      </c>
      <c r="H3" s="42" t="e">
        <f>IFERROR('[1]1.IFSgrowth.rebased'!H3,'[1]3.IMFq'!H3)</f>
        <v>#N/A</v>
      </c>
      <c r="I3" s="42" t="e">
        <f>IFERROR('[1]1.IFSgrowth.rebased'!I3,'[1]3.IMFq'!I3)</f>
        <v>#N/A</v>
      </c>
      <c r="J3" s="42">
        <f>IFERROR('[1]1.IFSgrowth.rebased'!J3,'[1]3.IMFq'!J3)</f>
        <v>34.518173335579263</v>
      </c>
      <c r="K3" s="42">
        <f>IFERROR('[1]1.IFSgrowth.rebased'!K3,'[1]3.IMFq'!K3)</f>
        <v>5.1357014350287544</v>
      </c>
      <c r="L3" s="42" t="e">
        <f>IFERROR('[1]1.IFSgrowth.rebased'!L3,'[1]3.IMFq'!L3)</f>
        <v>#N/A</v>
      </c>
      <c r="M3" s="42" t="e">
        <f>IFERROR('[1]1.IFSgrowth.rebased'!M3,'[1]3.IMFq'!M3)</f>
        <v>#N/A</v>
      </c>
      <c r="N3" s="42">
        <f>IFERROR('[1]1.IFSgrowth.rebased'!N3,'[1]3.IMFq'!N3)</f>
        <v>42.683949756051341</v>
      </c>
      <c r="O3" s="42" t="e">
        <f>IFERROR('[1]1.IFSgrowth.rebased'!O3,'[1]3.IMFq'!O3)</f>
        <v>#N/A</v>
      </c>
      <c r="P3" s="42" t="e">
        <f>IFERROR('[1]1.IFSgrowth.rebased'!P3,'[1]3.IMFq'!P3)</f>
        <v>#N/A</v>
      </c>
      <c r="Q3" s="36" t="e">
        <f>B3*$B$1+C3*$C$1+D3*$D$1+E3*$E$1+F3*$F$1+G3*$G$1+H3*$H$1+I3*$I$1+J3*$J$1+K3*$K$1+L3*$L$1+M3*$M$1+N3*$N$1+O3*$O$1+P3*$P$1</f>
        <v>#N/A</v>
      </c>
    </row>
    <row r="4" spans="1:25" x14ac:dyDescent="0.2">
      <c r="A4" s="41">
        <f>[1]Dummies!A3</f>
        <v>25720</v>
      </c>
      <c r="B4" s="42">
        <f>IFERROR('[1]1.IFSgrowth.rebased'!B4,'[1]3.IMFq'!B8)</f>
        <v>32.618234170892698</v>
      </c>
      <c r="C4" s="42">
        <f>IFERROR('[1]1.IFSgrowth.rebased'!C4,'[1]3.IMFq'!C8)</f>
        <v>41.792947531253745</v>
      </c>
      <c r="D4" s="42">
        <f>IFERROR('[1]1.IFSgrowth.rebased'!D4,'[1]3.IMFq'!D8)</f>
        <v>54.437440149321944</v>
      </c>
      <c r="E4" s="42" t="e">
        <f>IFERROR('[1]1.IFSgrowth.rebased'!E4,'[1]3.IMFq'!E8)</f>
        <v>#N/A</v>
      </c>
      <c r="F4" s="42" t="e">
        <f>IFERROR('[1]1.IFSgrowth.rebased'!F4,'[1]3.IMFq'!F8)</f>
        <v>#N/A</v>
      </c>
      <c r="G4" s="42" t="e">
        <f>IFERROR('[1]1.IFSgrowth.rebased'!G4,'[1]3.IMFq'!G8)</f>
        <v>#N/A</v>
      </c>
      <c r="H4" s="42" t="e">
        <f>IFERROR('[1]1.IFSgrowth.rebased'!H4,'[1]3.IMFq'!H8)</f>
        <v>#N/A</v>
      </c>
      <c r="I4" s="42" t="e">
        <f>IFERROR('[1]1.IFSgrowth.rebased'!I4,'[1]3.IMFq'!I8)</f>
        <v>#N/A</v>
      </c>
      <c r="J4" s="42">
        <f>IFERROR('[1]1.IFSgrowth.rebased'!J4,'[1]3.IMFq'!J8)</f>
        <v>34.889630349677283</v>
      </c>
      <c r="K4" s="42">
        <f>IFERROR('[1]1.IFSgrowth.rebased'!K4,'[1]3.IMFq'!K8)</f>
        <v>6.2071681402720795</v>
      </c>
      <c r="L4" s="42" t="e">
        <f>IFERROR('[1]1.IFSgrowth.rebased'!L4,'[1]3.IMFq'!L8)</f>
        <v>#N/A</v>
      </c>
      <c r="M4" s="42" t="e">
        <f>IFERROR('[1]1.IFSgrowth.rebased'!M4,'[1]3.IMFq'!M8)</f>
        <v>#N/A</v>
      </c>
      <c r="N4" s="42">
        <f>IFERROR('[1]1.IFSgrowth.rebased'!N4,'[1]3.IMFq'!N8)</f>
        <v>44.428054602836085</v>
      </c>
      <c r="O4" s="42" t="e">
        <f>IFERROR('[1]1.IFSgrowth.rebased'!O4,'[1]3.IMFq'!O8)</f>
        <v>#N/A</v>
      </c>
      <c r="P4" s="42" t="e">
        <f>IFERROR('[1]1.IFSgrowth.rebased'!P4,'[1]3.IMFq'!P8)</f>
        <v>#N/A</v>
      </c>
      <c r="Q4" s="36" t="e">
        <f t="shared" ref="Q4:Q67" si="0">B4*$B$1+C4*$C$1+D4*$D$1+E4*$E$1+F4*$F$1+G4*$G$1+H4*$H$1+I4*$I$1+J4*$J$1+K4*$K$1+L4*$L$1+M4*$M$1+N4*$N$1+O4*$O$1+P4*$P$1</f>
        <v>#N/A</v>
      </c>
    </row>
    <row r="5" spans="1:25" ht="15" x14ac:dyDescent="0.25">
      <c r="A5" s="41">
        <f>[1]Dummies!A4</f>
        <v>25812</v>
      </c>
      <c r="B5" s="42">
        <f>IFERROR('[1]1.IFSgrowth.rebased'!B5,'[1]3.IMFq'!B9)</f>
        <v>31.906830301022044</v>
      </c>
      <c r="C5" s="42">
        <f>IFERROR('[1]1.IFSgrowth.rebased'!C5,'[1]3.IMFq'!C9)</f>
        <v>42.209449884907627</v>
      </c>
      <c r="D5" s="42">
        <f>IFERROR('[1]1.IFSgrowth.rebased'!D5,'[1]3.IMFq'!D9)</f>
        <v>54.349435382960756</v>
      </c>
      <c r="E5" s="42" t="e">
        <f>IFERROR('[1]1.IFSgrowth.rebased'!E5,'[1]3.IMFq'!E9)</f>
        <v>#N/A</v>
      </c>
      <c r="F5" s="42" t="e">
        <f>IFERROR('[1]1.IFSgrowth.rebased'!F5,'[1]3.IMFq'!F9)</f>
        <v>#N/A</v>
      </c>
      <c r="G5" s="42" t="e">
        <f>IFERROR('[1]1.IFSgrowth.rebased'!G5,'[1]3.IMFq'!G9)</f>
        <v>#N/A</v>
      </c>
      <c r="H5" s="42" t="e">
        <f>IFERROR('[1]1.IFSgrowth.rebased'!H5,'[1]3.IMFq'!H9)</f>
        <v>#N/A</v>
      </c>
      <c r="I5" s="42" t="e">
        <f>IFERROR('[1]1.IFSgrowth.rebased'!I5,'[1]3.IMFq'!I9)</f>
        <v>#N/A</v>
      </c>
      <c r="J5" s="42">
        <f>IFERROR('[1]1.IFSgrowth.rebased'!J5,'[1]3.IMFq'!J9)</f>
        <v>37.900454705382522</v>
      </c>
      <c r="K5" s="42">
        <f>IFERROR('[1]1.IFSgrowth.rebased'!K5,'[1]3.IMFq'!K9)</f>
        <v>5.9255929726186087</v>
      </c>
      <c r="L5" s="42" t="e">
        <f>IFERROR('[1]1.IFSgrowth.rebased'!L5,'[1]3.IMFq'!L9)</f>
        <v>#N/A</v>
      </c>
      <c r="M5" s="42" t="e">
        <f>IFERROR('[1]1.IFSgrowth.rebased'!M5,'[1]3.IMFq'!M9)</f>
        <v>#N/A</v>
      </c>
      <c r="N5" s="42">
        <f>IFERROR('[1]1.IFSgrowth.rebased'!N5,'[1]3.IMFq'!N9)</f>
        <v>44.508316702643121</v>
      </c>
      <c r="O5" s="42" t="e">
        <f>IFERROR('[1]1.IFSgrowth.rebased'!O5,'[1]3.IMFq'!O9)</f>
        <v>#N/A</v>
      </c>
      <c r="P5" s="42" t="e">
        <f>IFERROR('[1]1.IFSgrowth.rebased'!P5,'[1]3.IMFq'!P9)</f>
        <v>#N/A</v>
      </c>
      <c r="Q5" s="36" t="e">
        <f t="shared" si="0"/>
        <v>#N/A</v>
      </c>
      <c r="R5" s="43"/>
    </row>
    <row r="6" spans="1:25" ht="15" x14ac:dyDescent="0.25">
      <c r="A6" s="41">
        <f>[1]Dummies!A5</f>
        <v>25903</v>
      </c>
      <c r="B6" s="42">
        <f>IFERROR('[1]1.IFSgrowth.rebased'!B6,'[1]3.IMFq'!B10)</f>
        <v>31.564924088657541</v>
      </c>
      <c r="C6" s="42">
        <f>IFERROR('[1]1.IFSgrowth.rebased'!C6,'[1]3.IMFq'!C10)</f>
        <v>42.59932297572702</v>
      </c>
      <c r="D6" s="42">
        <f>IFERROR('[1]1.IFSgrowth.rebased'!D6,'[1]3.IMFq'!D10)</f>
        <v>54.274414926390399</v>
      </c>
      <c r="E6" s="42" t="e">
        <f>IFERROR('[1]1.IFSgrowth.rebased'!E6,'[1]3.IMFq'!E10)</f>
        <v>#N/A</v>
      </c>
      <c r="F6" s="42" t="e">
        <f>IFERROR('[1]1.IFSgrowth.rebased'!F6,'[1]3.IMFq'!F10)</f>
        <v>#N/A</v>
      </c>
      <c r="G6" s="42" t="e">
        <f>IFERROR('[1]1.IFSgrowth.rebased'!G6,'[1]3.IMFq'!G10)</f>
        <v>#N/A</v>
      </c>
      <c r="H6" s="42" t="e">
        <f>IFERROR('[1]1.IFSgrowth.rebased'!H6,'[1]3.IMFq'!H10)</f>
        <v>#N/A</v>
      </c>
      <c r="I6" s="42" t="e">
        <f>IFERROR('[1]1.IFSgrowth.rebased'!I6,'[1]3.IMFq'!I10)</f>
        <v>#N/A</v>
      </c>
      <c r="J6" s="42">
        <f>IFERROR('[1]1.IFSgrowth.rebased'!J6,'[1]3.IMFq'!J10)</f>
        <v>43.089802919865726</v>
      </c>
      <c r="K6" s="42">
        <f>IFERROR('[1]1.IFSgrowth.rebased'!K6,'[1]3.IMFq'!K10)</f>
        <v>7.285247987067633</v>
      </c>
      <c r="L6" s="42" t="e">
        <f>IFERROR('[1]1.IFSgrowth.rebased'!L6,'[1]3.IMFq'!L10)</f>
        <v>#N/A</v>
      </c>
      <c r="M6" s="42" t="e">
        <f>IFERROR('[1]1.IFSgrowth.rebased'!M6,'[1]3.IMFq'!M10)</f>
        <v>#N/A</v>
      </c>
      <c r="N6" s="42">
        <f>IFERROR('[1]1.IFSgrowth.rebased'!N6,'[1]3.IMFq'!N10)</f>
        <v>45.460683547941485</v>
      </c>
      <c r="O6" s="42" t="e">
        <f>IFERROR('[1]1.IFSgrowth.rebased'!O6,'[1]3.IMFq'!O10)</f>
        <v>#N/A</v>
      </c>
      <c r="P6" s="42" t="e">
        <f>IFERROR('[1]1.IFSgrowth.rebased'!P6,'[1]3.IMFq'!P10)</f>
        <v>#N/A</v>
      </c>
      <c r="Q6" s="36" t="e">
        <f t="shared" si="0"/>
        <v>#N/A</v>
      </c>
      <c r="R6" s="43"/>
    </row>
    <row r="7" spans="1:25" ht="15" x14ac:dyDescent="0.25">
      <c r="A7" s="41">
        <f>[1]Dummies!A6</f>
        <v>25993</v>
      </c>
      <c r="B7" s="42">
        <f>IFERROR('[1]1.IFSgrowth.rebased'!B7,'[1]3.IMFq'!B11)</f>
        <v>32.422275721131179</v>
      </c>
      <c r="C7" s="42">
        <f>IFERROR('[1]1.IFSgrowth.rebased'!C7,'[1]3.IMFq'!C11)</f>
        <v>42.330703518590781</v>
      </c>
      <c r="D7" s="42">
        <f>IFERROR('[1]1.IFSgrowth.rebased'!D7,'[1]3.IMFq'!D11)</f>
        <v>54.76060519300907</v>
      </c>
      <c r="E7" s="42" t="e">
        <f>IFERROR('[1]1.IFSgrowth.rebased'!E7,'[1]3.IMFq'!E11)</f>
        <v>#N/A</v>
      </c>
      <c r="F7" s="42" t="e">
        <f>IFERROR('[1]1.IFSgrowth.rebased'!F7,'[1]3.IMFq'!F11)</f>
        <v>#N/A</v>
      </c>
      <c r="G7" s="42" t="e">
        <f>IFERROR('[1]1.IFSgrowth.rebased'!G7,'[1]3.IMFq'!G11)</f>
        <v>#N/A</v>
      </c>
      <c r="H7" s="42" t="e">
        <f>IFERROR('[1]1.IFSgrowth.rebased'!H7,'[1]3.IMFq'!H11)</f>
        <v>#N/A</v>
      </c>
      <c r="I7" s="42" t="e">
        <f>IFERROR('[1]1.IFSgrowth.rebased'!I7,'[1]3.IMFq'!I11)</f>
        <v>#N/A</v>
      </c>
      <c r="J7" s="42">
        <f>IFERROR('[1]1.IFSgrowth.rebased'!J7,'[1]3.IMFq'!J11)</f>
        <v>36.270680889742316</v>
      </c>
      <c r="K7" s="42">
        <f>IFERROR('[1]1.IFSgrowth.rebased'!K7,'[1]3.IMFq'!K11)</f>
        <v>5.7865447827938921</v>
      </c>
      <c r="L7" s="42" t="e">
        <f>IFERROR('[1]1.IFSgrowth.rebased'!L7,'[1]3.IMFq'!L11)</f>
        <v>#N/A</v>
      </c>
      <c r="M7" s="42" t="e">
        <f>IFERROR('[1]1.IFSgrowth.rebased'!M7,'[1]3.IMFq'!M11)</f>
        <v>#N/A</v>
      </c>
      <c r="N7" s="42">
        <f>IFERROR('[1]1.IFSgrowth.rebased'!N7,'[1]3.IMFq'!N11)</f>
        <v>44.772229369805245</v>
      </c>
      <c r="O7" s="42" t="e">
        <f>IFERROR('[1]1.IFSgrowth.rebased'!O7,'[1]3.IMFq'!O11)</f>
        <v>#N/A</v>
      </c>
      <c r="P7" s="42" t="e">
        <f>IFERROR('[1]1.IFSgrowth.rebased'!P7,'[1]3.IMFq'!P11)</f>
        <v>#N/A</v>
      </c>
      <c r="Q7" s="36" t="e">
        <f t="shared" si="0"/>
        <v>#N/A</v>
      </c>
      <c r="R7" s="43"/>
    </row>
    <row r="8" spans="1:25" ht="15" x14ac:dyDescent="0.25">
      <c r="A8" s="41">
        <f>[1]Dummies!A7</f>
        <v>26085</v>
      </c>
      <c r="B8" s="42">
        <f>IFERROR('[1]1.IFSgrowth.rebased'!B8,'[1]3.IMFq'!B12)</f>
        <v>32.597620792518626</v>
      </c>
      <c r="C8" s="42">
        <f>IFERROR('[1]1.IFSgrowth.rebased'!C8,'[1]3.IMFq'!C12)</f>
        <v>42.363037933503819</v>
      </c>
      <c r="D8" s="42">
        <f>IFERROR('[1]1.IFSgrowth.rebased'!D8,'[1]3.IMFq'!D12)</f>
        <v>55.1538202983227</v>
      </c>
      <c r="E8" s="42" t="e">
        <f>IFERROR('[1]1.IFSgrowth.rebased'!E8,'[1]3.IMFq'!E12)</f>
        <v>#N/A</v>
      </c>
      <c r="F8" s="42" t="e">
        <f>IFERROR('[1]1.IFSgrowth.rebased'!F8,'[1]3.IMFq'!F12)</f>
        <v>#N/A</v>
      </c>
      <c r="G8" s="42" t="e">
        <f>IFERROR('[1]1.IFSgrowth.rebased'!G8,'[1]3.IMFq'!G12)</f>
        <v>#N/A</v>
      </c>
      <c r="H8" s="42" t="e">
        <f>IFERROR('[1]1.IFSgrowth.rebased'!H8,'[1]3.IMFq'!H12)</f>
        <v>#N/A</v>
      </c>
      <c r="I8" s="42" t="e">
        <f>IFERROR('[1]1.IFSgrowth.rebased'!I8,'[1]3.IMFq'!I12)</f>
        <v>#N/A</v>
      </c>
      <c r="J8" s="42">
        <f>IFERROR('[1]1.IFSgrowth.rebased'!J8,'[1]3.IMFq'!J12)</f>
        <v>35.134661324067174</v>
      </c>
      <c r="K8" s="42">
        <f>IFERROR('[1]1.IFSgrowth.rebased'!K8,'[1]3.IMFq'!K12)</f>
        <v>6.2691180213851689</v>
      </c>
      <c r="L8" s="42" t="e">
        <f>IFERROR('[1]1.IFSgrowth.rebased'!L8,'[1]3.IMFq'!L12)</f>
        <v>#N/A</v>
      </c>
      <c r="M8" s="42" t="e">
        <f>IFERROR('[1]1.IFSgrowth.rebased'!M8,'[1]3.IMFq'!M12)</f>
        <v>#N/A</v>
      </c>
      <c r="N8" s="42">
        <f>IFERROR('[1]1.IFSgrowth.rebased'!N8,'[1]3.IMFq'!N12)</f>
        <v>44.669392819163626</v>
      </c>
      <c r="O8" s="42" t="e">
        <f>IFERROR('[1]1.IFSgrowth.rebased'!O8,'[1]3.IMFq'!O12)</f>
        <v>#N/A</v>
      </c>
      <c r="P8" s="42" t="e">
        <f>IFERROR('[1]1.IFSgrowth.rebased'!P8,'[1]3.IMFq'!P12)</f>
        <v>#N/A</v>
      </c>
      <c r="Q8" s="36" t="e">
        <f t="shared" si="0"/>
        <v>#N/A</v>
      </c>
      <c r="R8" s="43"/>
    </row>
    <row r="9" spans="1:25" ht="15" x14ac:dyDescent="0.25">
      <c r="A9" s="41">
        <f>[1]Dummies!A8</f>
        <v>26177</v>
      </c>
      <c r="B9" s="42">
        <f>IFERROR('[1]1.IFSgrowth.rebased'!B9,'[1]3.IMFq'!B13)</f>
        <v>32.865717688895977</v>
      </c>
      <c r="C9" s="42">
        <f>IFERROR('[1]1.IFSgrowth.rebased'!C9,'[1]3.IMFq'!C13)</f>
        <v>43.117205073407391</v>
      </c>
      <c r="D9" s="42">
        <f>IFERROR('[1]1.IFSgrowth.rebased'!D9,'[1]3.IMFq'!D13)</f>
        <v>55.02352007061355</v>
      </c>
      <c r="E9" s="42" t="e">
        <f>IFERROR('[1]1.IFSgrowth.rebased'!E9,'[1]3.IMFq'!E13)</f>
        <v>#N/A</v>
      </c>
      <c r="F9" s="42" t="e">
        <f>IFERROR('[1]1.IFSgrowth.rebased'!F9,'[1]3.IMFq'!F13)</f>
        <v>#N/A</v>
      </c>
      <c r="G9" s="42" t="e">
        <f>IFERROR('[1]1.IFSgrowth.rebased'!G9,'[1]3.IMFq'!G13)</f>
        <v>#N/A</v>
      </c>
      <c r="H9" s="42" t="e">
        <f>IFERROR('[1]1.IFSgrowth.rebased'!H9,'[1]3.IMFq'!H13)</f>
        <v>#N/A</v>
      </c>
      <c r="I9" s="42" t="e">
        <f>IFERROR('[1]1.IFSgrowth.rebased'!I9,'[1]3.IMFq'!I13)</f>
        <v>#N/A</v>
      </c>
      <c r="J9" s="42">
        <f>IFERROR('[1]1.IFSgrowth.rebased'!J9,'[1]3.IMFq'!J13)</f>
        <v>38.028844465893549</v>
      </c>
      <c r="K9" s="42">
        <f>IFERROR('[1]1.IFSgrowth.rebased'!K9,'[1]3.IMFq'!K13)</f>
        <v>5.8900218215123878</v>
      </c>
      <c r="L9" s="42" t="e">
        <f>IFERROR('[1]1.IFSgrowth.rebased'!L9,'[1]3.IMFq'!L13)</f>
        <v>#N/A</v>
      </c>
      <c r="M9" s="42" t="e">
        <f>IFERROR('[1]1.IFSgrowth.rebased'!M9,'[1]3.IMFq'!M13)</f>
        <v>#N/A</v>
      </c>
      <c r="N9" s="42">
        <f>IFERROR('[1]1.IFSgrowth.rebased'!N9,'[1]3.IMFq'!N13)</f>
        <v>44.883033148240791</v>
      </c>
      <c r="O9" s="42" t="e">
        <f>IFERROR('[1]1.IFSgrowth.rebased'!O9,'[1]3.IMFq'!O13)</f>
        <v>#N/A</v>
      </c>
      <c r="P9" s="42" t="e">
        <f>IFERROR('[1]1.IFSgrowth.rebased'!P9,'[1]3.IMFq'!P13)</f>
        <v>#N/A</v>
      </c>
      <c r="Q9" s="36" t="e">
        <f t="shared" si="0"/>
        <v>#N/A</v>
      </c>
      <c r="R9" s="43"/>
    </row>
    <row r="10" spans="1:25" ht="15" x14ac:dyDescent="0.25">
      <c r="A10" s="41">
        <f>[1]Dummies!A9</f>
        <v>26268</v>
      </c>
      <c r="B10" s="42">
        <f>IFERROR('[1]1.IFSgrowth.rebased'!B10,'[1]3.IMFq'!B14)</f>
        <v>32.942907638800229</v>
      </c>
      <c r="C10" s="42">
        <f>IFERROR('[1]1.IFSgrowth.rebased'!C10,'[1]3.IMFq'!C14)</f>
        <v>43.278667020082651</v>
      </c>
      <c r="D10" s="42">
        <f>IFERROR('[1]1.IFSgrowth.rebased'!D10,'[1]3.IMFq'!D14)</f>
        <v>55.405922912803142</v>
      </c>
      <c r="E10" s="42" t="e">
        <f>IFERROR('[1]1.IFSgrowth.rebased'!E10,'[1]3.IMFq'!E14)</f>
        <v>#N/A</v>
      </c>
      <c r="F10" s="42" t="e">
        <f>IFERROR('[1]1.IFSgrowth.rebased'!F10,'[1]3.IMFq'!F14)</f>
        <v>#N/A</v>
      </c>
      <c r="G10" s="42" t="e">
        <f>IFERROR('[1]1.IFSgrowth.rebased'!G10,'[1]3.IMFq'!G14)</f>
        <v>#N/A</v>
      </c>
      <c r="H10" s="42" t="e">
        <f>IFERROR('[1]1.IFSgrowth.rebased'!H10,'[1]3.IMFq'!H14)</f>
        <v>#N/A</v>
      </c>
      <c r="I10" s="42" t="e">
        <f>IFERROR('[1]1.IFSgrowth.rebased'!I10,'[1]3.IMFq'!I14)</f>
        <v>#N/A</v>
      </c>
      <c r="J10" s="42">
        <f>IFERROR('[1]1.IFSgrowth.rebased'!J10,'[1]3.IMFq'!J14)</f>
        <v>43.563453997704002</v>
      </c>
      <c r="K10" s="42">
        <f>IFERROR('[1]1.IFSgrowth.rebased'!K10,'[1]3.IMFq'!K14)</f>
        <v>6.8991364800612507</v>
      </c>
      <c r="L10" s="42" t="e">
        <f>IFERROR('[1]1.IFSgrowth.rebased'!L10,'[1]3.IMFq'!L14)</f>
        <v>#N/A</v>
      </c>
      <c r="M10" s="42" t="e">
        <f>IFERROR('[1]1.IFSgrowth.rebased'!M10,'[1]3.IMFq'!M14)</f>
        <v>#N/A</v>
      </c>
      <c r="N10" s="42">
        <f>IFERROR('[1]1.IFSgrowth.rebased'!N10,'[1]3.IMFq'!N14)</f>
        <v>45.254108861443463</v>
      </c>
      <c r="O10" s="42" t="e">
        <f>IFERROR('[1]1.IFSgrowth.rebased'!O10,'[1]3.IMFq'!O14)</f>
        <v>#N/A</v>
      </c>
      <c r="P10" s="42" t="e">
        <f>IFERROR('[1]1.IFSgrowth.rebased'!P10,'[1]3.IMFq'!P14)</f>
        <v>#N/A</v>
      </c>
      <c r="Q10" s="36" t="e">
        <f t="shared" si="0"/>
        <v>#N/A</v>
      </c>
      <c r="R10" s="43"/>
    </row>
    <row r="11" spans="1:25" ht="15" x14ac:dyDescent="0.25">
      <c r="A11" s="41">
        <f>[1]Dummies!A10</f>
        <v>26359</v>
      </c>
      <c r="B11" s="42">
        <f>IFERROR('[1]1.IFSgrowth.rebased'!B11,'[1]3.IMFq'!B15)</f>
        <v>33.54814117100787</v>
      </c>
      <c r="C11" s="42">
        <f>IFERROR('[1]1.IFSgrowth.rebased'!C11,'[1]3.IMFq'!C15)</f>
        <v>43.305873993774405</v>
      </c>
      <c r="D11" s="42">
        <f>IFERROR('[1]1.IFSgrowth.rebased'!D11,'[1]3.IMFq'!D15)</f>
        <v>56.445492120829655</v>
      </c>
      <c r="E11" s="42" t="e">
        <f>IFERROR('[1]1.IFSgrowth.rebased'!E11,'[1]3.IMFq'!E15)</f>
        <v>#N/A</v>
      </c>
      <c r="F11" s="42" t="e">
        <f>IFERROR('[1]1.IFSgrowth.rebased'!F11,'[1]3.IMFq'!F15)</f>
        <v>#N/A</v>
      </c>
      <c r="G11" s="42" t="e">
        <f>IFERROR('[1]1.IFSgrowth.rebased'!G11,'[1]3.IMFq'!G15)</f>
        <v>#N/A</v>
      </c>
      <c r="H11" s="42" t="e">
        <f>IFERROR('[1]1.IFSgrowth.rebased'!H11,'[1]3.IMFq'!H15)</f>
        <v>#N/A</v>
      </c>
      <c r="I11" s="42" t="e">
        <f>IFERROR('[1]1.IFSgrowth.rebased'!I11,'[1]3.IMFq'!I15)</f>
        <v>#N/A</v>
      </c>
      <c r="J11" s="42">
        <f>IFERROR('[1]1.IFSgrowth.rebased'!J11,'[1]3.IMFq'!J15)</f>
        <v>37.867250027008524</v>
      </c>
      <c r="K11" s="42">
        <f>IFERROR('[1]1.IFSgrowth.rebased'!K11,'[1]3.IMFq'!K15)</f>
        <v>5.4433873803062838</v>
      </c>
      <c r="L11" s="42" t="e">
        <f>IFERROR('[1]1.IFSgrowth.rebased'!L11,'[1]3.IMFq'!L15)</f>
        <v>#N/A</v>
      </c>
      <c r="M11" s="42" t="e">
        <f>IFERROR('[1]1.IFSgrowth.rebased'!M11,'[1]3.IMFq'!M15)</f>
        <v>#N/A</v>
      </c>
      <c r="N11" s="42">
        <f>IFERROR('[1]1.IFSgrowth.rebased'!N11,'[1]3.IMFq'!N15)</f>
        <v>45.692774097863548</v>
      </c>
      <c r="O11" s="42" t="e">
        <f>IFERROR('[1]1.IFSgrowth.rebased'!O11,'[1]3.IMFq'!O15)</f>
        <v>#N/A</v>
      </c>
      <c r="P11" s="42" t="e">
        <f>IFERROR('[1]1.IFSgrowth.rebased'!P11,'[1]3.IMFq'!P15)</f>
        <v>#N/A</v>
      </c>
      <c r="Q11" s="36" t="e">
        <f t="shared" si="0"/>
        <v>#N/A</v>
      </c>
      <c r="R11" s="43"/>
    </row>
    <row r="12" spans="1:25" ht="15" x14ac:dyDescent="0.25">
      <c r="A12" s="41">
        <f>[1]Dummies!A11</f>
        <v>26451</v>
      </c>
      <c r="B12" s="42">
        <f>IFERROR('[1]1.IFSgrowth.rebased'!B12,'[1]3.IMFq'!B16)</f>
        <v>34.309443728779648</v>
      </c>
      <c r="C12" s="42">
        <f>IFERROR('[1]1.IFSgrowth.rebased'!C12,'[1]3.IMFq'!C16)</f>
        <v>44.456703553856443</v>
      </c>
      <c r="D12" s="42">
        <f>IFERROR('[1]1.IFSgrowth.rebased'!D12,'[1]3.IMFq'!D16)</f>
        <v>55.97811086926464</v>
      </c>
      <c r="E12" s="42" t="e">
        <f>IFERROR('[1]1.IFSgrowth.rebased'!E12,'[1]3.IMFq'!E16)</f>
        <v>#N/A</v>
      </c>
      <c r="F12" s="42" t="e">
        <f>IFERROR('[1]1.IFSgrowth.rebased'!F12,'[1]3.IMFq'!F16)</f>
        <v>#N/A</v>
      </c>
      <c r="G12" s="42" t="e">
        <f>IFERROR('[1]1.IFSgrowth.rebased'!G12,'[1]3.IMFq'!G16)</f>
        <v>#N/A</v>
      </c>
      <c r="H12" s="42" t="e">
        <f>IFERROR('[1]1.IFSgrowth.rebased'!H12,'[1]3.IMFq'!H16)</f>
        <v>#N/A</v>
      </c>
      <c r="I12" s="42" t="e">
        <f>IFERROR('[1]1.IFSgrowth.rebased'!I12,'[1]3.IMFq'!I16)</f>
        <v>#N/A</v>
      </c>
      <c r="J12" s="42">
        <f>IFERROR('[1]1.IFSgrowth.rebased'!J12,'[1]3.IMFq'!J16)</f>
        <v>37.866390482120877</v>
      </c>
      <c r="K12" s="42">
        <f>IFERROR('[1]1.IFSgrowth.rebased'!K12,'[1]3.IMFq'!K16)</f>
        <v>6.5931579905096918</v>
      </c>
      <c r="L12" s="42" t="e">
        <f>IFERROR('[1]1.IFSgrowth.rebased'!L12,'[1]3.IMFq'!L16)</f>
        <v>#N/A</v>
      </c>
      <c r="M12" s="42" t="e">
        <f>IFERROR('[1]1.IFSgrowth.rebased'!M12,'[1]3.IMFq'!M16)</f>
        <v>#N/A</v>
      </c>
      <c r="N12" s="42">
        <f>IFERROR('[1]1.IFSgrowth.rebased'!N12,'[1]3.IMFq'!N16)</f>
        <v>46.142618785013049</v>
      </c>
      <c r="O12" s="42" t="e">
        <f>IFERROR('[1]1.IFSgrowth.rebased'!O12,'[1]3.IMFq'!O16)</f>
        <v>#N/A</v>
      </c>
      <c r="P12" s="42" t="e">
        <f>IFERROR('[1]1.IFSgrowth.rebased'!P12,'[1]3.IMFq'!P16)</f>
        <v>#N/A</v>
      </c>
      <c r="Q12" s="36" t="e">
        <f t="shared" si="0"/>
        <v>#N/A</v>
      </c>
      <c r="R12" s="43"/>
    </row>
    <row r="13" spans="1:25" ht="15" x14ac:dyDescent="0.25">
      <c r="A13" s="41">
        <f>[1]Dummies!A12</f>
        <v>26543</v>
      </c>
      <c r="B13" s="42">
        <f>IFERROR('[1]1.IFSgrowth.rebased'!B13,'[1]3.IMFq'!B17)</f>
        <v>34.633355629674192</v>
      </c>
      <c r="C13" s="42">
        <f>IFERROR('[1]1.IFSgrowth.rebased'!C13,'[1]3.IMFq'!C17)</f>
        <v>44.563497282366036</v>
      </c>
      <c r="D13" s="42">
        <f>IFERROR('[1]1.IFSgrowth.rebased'!D13,'[1]3.IMFq'!D17)</f>
        <v>56.723088258122857</v>
      </c>
      <c r="E13" s="42" t="e">
        <f>IFERROR('[1]1.IFSgrowth.rebased'!E13,'[1]3.IMFq'!E17)</f>
        <v>#N/A</v>
      </c>
      <c r="F13" s="42" t="e">
        <f>IFERROR('[1]1.IFSgrowth.rebased'!F13,'[1]3.IMFq'!F17)</f>
        <v>#N/A</v>
      </c>
      <c r="G13" s="42" t="e">
        <f>IFERROR('[1]1.IFSgrowth.rebased'!G13,'[1]3.IMFq'!G17)</f>
        <v>#N/A</v>
      </c>
      <c r="H13" s="42" t="e">
        <f>IFERROR('[1]1.IFSgrowth.rebased'!H13,'[1]3.IMFq'!H17)</f>
        <v>#N/A</v>
      </c>
      <c r="I13" s="42" t="e">
        <f>IFERROR('[1]1.IFSgrowth.rebased'!I13,'[1]3.IMFq'!I17)</f>
        <v>#N/A</v>
      </c>
      <c r="J13" s="42">
        <f>IFERROR('[1]1.IFSgrowth.rebased'!J13,'[1]3.IMFq'!J17)</f>
        <v>41.279643231122137</v>
      </c>
      <c r="K13" s="42">
        <f>IFERROR('[1]1.IFSgrowth.rebased'!K13,'[1]3.IMFq'!K17)</f>
        <v>6.259097541235942</v>
      </c>
      <c r="L13" s="42" t="e">
        <f>IFERROR('[1]1.IFSgrowth.rebased'!L13,'[1]3.IMFq'!L17)</f>
        <v>#N/A</v>
      </c>
      <c r="M13" s="42" t="e">
        <f>IFERROR('[1]1.IFSgrowth.rebased'!M13,'[1]3.IMFq'!M17)</f>
        <v>#N/A</v>
      </c>
      <c r="N13" s="42">
        <f>IFERROR('[1]1.IFSgrowth.rebased'!N13,'[1]3.IMFq'!N17)</f>
        <v>46.794821786742133</v>
      </c>
      <c r="O13" s="42" t="e">
        <f>IFERROR('[1]1.IFSgrowth.rebased'!O13,'[1]3.IMFq'!O17)</f>
        <v>#N/A</v>
      </c>
      <c r="P13" s="42" t="e">
        <f>IFERROR('[1]1.IFSgrowth.rebased'!P13,'[1]3.IMFq'!P17)</f>
        <v>#N/A</v>
      </c>
      <c r="Q13" s="36" t="e">
        <f t="shared" si="0"/>
        <v>#N/A</v>
      </c>
      <c r="R13" s="43"/>
    </row>
    <row r="14" spans="1:25" ht="15" x14ac:dyDescent="0.25">
      <c r="A14" s="41">
        <f>[1]Dummies!A13</f>
        <v>26634</v>
      </c>
      <c r="B14" s="42">
        <f>IFERROR('[1]1.IFSgrowth.rebased'!B14,'[1]3.IMFq'!B18)</f>
        <v>35.213268952388546</v>
      </c>
      <c r="C14" s="42">
        <f>IFERROR('[1]1.IFSgrowth.rebased'!C14,'[1]3.IMFq'!C18)</f>
        <v>45.26833589052945</v>
      </c>
      <c r="D14" s="42">
        <f>IFERROR('[1]1.IFSgrowth.rebased'!D14,'[1]3.IMFq'!D18)</f>
        <v>57.754159625211862</v>
      </c>
      <c r="E14" s="42" t="e">
        <f>IFERROR('[1]1.IFSgrowth.rebased'!E14,'[1]3.IMFq'!E18)</f>
        <v>#N/A</v>
      </c>
      <c r="F14" s="42" t="e">
        <f>IFERROR('[1]1.IFSgrowth.rebased'!F14,'[1]3.IMFq'!F18)</f>
        <v>#N/A</v>
      </c>
      <c r="G14" s="42" t="e">
        <f>IFERROR('[1]1.IFSgrowth.rebased'!G14,'[1]3.IMFq'!G18)</f>
        <v>#N/A</v>
      </c>
      <c r="H14" s="42" t="e">
        <f>IFERROR('[1]1.IFSgrowth.rebased'!H14,'[1]3.IMFq'!H18)</f>
        <v>#N/A</v>
      </c>
      <c r="I14" s="42" t="e">
        <f>IFERROR('[1]1.IFSgrowth.rebased'!I14,'[1]3.IMFq'!I18)</f>
        <v>#N/A</v>
      </c>
      <c r="J14" s="42">
        <f>IFERROR('[1]1.IFSgrowth.rebased'!J14,'[1]3.IMFq'!J18)</f>
        <v>47.550214196766873</v>
      </c>
      <c r="K14" s="42">
        <f>IFERROR('[1]1.IFSgrowth.rebased'!K14,'[1]3.IMFq'!K18)</f>
        <v>7.6643955234330319</v>
      </c>
      <c r="L14" s="42" t="e">
        <f>IFERROR('[1]1.IFSgrowth.rebased'!L14,'[1]3.IMFq'!L18)</f>
        <v>#N/A</v>
      </c>
      <c r="M14" s="42" t="e">
        <f>IFERROR('[1]1.IFSgrowth.rebased'!M14,'[1]3.IMFq'!M18)</f>
        <v>#N/A</v>
      </c>
      <c r="N14" s="42">
        <f>IFERROR('[1]1.IFSgrowth.rebased'!N14,'[1]3.IMFq'!N18)</f>
        <v>47.761998120490389</v>
      </c>
      <c r="O14" s="42" t="e">
        <f>IFERROR('[1]1.IFSgrowth.rebased'!O14,'[1]3.IMFq'!O18)</f>
        <v>#N/A</v>
      </c>
      <c r="P14" s="42" t="e">
        <f>IFERROR('[1]1.IFSgrowth.rebased'!P14,'[1]3.IMFq'!P18)</f>
        <v>#N/A</v>
      </c>
      <c r="Q14" s="36" t="e">
        <f t="shared" si="0"/>
        <v>#N/A</v>
      </c>
      <c r="R14" s="43"/>
    </row>
    <row r="15" spans="1:25" ht="15" x14ac:dyDescent="0.25">
      <c r="A15" s="41">
        <f>[1]Dummies!A14</f>
        <v>26724</v>
      </c>
      <c r="B15" s="42">
        <f>IFERROR('[1]1.IFSgrowth.rebased'!B15,'[1]3.IMFq'!B19)</f>
        <v>36.084776840489681</v>
      </c>
      <c r="C15" s="42">
        <f>IFERROR('[1]1.IFSgrowth.rebased'!C15,'[1]3.IMFq'!C19)</f>
        <v>47.54049959996248</v>
      </c>
      <c r="D15" s="42">
        <f>IFERROR('[1]1.IFSgrowth.rebased'!D15,'[1]3.IMFq'!D19)</f>
        <v>58.213043035839362</v>
      </c>
      <c r="E15" s="42" t="e">
        <f>IFERROR('[1]1.IFSgrowth.rebased'!E15,'[1]3.IMFq'!E19)</f>
        <v>#N/A</v>
      </c>
      <c r="F15" s="42" t="e">
        <f>IFERROR('[1]1.IFSgrowth.rebased'!F15,'[1]3.IMFq'!F19)</f>
        <v>#N/A</v>
      </c>
      <c r="G15" s="42" t="e">
        <f>IFERROR('[1]1.IFSgrowth.rebased'!G15,'[1]3.IMFq'!G19)</f>
        <v>#N/A</v>
      </c>
      <c r="H15" s="42" t="e">
        <f>IFERROR('[1]1.IFSgrowth.rebased'!H15,'[1]3.IMFq'!H19)</f>
        <v>#N/A</v>
      </c>
      <c r="I15" s="42" t="e">
        <f>IFERROR('[1]1.IFSgrowth.rebased'!I15,'[1]3.IMFq'!I19)</f>
        <v>#N/A</v>
      </c>
      <c r="J15" s="42">
        <f>IFERROR('[1]1.IFSgrowth.rebased'!J15,'[1]3.IMFq'!J19)</f>
        <v>41.901476204869255</v>
      </c>
      <c r="K15" s="42">
        <f>IFERROR('[1]1.IFSgrowth.rebased'!K15,'[1]3.IMFq'!K19)</f>
        <v>6.1290159140786864</v>
      </c>
      <c r="L15" s="42" t="e">
        <f>IFERROR('[1]1.IFSgrowth.rebased'!L15,'[1]3.IMFq'!L19)</f>
        <v>#N/A</v>
      </c>
      <c r="M15" s="42" t="e">
        <f>IFERROR('[1]1.IFSgrowth.rebased'!M15,'[1]3.IMFq'!M19)</f>
        <v>#N/A</v>
      </c>
      <c r="N15" s="42">
        <f>IFERROR('[1]1.IFSgrowth.rebased'!N15,'[1]3.IMFq'!N19)</f>
        <v>48.583021084610735</v>
      </c>
      <c r="O15" s="42" t="e">
        <f>IFERROR('[1]1.IFSgrowth.rebased'!O15,'[1]3.IMFq'!O19)</f>
        <v>#N/A</v>
      </c>
      <c r="P15" s="42" t="e">
        <f>IFERROR('[1]1.IFSgrowth.rebased'!P15,'[1]3.IMFq'!P19)</f>
        <v>#N/A</v>
      </c>
      <c r="Q15" s="36" t="e">
        <f t="shared" si="0"/>
        <v>#N/A</v>
      </c>
      <c r="R15" s="43"/>
    </row>
    <row r="16" spans="1:25" ht="15" x14ac:dyDescent="0.25">
      <c r="A16" s="41">
        <f>[1]Dummies!A15</f>
        <v>26816</v>
      </c>
      <c r="B16" s="42">
        <f>IFERROR('[1]1.IFSgrowth.rebased'!B16,'[1]3.IMFq'!B20)</f>
        <v>36.477647479037884</v>
      </c>
      <c r="C16" s="42">
        <f>IFERROR('[1]1.IFSgrowth.rebased'!C16,'[1]3.IMFq'!C20)</f>
        <v>47.609915523493711</v>
      </c>
      <c r="D16" s="42">
        <f>IFERROR('[1]1.IFSgrowth.rebased'!D16,'[1]3.IMFq'!D20)</f>
        <v>57.68759320453448</v>
      </c>
      <c r="E16" s="42" t="e">
        <f>IFERROR('[1]1.IFSgrowth.rebased'!E16,'[1]3.IMFq'!E20)</f>
        <v>#N/A</v>
      </c>
      <c r="F16" s="42" t="e">
        <f>IFERROR('[1]1.IFSgrowth.rebased'!F16,'[1]3.IMFq'!F20)</f>
        <v>#N/A</v>
      </c>
      <c r="G16" s="42" t="e">
        <f>IFERROR('[1]1.IFSgrowth.rebased'!G16,'[1]3.IMFq'!G20)</f>
        <v>#N/A</v>
      </c>
      <c r="H16" s="42" t="e">
        <f>IFERROR('[1]1.IFSgrowth.rebased'!H16,'[1]3.IMFq'!H20)</f>
        <v>#N/A</v>
      </c>
      <c r="I16" s="42" t="e">
        <f>IFERROR('[1]1.IFSgrowth.rebased'!I16,'[1]3.IMFq'!I20)</f>
        <v>#N/A</v>
      </c>
      <c r="J16" s="42">
        <f>IFERROR('[1]1.IFSgrowth.rebased'!J16,'[1]3.IMFq'!J20)</f>
        <v>41.487271073992041</v>
      </c>
      <c r="K16" s="42">
        <f>IFERROR('[1]1.IFSgrowth.rebased'!K16,'[1]3.IMFq'!K20)</f>
        <v>7.4771140827729772</v>
      </c>
      <c r="L16" s="42" t="e">
        <f>IFERROR('[1]1.IFSgrowth.rebased'!L16,'[1]3.IMFq'!L20)</f>
        <v>#N/A</v>
      </c>
      <c r="M16" s="42" t="e">
        <f>IFERROR('[1]1.IFSgrowth.rebased'!M16,'[1]3.IMFq'!M20)</f>
        <v>#N/A</v>
      </c>
      <c r="N16" s="42">
        <f>IFERROR('[1]1.IFSgrowth.rebased'!N16,'[1]3.IMFq'!N20)</f>
        <v>48.706712989011628</v>
      </c>
      <c r="O16" s="42" t="e">
        <f>IFERROR('[1]1.IFSgrowth.rebased'!O16,'[1]3.IMFq'!O20)</f>
        <v>#N/A</v>
      </c>
      <c r="P16" s="42" t="e">
        <f>IFERROR('[1]1.IFSgrowth.rebased'!P16,'[1]3.IMFq'!P20)</f>
        <v>#N/A</v>
      </c>
      <c r="Q16" s="36" t="e">
        <f t="shared" si="0"/>
        <v>#N/A</v>
      </c>
      <c r="R16" s="43"/>
    </row>
    <row r="17" spans="1:18" ht="15" x14ac:dyDescent="0.25">
      <c r="A17" s="41">
        <f>[1]Dummies!A16</f>
        <v>26908</v>
      </c>
      <c r="B17" s="42">
        <f>IFERROR('[1]1.IFSgrowth.rebased'!B17,'[1]3.IMFq'!B21)</f>
        <v>36.285835218337517</v>
      </c>
      <c r="C17" s="42">
        <f>IFERROR('[1]1.IFSgrowth.rebased'!C17,'[1]3.IMFq'!C21)</f>
        <v>47.127818120507428</v>
      </c>
      <c r="D17" s="42">
        <f>IFERROR('[1]1.IFSgrowth.rebased'!D17,'[1]3.IMFq'!D21)</f>
        <v>58.554372980164096</v>
      </c>
      <c r="E17" s="42" t="e">
        <f>IFERROR('[1]1.IFSgrowth.rebased'!E17,'[1]3.IMFq'!E21)</f>
        <v>#N/A</v>
      </c>
      <c r="F17" s="42" t="e">
        <f>IFERROR('[1]1.IFSgrowth.rebased'!F17,'[1]3.IMFq'!F21)</f>
        <v>#N/A</v>
      </c>
      <c r="G17" s="42" t="e">
        <f>IFERROR('[1]1.IFSgrowth.rebased'!G17,'[1]3.IMFq'!G21)</f>
        <v>#N/A</v>
      </c>
      <c r="H17" s="42" t="e">
        <f>IFERROR('[1]1.IFSgrowth.rebased'!H17,'[1]3.IMFq'!H21)</f>
        <v>#N/A</v>
      </c>
      <c r="I17" s="42" t="e">
        <f>IFERROR('[1]1.IFSgrowth.rebased'!I17,'[1]3.IMFq'!I21)</f>
        <v>#N/A</v>
      </c>
      <c r="J17" s="42">
        <f>IFERROR('[1]1.IFSgrowth.rebased'!J17,'[1]3.IMFq'!J21)</f>
        <v>44.36178018838924</v>
      </c>
      <c r="K17" s="42">
        <f>IFERROR('[1]1.IFSgrowth.rebased'!K17,'[1]3.IMFq'!K21)</f>
        <v>7.399042542449628</v>
      </c>
      <c r="L17" s="42" t="e">
        <f>IFERROR('[1]1.IFSgrowth.rebased'!L17,'[1]3.IMFq'!L21)</f>
        <v>#N/A</v>
      </c>
      <c r="M17" s="42" t="e">
        <f>IFERROR('[1]1.IFSgrowth.rebased'!M17,'[1]3.IMFq'!M21)</f>
        <v>#N/A</v>
      </c>
      <c r="N17" s="42">
        <f>IFERROR('[1]1.IFSgrowth.rebased'!N17,'[1]3.IMFq'!N21)</f>
        <v>48.999122292035615</v>
      </c>
      <c r="O17" s="42" t="e">
        <f>IFERROR('[1]1.IFSgrowth.rebased'!O17,'[1]3.IMFq'!O21)</f>
        <v>#N/A</v>
      </c>
      <c r="P17" s="42" t="e">
        <f>IFERROR('[1]1.IFSgrowth.rebased'!P17,'[1]3.IMFq'!P21)</f>
        <v>#N/A</v>
      </c>
      <c r="Q17" s="36" t="e">
        <f t="shared" si="0"/>
        <v>#N/A</v>
      </c>
      <c r="R17" s="43"/>
    </row>
    <row r="18" spans="1:18" ht="15" x14ac:dyDescent="0.25">
      <c r="A18" s="41">
        <f>[1]Dummies!A17</f>
        <v>26999</v>
      </c>
      <c r="B18" s="42">
        <f>IFERROR('[1]1.IFSgrowth.rebased'!B18,'[1]3.IMFq'!B22)</f>
        <v>36.630271545726664</v>
      </c>
      <c r="C18" s="42">
        <f>IFERROR('[1]1.IFSgrowth.rebased'!C18,'[1]3.IMFq'!C22)</f>
        <v>46.927707014942996</v>
      </c>
      <c r="D18" s="42">
        <f>IFERROR('[1]1.IFSgrowth.rebased'!D18,'[1]3.IMFq'!D22)</f>
        <v>59.551452983502962</v>
      </c>
      <c r="E18" s="42" t="e">
        <f>IFERROR('[1]1.IFSgrowth.rebased'!E18,'[1]3.IMFq'!E22)</f>
        <v>#N/A</v>
      </c>
      <c r="F18" s="42" t="e">
        <f>IFERROR('[1]1.IFSgrowth.rebased'!F18,'[1]3.IMFq'!F22)</f>
        <v>#N/A</v>
      </c>
      <c r="G18" s="42" t="e">
        <f>IFERROR('[1]1.IFSgrowth.rebased'!G18,'[1]3.IMFq'!G22)</f>
        <v>#N/A</v>
      </c>
      <c r="H18" s="42" t="e">
        <f>IFERROR('[1]1.IFSgrowth.rebased'!H18,'[1]3.IMFq'!H22)</f>
        <v>#N/A</v>
      </c>
      <c r="I18" s="42" t="e">
        <f>IFERROR('[1]1.IFSgrowth.rebased'!I18,'[1]3.IMFq'!I22)</f>
        <v>#N/A</v>
      </c>
      <c r="J18" s="42">
        <f>IFERROR('[1]1.IFSgrowth.rebased'!J18,'[1]3.IMFq'!J22)</f>
        <v>49.776339950886154</v>
      </c>
      <c r="K18" s="42">
        <f>IFERROR('[1]1.IFSgrowth.rebased'!K18,'[1]3.IMFq'!K22)</f>
        <v>8.8040430897190554</v>
      </c>
      <c r="L18" s="42" t="e">
        <f>IFERROR('[1]1.IFSgrowth.rebased'!L18,'[1]3.IMFq'!L22)</f>
        <v>#N/A</v>
      </c>
      <c r="M18" s="42" t="e">
        <f>IFERROR('[1]1.IFSgrowth.rebased'!M18,'[1]3.IMFq'!M22)</f>
        <v>#N/A</v>
      </c>
      <c r="N18" s="42">
        <f>IFERROR('[1]1.IFSgrowth.rebased'!N18,'[1]3.IMFq'!N22)</f>
        <v>49.077788702214299</v>
      </c>
      <c r="O18" s="42" t="e">
        <f>IFERROR('[1]1.IFSgrowth.rebased'!O18,'[1]3.IMFq'!O22)</f>
        <v>#N/A</v>
      </c>
      <c r="P18" s="42" t="e">
        <f>IFERROR('[1]1.IFSgrowth.rebased'!P18,'[1]3.IMFq'!P22)</f>
        <v>#N/A</v>
      </c>
      <c r="Q18" s="36" t="e">
        <f t="shared" si="0"/>
        <v>#N/A</v>
      </c>
      <c r="R18" s="43"/>
    </row>
    <row r="19" spans="1:18" ht="15" x14ac:dyDescent="0.25">
      <c r="A19" s="41">
        <f>[1]Dummies!A18</f>
        <v>27089</v>
      </c>
      <c r="B19" s="42">
        <f>IFERROR('[1]1.IFSgrowth.rebased'!B19,'[1]3.IMFq'!B23)</f>
        <v>36.315357991770036</v>
      </c>
      <c r="C19" s="42">
        <f>IFERROR('[1]1.IFSgrowth.rebased'!C19,'[1]3.IMFq'!C23)</f>
        <v>45.648724980649384</v>
      </c>
      <c r="D19" s="42">
        <f>IFERROR('[1]1.IFSgrowth.rebased'!D19,'[1]3.IMFq'!D23)</f>
        <v>60.280850997309052</v>
      </c>
      <c r="E19" s="42" t="e">
        <f>IFERROR('[1]1.IFSgrowth.rebased'!E19,'[1]3.IMFq'!E23)</f>
        <v>#N/A</v>
      </c>
      <c r="F19" s="42" t="e">
        <f>IFERROR('[1]1.IFSgrowth.rebased'!F19,'[1]3.IMFq'!F23)</f>
        <v>#N/A</v>
      </c>
      <c r="G19" s="42" t="e">
        <f>IFERROR('[1]1.IFSgrowth.rebased'!G19,'[1]3.IMFq'!G23)</f>
        <v>#N/A</v>
      </c>
      <c r="H19" s="42" t="e">
        <f>IFERROR('[1]1.IFSgrowth.rebased'!H19,'[1]3.IMFq'!H23)</f>
        <v>#N/A</v>
      </c>
      <c r="I19" s="42" t="e">
        <f>IFERROR('[1]1.IFSgrowth.rebased'!I19,'[1]3.IMFq'!I23)</f>
        <v>#N/A</v>
      </c>
      <c r="J19" s="42">
        <f>IFERROR('[1]1.IFSgrowth.rebased'!J19,'[1]3.IMFq'!J23)</f>
        <v>40.697731342158669</v>
      </c>
      <c r="K19" s="42">
        <f>IFERROR('[1]1.IFSgrowth.rebased'!K19,'[1]3.IMFq'!K23)</f>
        <v>7.0738641154985276</v>
      </c>
      <c r="L19" s="42" t="e">
        <f>IFERROR('[1]1.IFSgrowth.rebased'!L19,'[1]3.IMFq'!L23)</f>
        <v>#N/A</v>
      </c>
      <c r="M19" s="42" t="e">
        <f>IFERROR('[1]1.IFSgrowth.rebased'!M19,'[1]3.IMFq'!M23)</f>
        <v>#N/A</v>
      </c>
      <c r="N19" s="42">
        <f>IFERROR('[1]1.IFSgrowth.rebased'!N19,'[1]3.IMFq'!N23)</f>
        <v>49.392659470465325</v>
      </c>
      <c r="O19" s="42" t="e">
        <f>IFERROR('[1]1.IFSgrowth.rebased'!O19,'[1]3.IMFq'!O23)</f>
        <v>#N/A</v>
      </c>
      <c r="P19" s="42" t="e">
        <f>IFERROR('[1]1.IFSgrowth.rebased'!P19,'[1]3.IMFq'!P23)</f>
        <v>#N/A</v>
      </c>
      <c r="Q19" s="36" t="e">
        <f t="shared" si="0"/>
        <v>#N/A</v>
      </c>
      <c r="R19" s="43"/>
    </row>
    <row r="20" spans="1:18" x14ac:dyDescent="0.2">
      <c r="A20" s="41">
        <f>[1]Dummies!A19</f>
        <v>27181</v>
      </c>
      <c r="B20" s="42">
        <f>IFERROR('[1]1.IFSgrowth.rebased'!B20,'[1]3.IMFq'!B24)</f>
        <v>36.401679703340442</v>
      </c>
      <c r="C20" s="42">
        <f>IFERROR('[1]1.IFSgrowth.rebased'!C20,'[1]3.IMFq'!C24)</f>
        <v>46.303980786290481</v>
      </c>
      <c r="D20" s="42">
        <f>IFERROR('[1]1.IFSgrowth.rebased'!D20,'[1]3.IMFq'!D24)</f>
        <v>60.726987646530183</v>
      </c>
      <c r="E20" s="42" t="e">
        <f>IFERROR('[1]1.IFSgrowth.rebased'!E20,'[1]3.IMFq'!E24)</f>
        <v>#N/A</v>
      </c>
      <c r="F20" s="42" t="e">
        <f>IFERROR('[1]1.IFSgrowth.rebased'!F20,'[1]3.IMFq'!F24)</f>
        <v>#N/A</v>
      </c>
      <c r="G20" s="42" t="e">
        <f>IFERROR('[1]1.IFSgrowth.rebased'!G20,'[1]3.IMFq'!G24)</f>
        <v>#N/A</v>
      </c>
      <c r="H20" s="42" t="e">
        <f>IFERROR('[1]1.IFSgrowth.rebased'!H20,'[1]3.IMFq'!H24)</f>
        <v>#N/A</v>
      </c>
      <c r="I20" s="42" t="e">
        <f>IFERROR('[1]1.IFSgrowth.rebased'!I20,'[1]3.IMFq'!I24)</f>
        <v>#N/A</v>
      </c>
      <c r="J20" s="42">
        <f>IFERROR('[1]1.IFSgrowth.rebased'!J20,'[1]3.IMFq'!J24)</f>
        <v>40.971353131405422</v>
      </c>
      <c r="K20" s="42">
        <f>IFERROR('[1]1.IFSgrowth.rebased'!K20,'[1]3.IMFq'!K24)</f>
        <v>8.2790089041314907</v>
      </c>
      <c r="L20" s="42" t="e">
        <f>IFERROR('[1]1.IFSgrowth.rebased'!L20,'[1]3.IMFq'!L24)</f>
        <v>#N/A</v>
      </c>
      <c r="M20" s="42" t="e">
        <f>IFERROR('[1]1.IFSgrowth.rebased'!M20,'[1]3.IMFq'!M24)</f>
        <v>#N/A</v>
      </c>
      <c r="N20" s="42">
        <f>IFERROR('[1]1.IFSgrowth.rebased'!N20,'[1]3.IMFq'!N24)</f>
        <v>49.201480606615192</v>
      </c>
      <c r="O20" s="42" t="e">
        <f>IFERROR('[1]1.IFSgrowth.rebased'!O20,'[1]3.IMFq'!O24)</f>
        <v>#N/A</v>
      </c>
      <c r="P20" s="42" t="e">
        <f>IFERROR('[1]1.IFSgrowth.rebased'!P20,'[1]3.IMFq'!P24)</f>
        <v>#N/A</v>
      </c>
      <c r="Q20" s="36" t="e">
        <f t="shared" si="0"/>
        <v>#N/A</v>
      </c>
    </row>
    <row r="21" spans="1:18" x14ac:dyDescent="0.2">
      <c r="A21" s="41">
        <f>[1]Dummies!A20</f>
        <v>27273</v>
      </c>
      <c r="B21" s="42">
        <f>IFERROR('[1]1.IFSgrowth.rebased'!B21,'[1]3.IMFq'!B25)</f>
        <v>36.057581677583592</v>
      </c>
      <c r="C21" s="42">
        <f>IFERROR('[1]1.IFSgrowth.rebased'!C21,'[1]3.IMFq'!C25)</f>
        <v>46.594103748741595</v>
      </c>
      <c r="D21" s="42">
        <f>IFERROR('[1]1.IFSgrowth.rebased'!D21,'[1]3.IMFq'!D25)</f>
        <v>59.334758039595478</v>
      </c>
      <c r="E21" s="42" t="e">
        <f>IFERROR('[1]1.IFSgrowth.rebased'!E21,'[1]3.IMFq'!E25)</f>
        <v>#N/A</v>
      </c>
      <c r="F21" s="42" t="e">
        <f>IFERROR('[1]1.IFSgrowth.rebased'!F21,'[1]3.IMFq'!F25)</f>
        <v>#N/A</v>
      </c>
      <c r="G21" s="42" t="e">
        <f>IFERROR('[1]1.IFSgrowth.rebased'!G21,'[1]3.IMFq'!G25)</f>
        <v>#N/A</v>
      </c>
      <c r="H21" s="42" t="e">
        <f>IFERROR('[1]1.IFSgrowth.rebased'!H21,'[1]3.IMFq'!H25)</f>
        <v>#N/A</v>
      </c>
      <c r="I21" s="42" t="e">
        <f>IFERROR('[1]1.IFSgrowth.rebased'!I21,'[1]3.IMFq'!I25)</f>
        <v>#N/A</v>
      </c>
      <c r="J21" s="42">
        <f>IFERROR('[1]1.IFSgrowth.rebased'!J21,'[1]3.IMFq'!J25)</f>
        <v>44.375055381654633</v>
      </c>
      <c r="K21" s="42">
        <f>IFERROR('[1]1.IFSgrowth.rebased'!K21,'[1]3.IMFq'!K25)</f>
        <v>7.9613894268937795</v>
      </c>
      <c r="L21" s="42" t="e">
        <f>IFERROR('[1]1.IFSgrowth.rebased'!L21,'[1]3.IMFq'!L25)</f>
        <v>#N/A</v>
      </c>
      <c r="M21" s="42" t="e">
        <f>IFERROR('[1]1.IFSgrowth.rebased'!M21,'[1]3.IMFq'!M25)</f>
        <v>#N/A</v>
      </c>
      <c r="N21" s="42">
        <f>IFERROR('[1]1.IFSgrowth.rebased'!N21,'[1]3.IMFq'!N25)</f>
        <v>49.03286577176025</v>
      </c>
      <c r="O21" s="42" t="e">
        <f>IFERROR('[1]1.IFSgrowth.rebased'!O21,'[1]3.IMFq'!O25)</f>
        <v>#N/A</v>
      </c>
      <c r="P21" s="42" t="e">
        <f>IFERROR('[1]1.IFSgrowth.rebased'!P21,'[1]3.IMFq'!P25)</f>
        <v>#N/A</v>
      </c>
      <c r="Q21" s="36" t="e">
        <f t="shared" si="0"/>
        <v>#N/A</v>
      </c>
    </row>
    <row r="22" spans="1:18" x14ac:dyDescent="0.2">
      <c r="A22" s="41">
        <f>[1]Dummies!A21</f>
        <v>27364</v>
      </c>
      <c r="B22" s="42">
        <f>IFERROR('[1]1.IFSgrowth.rebased'!B22,'[1]3.IMFq'!B26)</f>
        <v>35.917531949030455</v>
      </c>
      <c r="C22" s="42">
        <f>IFERROR('[1]1.IFSgrowth.rebased'!C22,'[1]3.IMFq'!C26)</f>
        <v>45.891553577617671</v>
      </c>
      <c r="D22" s="42">
        <f>IFERROR('[1]1.IFSgrowth.rebased'!D22,'[1]3.IMFq'!D26)</f>
        <v>56.339269109110347</v>
      </c>
      <c r="E22" s="42" t="e">
        <f>IFERROR('[1]1.IFSgrowth.rebased'!E22,'[1]3.IMFq'!E26)</f>
        <v>#N/A</v>
      </c>
      <c r="F22" s="42" t="e">
        <f>IFERROR('[1]1.IFSgrowth.rebased'!F22,'[1]3.IMFq'!F26)</f>
        <v>#N/A</v>
      </c>
      <c r="G22" s="42" t="e">
        <f>IFERROR('[1]1.IFSgrowth.rebased'!G22,'[1]3.IMFq'!G26)</f>
        <v>#N/A</v>
      </c>
      <c r="H22" s="42" t="e">
        <f>IFERROR('[1]1.IFSgrowth.rebased'!H22,'[1]3.IMFq'!H26)</f>
        <v>#N/A</v>
      </c>
      <c r="I22" s="42" t="e">
        <f>IFERROR('[1]1.IFSgrowth.rebased'!I22,'[1]3.IMFq'!I26)</f>
        <v>#N/A</v>
      </c>
      <c r="J22" s="42">
        <f>IFERROR('[1]1.IFSgrowth.rebased'!J22,'[1]3.IMFq'!J26)</f>
        <v>49.321927220262836</v>
      </c>
      <c r="K22" s="42">
        <f>IFERROR('[1]1.IFSgrowth.rebased'!K22,'[1]3.IMFq'!K26)</f>
        <v>9.3151593719673134</v>
      </c>
      <c r="L22" s="42" t="e">
        <f>IFERROR('[1]1.IFSgrowth.rebased'!L22,'[1]3.IMFq'!L26)</f>
        <v>#N/A</v>
      </c>
      <c r="M22" s="42" t="e">
        <f>IFERROR('[1]1.IFSgrowth.rebased'!M22,'[1]3.IMFq'!M26)</f>
        <v>#N/A</v>
      </c>
      <c r="N22" s="42">
        <f>IFERROR('[1]1.IFSgrowth.rebased'!N22,'[1]3.IMFq'!N26)</f>
        <v>48.358098741035974</v>
      </c>
      <c r="O22" s="42" t="e">
        <f>IFERROR('[1]1.IFSgrowth.rebased'!O22,'[1]3.IMFq'!O26)</f>
        <v>#N/A</v>
      </c>
      <c r="P22" s="42" t="e">
        <f>IFERROR('[1]1.IFSgrowth.rebased'!P22,'[1]3.IMFq'!P26)</f>
        <v>#N/A</v>
      </c>
      <c r="Q22" s="36" t="e">
        <f t="shared" si="0"/>
        <v>#N/A</v>
      </c>
    </row>
    <row r="23" spans="1:18" x14ac:dyDescent="0.2">
      <c r="A23" s="41">
        <f>[1]Dummies!A22</f>
        <v>27454</v>
      </c>
      <c r="B23" s="42">
        <f>IFERROR('[1]1.IFSgrowth.rebased'!B23,'[1]3.IMFq'!B27)</f>
        <v>35.480188940270438</v>
      </c>
      <c r="C23" s="42">
        <f>IFERROR('[1]1.IFSgrowth.rebased'!C23,'[1]3.IMFq'!C27)</f>
        <v>45.922066071477587</v>
      </c>
      <c r="D23" s="42">
        <f>IFERROR('[1]1.IFSgrowth.rebased'!D23,'[1]3.IMFq'!D27)</f>
        <v>55.958282573743688</v>
      </c>
      <c r="E23" s="42" t="e">
        <f>IFERROR('[1]1.IFSgrowth.rebased'!E23,'[1]3.IMFq'!E27)</f>
        <v>#N/A</v>
      </c>
      <c r="F23" s="42" t="e">
        <f>IFERROR('[1]1.IFSgrowth.rebased'!F23,'[1]3.IMFq'!F27)</f>
        <v>#N/A</v>
      </c>
      <c r="G23" s="42" t="e">
        <f>IFERROR('[1]1.IFSgrowth.rebased'!G23,'[1]3.IMFq'!G27)</f>
        <v>#N/A</v>
      </c>
      <c r="H23" s="42" t="e">
        <f>IFERROR('[1]1.IFSgrowth.rebased'!H23,'[1]3.IMFq'!H27)</f>
        <v>#N/A</v>
      </c>
      <c r="I23" s="42" t="e">
        <f>IFERROR('[1]1.IFSgrowth.rebased'!I23,'[1]3.IMFq'!I27)</f>
        <v>#N/A</v>
      </c>
      <c r="J23" s="42">
        <f>IFERROR('[1]1.IFSgrowth.rebased'!J23,'[1]3.IMFq'!J27)</f>
        <v>41.242969315914209</v>
      </c>
      <c r="K23" s="42">
        <f>IFERROR('[1]1.IFSgrowth.rebased'!K23,'[1]3.IMFq'!K27)</f>
        <v>7.2335456461467444</v>
      </c>
      <c r="L23" s="42" t="e">
        <f>IFERROR('[1]1.IFSgrowth.rebased'!L23,'[1]3.IMFq'!L27)</f>
        <v>#N/A</v>
      </c>
      <c r="M23" s="42" t="e">
        <f>IFERROR('[1]1.IFSgrowth.rebased'!M23,'[1]3.IMFq'!M27)</f>
        <v>#N/A</v>
      </c>
      <c r="N23" s="42">
        <f>IFERROR('[1]1.IFSgrowth.rebased'!N23,'[1]3.IMFq'!N27)</f>
        <v>48.065689438011979</v>
      </c>
      <c r="O23" s="42" t="e">
        <f>IFERROR('[1]1.IFSgrowth.rebased'!O23,'[1]3.IMFq'!O27)</f>
        <v>#N/A</v>
      </c>
      <c r="P23" s="42" t="e">
        <f>IFERROR('[1]1.IFSgrowth.rebased'!P23,'[1]3.IMFq'!P27)</f>
        <v>#N/A</v>
      </c>
      <c r="Q23" s="36" t="e">
        <f t="shared" si="0"/>
        <v>#N/A</v>
      </c>
    </row>
    <row r="24" spans="1:18" x14ac:dyDescent="0.2">
      <c r="A24" s="41">
        <f>[1]Dummies!A23</f>
        <v>27546</v>
      </c>
      <c r="B24" s="42">
        <f>IFERROR('[1]1.IFSgrowth.rebased'!B24,'[1]3.IMFq'!B28)</f>
        <v>35.733765072923504</v>
      </c>
      <c r="C24" s="42">
        <f>IFERROR('[1]1.IFSgrowth.rebased'!C24,'[1]3.IMFq'!C28)</f>
        <v>45.13535227145676</v>
      </c>
      <c r="D24" s="42">
        <f>IFERROR('[1]1.IFSgrowth.rebased'!D24,'[1]3.IMFq'!D28)</f>
        <v>55.221803025822993</v>
      </c>
      <c r="E24" s="42" t="e">
        <f>IFERROR('[1]1.IFSgrowth.rebased'!E24,'[1]3.IMFq'!E28)</f>
        <v>#N/A</v>
      </c>
      <c r="F24" s="42" t="e">
        <f>IFERROR('[1]1.IFSgrowth.rebased'!F24,'[1]3.IMFq'!F28)</f>
        <v>#N/A</v>
      </c>
      <c r="G24" s="42" t="e">
        <f>IFERROR('[1]1.IFSgrowth.rebased'!G24,'[1]3.IMFq'!G28)</f>
        <v>#N/A</v>
      </c>
      <c r="H24" s="42" t="e">
        <f>IFERROR('[1]1.IFSgrowth.rebased'!H24,'[1]3.IMFq'!H28)</f>
        <v>#N/A</v>
      </c>
      <c r="I24" s="42" t="e">
        <f>IFERROR('[1]1.IFSgrowth.rebased'!I24,'[1]3.IMFq'!I28)</f>
        <v>#N/A</v>
      </c>
      <c r="J24" s="42">
        <f>IFERROR('[1]1.IFSgrowth.rebased'!J24,'[1]3.IMFq'!J28)</f>
        <v>42.192384396857193</v>
      </c>
      <c r="K24" s="42">
        <f>IFERROR('[1]1.IFSgrowth.rebased'!K24,'[1]3.IMFq'!K28)</f>
        <v>8.8289353162514725</v>
      </c>
      <c r="L24" s="42" t="e">
        <f>IFERROR('[1]1.IFSgrowth.rebased'!L24,'[1]3.IMFq'!L28)</f>
        <v>#N/A</v>
      </c>
      <c r="M24" s="42" t="e">
        <f>IFERROR('[1]1.IFSgrowth.rebased'!M24,'[1]3.IMFq'!M28)</f>
        <v>#N/A</v>
      </c>
      <c r="N24" s="42">
        <f>IFERROR('[1]1.IFSgrowth.rebased'!N24,'[1]3.IMFq'!N28)</f>
        <v>47.953176984340523</v>
      </c>
      <c r="O24" s="42" t="e">
        <f>IFERROR('[1]1.IFSgrowth.rebased'!O24,'[1]3.IMFq'!O28)</f>
        <v>#N/A</v>
      </c>
      <c r="P24" s="42" t="e">
        <f>IFERROR('[1]1.IFSgrowth.rebased'!P24,'[1]3.IMFq'!P28)</f>
        <v>#N/A</v>
      </c>
      <c r="Q24" s="36" t="e">
        <f t="shared" si="0"/>
        <v>#N/A</v>
      </c>
    </row>
    <row r="25" spans="1:18" x14ac:dyDescent="0.2">
      <c r="A25" s="41">
        <f>[1]Dummies!A24</f>
        <v>27638</v>
      </c>
      <c r="B25" s="42">
        <f>IFERROR('[1]1.IFSgrowth.rebased'!B25,'[1]3.IMFq'!B29)</f>
        <v>36.34554307403198</v>
      </c>
      <c r="C25" s="42">
        <f>IFERROR('[1]1.IFSgrowth.rebased'!C25,'[1]3.IMFq'!C29)</f>
        <v>44.988383759365036</v>
      </c>
      <c r="D25" s="42">
        <f>IFERROR('[1]1.IFSgrowth.rebased'!D25,'[1]3.IMFq'!D29)</f>
        <v>54.462662568735496</v>
      </c>
      <c r="E25" s="42" t="e">
        <f>IFERROR('[1]1.IFSgrowth.rebased'!E25,'[1]3.IMFq'!E29)</f>
        <v>#N/A</v>
      </c>
      <c r="F25" s="42" t="e">
        <f>IFERROR('[1]1.IFSgrowth.rebased'!F25,'[1]3.IMFq'!F29)</f>
        <v>#N/A</v>
      </c>
      <c r="G25" s="42" t="e">
        <f>IFERROR('[1]1.IFSgrowth.rebased'!G25,'[1]3.IMFq'!G29)</f>
        <v>#N/A</v>
      </c>
      <c r="H25" s="42" t="e">
        <f>IFERROR('[1]1.IFSgrowth.rebased'!H25,'[1]3.IMFq'!H29)</f>
        <v>#N/A</v>
      </c>
      <c r="I25" s="42" t="e">
        <f>IFERROR('[1]1.IFSgrowth.rebased'!I25,'[1]3.IMFq'!I29)</f>
        <v>#N/A</v>
      </c>
      <c r="J25" s="42">
        <f>IFERROR('[1]1.IFSgrowth.rebased'!J25,'[1]3.IMFq'!J29)</f>
        <v>45.357515188279777</v>
      </c>
      <c r="K25" s="42">
        <f>IFERROR('[1]1.IFSgrowth.rebased'!K25,'[1]3.IMFq'!K29)</f>
        <v>8.605766813112254</v>
      </c>
      <c r="L25" s="42" t="e">
        <f>IFERROR('[1]1.IFSgrowth.rebased'!L25,'[1]3.IMFq'!L29)</f>
        <v>#N/A</v>
      </c>
      <c r="M25" s="42" t="e">
        <f>IFERROR('[1]1.IFSgrowth.rebased'!M25,'[1]3.IMFq'!M29)</f>
        <v>#N/A</v>
      </c>
      <c r="N25" s="42">
        <f>IFERROR('[1]1.IFSgrowth.rebased'!N25,'[1]3.IMFq'!N29)</f>
        <v>48.358098741035974</v>
      </c>
      <c r="O25" s="42" t="e">
        <f>IFERROR('[1]1.IFSgrowth.rebased'!O25,'[1]3.IMFq'!O29)</f>
        <v>#N/A</v>
      </c>
      <c r="P25" s="42" t="e">
        <f>IFERROR('[1]1.IFSgrowth.rebased'!P25,'[1]3.IMFq'!P29)</f>
        <v>#N/A</v>
      </c>
      <c r="Q25" s="36" t="e">
        <f t="shared" si="0"/>
        <v>#N/A</v>
      </c>
    </row>
    <row r="26" spans="1:18" x14ac:dyDescent="0.2">
      <c r="A26" s="41">
        <f>[1]Dummies!A25</f>
        <v>27729</v>
      </c>
      <c r="B26" s="42">
        <f>IFERROR('[1]1.IFSgrowth.rebased'!B26,'[1]3.IMFq'!B30)</f>
        <v>36.835151302575937</v>
      </c>
      <c r="C26" s="42">
        <f>IFERROR('[1]1.IFSgrowth.rebased'!C26,'[1]3.IMFq'!C30)</f>
        <v>45.534811670239201</v>
      </c>
      <c r="D26" s="42">
        <f>IFERROR('[1]1.IFSgrowth.rebased'!D26,'[1]3.IMFq'!D30)</f>
        <v>55.182146434781068</v>
      </c>
      <c r="E26" s="42" t="e">
        <f>IFERROR('[1]1.IFSgrowth.rebased'!E26,'[1]3.IMFq'!E30)</f>
        <v>#N/A</v>
      </c>
      <c r="F26" s="42" t="e">
        <f>IFERROR('[1]1.IFSgrowth.rebased'!F26,'[1]3.IMFq'!F30)</f>
        <v>#N/A</v>
      </c>
      <c r="G26" s="42" t="e">
        <f>IFERROR('[1]1.IFSgrowth.rebased'!G26,'[1]3.IMFq'!G30)</f>
        <v>#N/A</v>
      </c>
      <c r="H26" s="42" t="e">
        <f>IFERROR('[1]1.IFSgrowth.rebased'!H26,'[1]3.IMFq'!H30)</f>
        <v>#N/A</v>
      </c>
      <c r="I26" s="42" t="e">
        <f>IFERROR('[1]1.IFSgrowth.rebased'!I26,'[1]3.IMFq'!I30)</f>
        <v>#N/A</v>
      </c>
      <c r="J26" s="42">
        <f>IFERROR('[1]1.IFSgrowth.rebased'!J26,'[1]3.IMFq'!J30)</f>
        <v>51.13212875372961</v>
      </c>
      <c r="K26" s="42">
        <f>IFERROR('[1]1.IFSgrowth.rebased'!K26,'[1]3.IMFq'!K30)</f>
        <v>10.526940036400225</v>
      </c>
      <c r="L26" s="42" t="e">
        <f>IFERROR('[1]1.IFSgrowth.rebased'!L26,'[1]3.IMFq'!L30)</f>
        <v>#N/A</v>
      </c>
      <c r="M26" s="42" t="e">
        <f>IFERROR('[1]1.IFSgrowth.rebased'!M26,'[1]3.IMFq'!M30)</f>
        <v>#N/A</v>
      </c>
      <c r="N26" s="42">
        <f>IFERROR('[1]1.IFSgrowth.rebased'!N26,'[1]3.IMFq'!N30)</f>
        <v>49.122814196436515</v>
      </c>
      <c r="O26" s="42" t="e">
        <f>IFERROR('[1]1.IFSgrowth.rebased'!O26,'[1]3.IMFq'!O30)</f>
        <v>#N/A</v>
      </c>
      <c r="P26" s="42" t="e">
        <f>IFERROR('[1]1.IFSgrowth.rebased'!P26,'[1]3.IMFq'!P30)</f>
        <v>#N/A</v>
      </c>
      <c r="Q26" s="36" t="e">
        <f t="shared" si="0"/>
        <v>#N/A</v>
      </c>
    </row>
    <row r="27" spans="1:18" x14ac:dyDescent="0.2">
      <c r="A27" s="41">
        <f>[1]Dummies!A26</f>
        <v>27820</v>
      </c>
      <c r="B27" s="42">
        <f>IFERROR('[1]1.IFSgrowth.rebased'!B27,'[1]3.IMFq'!B31)</f>
        <v>37.663747296304372</v>
      </c>
      <c r="C27" s="42">
        <f>IFERROR('[1]1.IFSgrowth.rebased'!C27,'[1]3.IMFq'!C31)</f>
        <v>46.288215997796236</v>
      </c>
      <c r="D27" s="42">
        <f>IFERROR('[1]1.IFSgrowth.rebased'!D27,'[1]3.IMFq'!D31)</f>
        <v>52.723437790184278</v>
      </c>
      <c r="E27" s="42" t="e">
        <f>IFERROR('[1]1.IFSgrowth.rebased'!E27,'[1]3.IMFq'!E31)</f>
        <v>#N/A</v>
      </c>
      <c r="F27" s="42" t="e">
        <f>IFERROR('[1]1.IFSgrowth.rebased'!F27,'[1]3.IMFq'!F31)</f>
        <v>#N/A</v>
      </c>
      <c r="G27" s="42" t="e">
        <f>IFERROR('[1]1.IFSgrowth.rebased'!G27,'[1]3.IMFq'!G31)</f>
        <v>#N/A</v>
      </c>
      <c r="H27" s="42" t="e">
        <f>IFERROR('[1]1.IFSgrowth.rebased'!H27,'[1]3.IMFq'!H31)</f>
        <v>#N/A</v>
      </c>
      <c r="I27" s="42" t="e">
        <f>IFERROR('[1]1.IFSgrowth.rebased'!I27,'[1]3.IMFq'!I31)</f>
        <v>#N/A</v>
      </c>
      <c r="J27" s="42">
        <f>IFERROR('[1]1.IFSgrowth.rebased'!J27,'[1]3.IMFq'!J31)</f>
        <v>43.796390662266901</v>
      </c>
      <c r="K27" s="42">
        <f>IFERROR('[1]1.IFSgrowth.rebased'!K27,'[1]3.IMFq'!K31)</f>
        <v>8.1081684355074728</v>
      </c>
      <c r="L27" s="42" t="e">
        <f>IFERROR('[1]1.IFSgrowth.rebased'!L27,'[1]3.IMFq'!L31)</f>
        <v>#N/A</v>
      </c>
      <c r="M27" s="42" t="e">
        <f>IFERROR('[1]1.IFSgrowth.rebased'!M27,'[1]3.IMFq'!M31)</f>
        <v>#N/A</v>
      </c>
      <c r="N27" s="42">
        <f>IFERROR('[1]1.IFSgrowth.rebased'!N27,'[1]3.IMFq'!N31)</f>
        <v>50.033683021464967</v>
      </c>
      <c r="O27" s="42" t="e">
        <f>IFERROR('[1]1.IFSgrowth.rebased'!O27,'[1]3.IMFq'!O31)</f>
        <v>#N/A</v>
      </c>
      <c r="P27" s="42" t="e">
        <f>IFERROR('[1]1.IFSgrowth.rebased'!P27,'[1]3.IMFq'!P31)</f>
        <v>#N/A</v>
      </c>
      <c r="Q27" s="36" t="e">
        <f t="shared" si="0"/>
        <v>#N/A</v>
      </c>
    </row>
    <row r="28" spans="1:18" x14ac:dyDescent="0.2">
      <c r="A28" s="41">
        <f>[1]Dummies!A27</f>
        <v>27912</v>
      </c>
      <c r="B28" s="42">
        <f>IFERROR('[1]1.IFSgrowth.rebased'!B28,'[1]3.IMFq'!B32)</f>
        <v>37.939963431856832</v>
      </c>
      <c r="C28" s="42">
        <f>IFERROR('[1]1.IFSgrowth.rebased'!C28,'[1]3.IMFq'!C32)</f>
        <v>46.19311872526621</v>
      </c>
      <c r="D28" s="42">
        <f>IFERROR('[1]1.IFSgrowth.rebased'!D28,'[1]3.IMFq'!D32)</f>
        <v>54.506568080246176</v>
      </c>
      <c r="E28" s="42" t="e">
        <f>IFERROR('[1]1.IFSgrowth.rebased'!E28,'[1]3.IMFq'!E32)</f>
        <v>#N/A</v>
      </c>
      <c r="F28" s="42" t="e">
        <f>IFERROR('[1]1.IFSgrowth.rebased'!F28,'[1]3.IMFq'!F32)</f>
        <v>#N/A</v>
      </c>
      <c r="G28" s="42" t="e">
        <f>IFERROR('[1]1.IFSgrowth.rebased'!G28,'[1]3.IMFq'!G32)</f>
        <v>#N/A</v>
      </c>
      <c r="H28" s="42" t="e">
        <f>IFERROR('[1]1.IFSgrowth.rebased'!H28,'[1]3.IMFq'!H32)</f>
        <v>#N/A</v>
      </c>
      <c r="I28" s="42" t="e">
        <f>IFERROR('[1]1.IFSgrowth.rebased'!I28,'[1]3.IMFq'!I32)</f>
        <v>#N/A</v>
      </c>
      <c r="J28" s="42">
        <f>IFERROR('[1]1.IFSgrowth.rebased'!J28,'[1]3.IMFq'!J32)</f>
        <v>44.468459259449901</v>
      </c>
      <c r="K28" s="42">
        <f>IFERROR('[1]1.IFSgrowth.rebased'!K28,'[1]3.IMFq'!K32)</f>
        <v>10.104572182740764</v>
      </c>
      <c r="L28" s="42" t="e">
        <f>IFERROR('[1]1.IFSgrowth.rebased'!L28,'[1]3.IMFq'!L32)</f>
        <v>#N/A</v>
      </c>
      <c r="M28" s="42" t="e">
        <f>IFERROR('[1]1.IFSgrowth.rebased'!M28,'[1]3.IMFq'!M32)</f>
        <v>#N/A</v>
      </c>
      <c r="N28" s="42">
        <f>IFERROR('[1]1.IFSgrowth.rebased'!N28,'[1]3.IMFq'!N32)</f>
        <v>50.742193531913848</v>
      </c>
      <c r="O28" s="42" t="e">
        <f>IFERROR('[1]1.IFSgrowth.rebased'!O28,'[1]3.IMFq'!O32)</f>
        <v>#N/A</v>
      </c>
      <c r="P28" s="42" t="e">
        <f>IFERROR('[1]1.IFSgrowth.rebased'!P28,'[1]3.IMFq'!P32)</f>
        <v>#N/A</v>
      </c>
      <c r="Q28" s="36" t="e">
        <f t="shared" si="0"/>
        <v>#N/A</v>
      </c>
    </row>
    <row r="29" spans="1:18" x14ac:dyDescent="0.2">
      <c r="A29" s="41">
        <f>[1]Dummies!A28</f>
        <v>28004</v>
      </c>
      <c r="B29" s="42">
        <f>IFERROR('[1]1.IFSgrowth.rebased'!B29,'[1]3.IMFq'!B33)</f>
        <v>38.14764966281065</v>
      </c>
      <c r="C29" s="42">
        <f>IFERROR('[1]1.IFSgrowth.rebased'!C29,'[1]3.IMFq'!C33)</f>
        <v>46.785823918494522</v>
      </c>
      <c r="D29" s="42">
        <f>IFERROR('[1]1.IFSgrowth.rebased'!D29,'[1]3.IMFq'!D33)</f>
        <v>55.044764672957434</v>
      </c>
      <c r="E29" s="42" t="e">
        <f>IFERROR('[1]1.IFSgrowth.rebased'!E29,'[1]3.IMFq'!E33)</f>
        <v>#N/A</v>
      </c>
      <c r="F29" s="42" t="e">
        <f>IFERROR('[1]1.IFSgrowth.rebased'!F29,'[1]3.IMFq'!F33)</f>
        <v>#N/A</v>
      </c>
      <c r="G29" s="42" t="e">
        <f>IFERROR('[1]1.IFSgrowth.rebased'!G29,'[1]3.IMFq'!G33)</f>
        <v>#N/A</v>
      </c>
      <c r="H29" s="42" t="e">
        <f>IFERROR('[1]1.IFSgrowth.rebased'!H29,'[1]3.IMFq'!H33)</f>
        <v>#N/A</v>
      </c>
      <c r="I29" s="42" t="e">
        <f>IFERROR('[1]1.IFSgrowth.rebased'!I29,'[1]3.IMFq'!I33)</f>
        <v>#N/A</v>
      </c>
      <c r="J29" s="42">
        <f>IFERROR('[1]1.IFSgrowth.rebased'!J29,'[1]3.IMFq'!J33)</f>
        <v>47.489473024703727</v>
      </c>
      <c r="K29" s="42">
        <f>IFERROR('[1]1.IFSgrowth.rebased'!K29,'[1]3.IMFq'!K33)</f>
        <v>9.7753732560777937</v>
      </c>
      <c r="L29" s="42" t="e">
        <f>IFERROR('[1]1.IFSgrowth.rebased'!L29,'[1]3.IMFq'!L33)</f>
        <v>#N/A</v>
      </c>
      <c r="M29" s="42" t="e">
        <f>IFERROR('[1]1.IFSgrowth.rebased'!M29,'[1]3.IMFq'!M33)</f>
        <v>#N/A</v>
      </c>
      <c r="N29" s="42">
        <f>IFERROR('[1]1.IFSgrowth.rebased'!N29,'[1]3.IMFq'!N33)</f>
        <v>50.359835804213581</v>
      </c>
      <c r="O29" s="42" t="e">
        <f>IFERROR('[1]1.IFSgrowth.rebased'!O29,'[1]3.IMFq'!O33)</f>
        <v>#N/A</v>
      </c>
      <c r="P29" s="42" t="e">
        <f>IFERROR('[1]1.IFSgrowth.rebased'!P29,'[1]3.IMFq'!P33)</f>
        <v>#N/A</v>
      </c>
      <c r="Q29" s="36" t="e">
        <f t="shared" si="0"/>
        <v>#N/A</v>
      </c>
    </row>
    <row r="30" spans="1:18" x14ac:dyDescent="0.2">
      <c r="A30" s="41">
        <f>[1]Dummies!A29</f>
        <v>28095</v>
      </c>
      <c r="B30" s="42">
        <f>IFERROR('[1]1.IFSgrowth.rebased'!B30,'[1]3.IMFq'!B34)</f>
        <v>38.423305932985727</v>
      </c>
      <c r="C30" s="42">
        <f>IFERROR('[1]1.IFSgrowth.rebased'!C30,'[1]3.IMFq'!C34)</f>
        <v>47.812315066097625</v>
      </c>
      <c r="D30" s="42">
        <f>IFERROR('[1]1.IFSgrowth.rebased'!D30,'[1]3.IMFq'!D34)</f>
        <v>56.687680587549785</v>
      </c>
      <c r="E30" s="42" t="e">
        <f>IFERROR('[1]1.IFSgrowth.rebased'!E30,'[1]3.IMFq'!E34)</f>
        <v>#N/A</v>
      </c>
      <c r="F30" s="42" t="e">
        <f>IFERROR('[1]1.IFSgrowth.rebased'!F30,'[1]3.IMFq'!F34)</f>
        <v>#N/A</v>
      </c>
      <c r="G30" s="42" t="e">
        <f>IFERROR('[1]1.IFSgrowth.rebased'!G30,'[1]3.IMFq'!G34)</f>
        <v>#N/A</v>
      </c>
      <c r="H30" s="42" t="e">
        <f>IFERROR('[1]1.IFSgrowth.rebased'!H30,'[1]3.IMFq'!H34)</f>
        <v>#N/A</v>
      </c>
      <c r="I30" s="42" t="e">
        <f>IFERROR('[1]1.IFSgrowth.rebased'!I30,'[1]3.IMFq'!I34)</f>
        <v>#N/A</v>
      </c>
      <c r="J30" s="42">
        <f>IFERROR('[1]1.IFSgrowth.rebased'!J30,'[1]3.IMFq'!J34)</f>
        <v>52.777679688710798</v>
      </c>
      <c r="K30" s="42">
        <f>IFERROR('[1]1.IFSgrowth.rebased'!K30,'[1]3.IMFq'!K34)</f>
        <v>11.823038374637424</v>
      </c>
      <c r="L30" s="42" t="e">
        <f>IFERROR('[1]1.IFSgrowth.rebased'!L30,'[1]3.IMFq'!L34)</f>
        <v>#N/A</v>
      </c>
      <c r="M30" s="42" t="e">
        <f>IFERROR('[1]1.IFSgrowth.rebased'!M30,'[1]3.IMFq'!M34)</f>
        <v>#N/A</v>
      </c>
      <c r="N30" s="42">
        <f>IFERROR('[1]1.IFSgrowth.rebased'!N30,'[1]3.IMFq'!N34)</f>
        <v>51.87808726428522</v>
      </c>
      <c r="O30" s="42" t="e">
        <f>IFERROR('[1]1.IFSgrowth.rebased'!O30,'[1]3.IMFq'!O34)</f>
        <v>#N/A</v>
      </c>
      <c r="P30" s="42" t="e">
        <f>IFERROR('[1]1.IFSgrowth.rebased'!P30,'[1]3.IMFq'!P34)</f>
        <v>#N/A</v>
      </c>
      <c r="Q30" s="36" t="e">
        <f t="shared" si="0"/>
        <v>#N/A</v>
      </c>
    </row>
    <row r="31" spans="1:18" x14ac:dyDescent="0.2">
      <c r="A31" s="41">
        <f>[1]Dummies!A30</f>
        <v>28185</v>
      </c>
      <c r="B31" s="42">
        <f>IFERROR('[1]1.IFSgrowth.rebased'!B31,'[1]3.IMFq'!B35)</f>
        <v>38.87909591032934</v>
      </c>
      <c r="C31" s="42">
        <f>IFERROR('[1]1.IFSgrowth.rebased'!C31,'[1]3.IMFq'!C35)</f>
        <v>47.837996415096327</v>
      </c>
      <c r="D31" s="42">
        <f>IFERROR('[1]1.IFSgrowth.rebased'!D31,'[1]3.IMFq'!D35)</f>
        <v>55.595708027075062</v>
      </c>
      <c r="E31" s="42" t="e">
        <f>IFERROR('[1]1.IFSgrowth.rebased'!E31,'[1]3.IMFq'!E35)</f>
        <v>#N/A</v>
      </c>
      <c r="F31" s="42" t="e">
        <f>IFERROR('[1]1.IFSgrowth.rebased'!F31,'[1]3.IMFq'!F35)</f>
        <v>#N/A</v>
      </c>
      <c r="G31" s="42" t="e">
        <f>IFERROR('[1]1.IFSgrowth.rebased'!G31,'[1]3.IMFq'!G35)</f>
        <v>#N/A</v>
      </c>
      <c r="H31" s="42" t="e">
        <f>IFERROR('[1]1.IFSgrowth.rebased'!H31,'[1]3.IMFq'!H35)</f>
        <v>#N/A</v>
      </c>
      <c r="I31" s="42" t="e">
        <f>IFERROR('[1]1.IFSgrowth.rebased'!I31,'[1]3.IMFq'!I35)</f>
        <v>#N/A</v>
      </c>
      <c r="J31" s="42">
        <f>IFERROR('[1]1.IFSgrowth.rebased'!J31,'[1]3.IMFq'!J35)</f>
        <v>46.08010592386119</v>
      </c>
      <c r="K31" s="42">
        <f>IFERROR('[1]1.IFSgrowth.rebased'!K31,'[1]3.IMFq'!K35)</f>
        <v>8.8522172916237807</v>
      </c>
      <c r="L31" s="42" t="e">
        <f>IFERROR('[1]1.IFSgrowth.rebased'!L31,'[1]3.IMFq'!L35)</f>
        <v>#N/A</v>
      </c>
      <c r="M31" s="42" t="e">
        <f>IFERROR('[1]1.IFSgrowth.rebased'!M31,'[1]3.IMFq'!M35)</f>
        <v>#N/A</v>
      </c>
      <c r="N31" s="42">
        <f>IFERROR('[1]1.IFSgrowth.rebased'!N31,'[1]3.IMFq'!N35)</f>
        <v>51.889369278782816</v>
      </c>
      <c r="O31" s="42" t="e">
        <f>IFERROR('[1]1.IFSgrowth.rebased'!O31,'[1]3.IMFq'!O35)</f>
        <v>#N/A</v>
      </c>
      <c r="P31" s="42">
        <f>IFERROR('[1]1.IFSgrowth.rebased'!P31,'[1]3.IMFq'!P35)</f>
        <v>51.296550698818344</v>
      </c>
      <c r="Q31" s="36" t="e">
        <f t="shared" si="0"/>
        <v>#N/A</v>
      </c>
    </row>
    <row r="32" spans="1:18" x14ac:dyDescent="0.2">
      <c r="A32" s="41">
        <f>[1]Dummies!A31</f>
        <v>28277</v>
      </c>
      <c r="B32" s="42">
        <f>IFERROR('[1]1.IFSgrowth.rebased'!B32,'[1]3.IMFq'!B36)</f>
        <v>39.634097004598132</v>
      </c>
      <c r="C32" s="42">
        <f>IFERROR('[1]1.IFSgrowth.rebased'!C32,'[1]3.IMFq'!C36)</f>
        <v>47.542788037001962</v>
      </c>
      <c r="D32" s="42">
        <f>IFERROR('[1]1.IFSgrowth.rebased'!D32,'[1]3.IMFq'!D36)</f>
        <v>55.844978027909676</v>
      </c>
      <c r="E32" s="42" t="e">
        <f>IFERROR('[1]1.IFSgrowth.rebased'!E32,'[1]3.IMFq'!E36)</f>
        <v>#N/A</v>
      </c>
      <c r="F32" s="42" t="e">
        <f>IFERROR('[1]1.IFSgrowth.rebased'!F32,'[1]3.IMFq'!F36)</f>
        <v>#N/A</v>
      </c>
      <c r="G32" s="42" t="e">
        <f>IFERROR('[1]1.IFSgrowth.rebased'!G32,'[1]3.IMFq'!G36)</f>
        <v>#N/A</v>
      </c>
      <c r="H32" s="42" t="e">
        <f>IFERROR('[1]1.IFSgrowth.rebased'!H32,'[1]3.IMFq'!H36)</f>
        <v>#N/A</v>
      </c>
      <c r="I32" s="42" t="e">
        <f>IFERROR('[1]1.IFSgrowth.rebased'!I32,'[1]3.IMFq'!I36)</f>
        <v>#N/A</v>
      </c>
      <c r="J32" s="42">
        <f>IFERROR('[1]1.IFSgrowth.rebased'!J32,'[1]3.IMFq'!J36)</f>
        <v>46.910999315291072</v>
      </c>
      <c r="K32" s="42">
        <f>IFERROR('[1]1.IFSgrowth.rebased'!K32,'[1]3.IMFq'!K36)</f>
        <v>10.993502617759805</v>
      </c>
      <c r="L32" s="42" t="e">
        <f>IFERROR('[1]1.IFSgrowth.rebased'!L32,'[1]3.IMFq'!L36)</f>
        <v>#N/A</v>
      </c>
      <c r="M32" s="42" t="e">
        <f>IFERROR('[1]1.IFSgrowth.rebased'!M32,'[1]3.IMFq'!M36)</f>
        <v>#N/A</v>
      </c>
      <c r="N32" s="42">
        <f>IFERROR('[1]1.IFSgrowth.rebased'!N32,'[1]3.IMFq'!N36)</f>
        <v>52.091727593362378</v>
      </c>
      <c r="O32" s="42" t="e">
        <f>IFERROR('[1]1.IFSgrowth.rebased'!O32,'[1]3.IMFq'!O36)</f>
        <v>#N/A</v>
      </c>
      <c r="P32" s="42">
        <f>IFERROR('[1]1.IFSgrowth.rebased'!P32,'[1]3.IMFq'!P36)</f>
        <v>51.742600526545935</v>
      </c>
      <c r="Q32" s="36" t="e">
        <f t="shared" si="0"/>
        <v>#N/A</v>
      </c>
    </row>
    <row r="33" spans="1:17" x14ac:dyDescent="0.2">
      <c r="A33" s="41">
        <f>[1]Dummies!A32</f>
        <v>28369</v>
      </c>
      <c r="B33" s="42">
        <f>IFERROR('[1]1.IFSgrowth.rebased'!B33,'[1]3.IMFq'!B37)</f>
        <v>40.348766350041949</v>
      </c>
      <c r="C33" s="42">
        <f>IFERROR('[1]1.IFSgrowth.rebased'!C33,'[1]3.IMFq'!C37)</f>
        <v>47.870034533649189</v>
      </c>
      <c r="D33" s="42">
        <f>IFERROR('[1]1.IFSgrowth.rebased'!D33,'[1]3.IMFq'!D37)</f>
        <v>56.434161666246311</v>
      </c>
      <c r="E33" s="42" t="e">
        <f>IFERROR('[1]1.IFSgrowth.rebased'!E33,'[1]3.IMFq'!E37)</f>
        <v>#N/A</v>
      </c>
      <c r="F33" s="42" t="e">
        <f>IFERROR('[1]1.IFSgrowth.rebased'!F33,'[1]3.IMFq'!F37)</f>
        <v>#N/A</v>
      </c>
      <c r="G33" s="42" t="e">
        <f>IFERROR('[1]1.IFSgrowth.rebased'!G33,'[1]3.IMFq'!G37)</f>
        <v>#N/A</v>
      </c>
      <c r="H33" s="42" t="e">
        <f>IFERROR('[1]1.IFSgrowth.rebased'!H33,'[1]3.IMFq'!H37)</f>
        <v>#N/A</v>
      </c>
      <c r="I33" s="42" t="e">
        <f>IFERROR('[1]1.IFSgrowth.rebased'!I33,'[1]3.IMFq'!I37)</f>
        <v>#N/A</v>
      </c>
      <c r="J33" s="42">
        <f>IFERROR('[1]1.IFSgrowth.rebased'!J33,'[1]3.IMFq'!J37)</f>
        <v>49.688857382317259</v>
      </c>
      <c r="K33" s="42">
        <f>IFERROR('[1]1.IFSgrowth.rebased'!K33,'[1]3.IMFq'!K37)</f>
        <v>11.078630545332558</v>
      </c>
      <c r="L33" s="42" t="e">
        <f>IFERROR('[1]1.IFSgrowth.rebased'!L33,'[1]3.IMFq'!L37)</f>
        <v>#N/A</v>
      </c>
      <c r="M33" s="42" t="e">
        <f>IFERROR('[1]1.IFSgrowth.rebased'!M33,'[1]3.IMFq'!M37)</f>
        <v>#N/A</v>
      </c>
      <c r="N33" s="42">
        <f>IFERROR('[1]1.IFSgrowth.rebased'!N33,'[1]3.IMFq'!N37)</f>
        <v>51.799318290338384</v>
      </c>
      <c r="O33" s="42" t="e">
        <f>IFERROR('[1]1.IFSgrowth.rebased'!O33,'[1]3.IMFq'!O37)</f>
        <v>#N/A</v>
      </c>
      <c r="P33" s="42">
        <f>IFERROR('[1]1.IFSgrowth.rebased'!P33,'[1]3.IMFq'!P37)</f>
        <v>52.376752305078867</v>
      </c>
      <c r="Q33" s="36" t="e">
        <f t="shared" si="0"/>
        <v>#N/A</v>
      </c>
    </row>
    <row r="34" spans="1:17" x14ac:dyDescent="0.2">
      <c r="A34" s="41">
        <f>[1]Dummies!A33</f>
        <v>28460</v>
      </c>
      <c r="B34" s="42">
        <f>IFERROR('[1]1.IFSgrowth.rebased'!B34,'[1]3.IMFq'!B38)</f>
        <v>40.349569220817187</v>
      </c>
      <c r="C34" s="42">
        <f>IFERROR('[1]1.IFSgrowth.rebased'!C34,'[1]3.IMFq'!C38)</f>
        <v>48.685735202836881</v>
      </c>
      <c r="D34" s="42">
        <f>IFERROR('[1]1.IFSgrowth.rebased'!D34,'[1]3.IMFq'!D38)</f>
        <v>56.335020188641494</v>
      </c>
      <c r="E34" s="42" t="e">
        <f>IFERROR('[1]1.IFSgrowth.rebased'!E34,'[1]3.IMFq'!E38)</f>
        <v>#N/A</v>
      </c>
      <c r="F34" s="42" t="e">
        <f>IFERROR('[1]1.IFSgrowth.rebased'!F34,'[1]3.IMFq'!F38)</f>
        <v>#N/A</v>
      </c>
      <c r="G34" s="42" t="e">
        <f>IFERROR('[1]1.IFSgrowth.rebased'!G34,'[1]3.IMFq'!G38)</f>
        <v>#N/A</v>
      </c>
      <c r="H34" s="42" t="e">
        <f>IFERROR('[1]1.IFSgrowth.rebased'!H34,'[1]3.IMFq'!H38)</f>
        <v>#N/A</v>
      </c>
      <c r="I34" s="42" t="e">
        <f>IFERROR('[1]1.IFSgrowth.rebased'!I34,'[1]3.IMFq'!I38)</f>
        <v>#N/A</v>
      </c>
      <c r="J34" s="42">
        <f>IFERROR('[1]1.IFSgrowth.rebased'!J34,'[1]3.IMFq'!J38)</f>
        <v>55.822092175907265</v>
      </c>
      <c r="K34" s="42">
        <f>IFERROR('[1]1.IFSgrowth.rebased'!K34,'[1]3.IMFq'!K38)</f>
        <v>13.774724318952977</v>
      </c>
      <c r="L34" s="42" t="e">
        <f>IFERROR('[1]1.IFSgrowth.rebased'!L34,'[1]3.IMFq'!L38)</f>
        <v>#N/A</v>
      </c>
      <c r="M34" s="42" t="e">
        <f>IFERROR('[1]1.IFSgrowth.rebased'!M34,'[1]3.IMFq'!M38)</f>
        <v>#N/A</v>
      </c>
      <c r="N34" s="42">
        <f>IFERROR('[1]1.IFSgrowth.rebased'!N34,'[1]3.IMFq'!N38)</f>
        <v>53.362595244632239</v>
      </c>
      <c r="O34" s="42" t="e">
        <f>IFERROR('[1]1.IFSgrowth.rebased'!O34,'[1]3.IMFq'!O38)</f>
        <v>#N/A</v>
      </c>
      <c r="P34" s="42">
        <f>IFERROR('[1]1.IFSgrowth.rebased'!P34,'[1]3.IMFq'!P38)</f>
        <v>52.650597566065912</v>
      </c>
      <c r="Q34" s="36" t="e">
        <f t="shared" si="0"/>
        <v>#N/A</v>
      </c>
    </row>
    <row r="35" spans="1:17" x14ac:dyDescent="0.2">
      <c r="A35" s="41">
        <f>[1]Dummies!A34</f>
        <v>28550</v>
      </c>
      <c r="B35" s="42">
        <f>IFERROR('[1]1.IFSgrowth.rebased'!B35,'[1]3.IMFq'!B39)</f>
        <v>40.478624146320698</v>
      </c>
      <c r="C35" s="42">
        <f>IFERROR('[1]1.IFSgrowth.rebased'!C35,'[1]3.IMFq'!C39)</f>
        <v>49.061293148095707</v>
      </c>
      <c r="D35" s="42">
        <f>IFERROR('[1]1.IFSgrowth.rebased'!D35,'[1]3.IMFq'!D39)</f>
        <v>56.033346835358678</v>
      </c>
      <c r="E35" s="42" t="e">
        <f>IFERROR('[1]1.IFSgrowth.rebased'!E35,'[1]3.IMFq'!E39)</f>
        <v>#N/A</v>
      </c>
      <c r="F35" s="42" t="e">
        <f>IFERROR('[1]1.IFSgrowth.rebased'!F35,'[1]3.IMFq'!F39)</f>
        <v>#N/A</v>
      </c>
      <c r="G35" s="42" t="e">
        <f>IFERROR('[1]1.IFSgrowth.rebased'!G35,'[1]3.IMFq'!G39)</f>
        <v>#N/A</v>
      </c>
      <c r="H35" s="42" t="e">
        <f>IFERROR('[1]1.IFSgrowth.rebased'!H35,'[1]3.IMFq'!H39)</f>
        <v>#N/A</v>
      </c>
      <c r="I35" s="42" t="e">
        <f>IFERROR('[1]1.IFSgrowth.rebased'!I35,'[1]3.IMFq'!I39)</f>
        <v>#N/A</v>
      </c>
      <c r="J35" s="42">
        <f>IFERROR('[1]1.IFSgrowth.rebased'!J35,'[1]3.IMFq'!J39)</f>
        <v>48.427236497169233</v>
      </c>
      <c r="K35" s="42">
        <f>IFERROR('[1]1.IFSgrowth.rebased'!K35,'[1]3.IMFq'!K39)</f>
        <v>10.181966802194257</v>
      </c>
      <c r="L35" s="42" t="e">
        <f>IFERROR('[1]1.IFSgrowth.rebased'!L35,'[1]3.IMFq'!L39)</f>
        <v>#N/A</v>
      </c>
      <c r="M35" s="42" t="e">
        <f>IFERROR('[1]1.IFSgrowth.rebased'!M35,'[1]3.IMFq'!M39)</f>
        <v>#N/A</v>
      </c>
      <c r="N35" s="42">
        <f>IFERROR('[1]1.IFSgrowth.rebased'!N35,'[1]3.IMFq'!N39)</f>
        <v>53.340031215637055</v>
      </c>
      <c r="O35" s="42" t="e">
        <f>IFERROR('[1]1.IFSgrowth.rebased'!O35,'[1]3.IMFq'!O39)</f>
        <v>#N/A</v>
      </c>
      <c r="P35" s="42">
        <f>IFERROR('[1]1.IFSgrowth.rebased'!P35,'[1]3.IMFq'!P39)</f>
        <v>52.706597383481238</v>
      </c>
      <c r="Q35" s="36" t="e">
        <f t="shared" si="0"/>
        <v>#N/A</v>
      </c>
    </row>
    <row r="36" spans="1:17" x14ac:dyDescent="0.2">
      <c r="A36" s="41">
        <f>[1]Dummies!A35</f>
        <v>28642</v>
      </c>
      <c r="B36" s="42">
        <f>IFERROR('[1]1.IFSgrowth.rebased'!B36,'[1]3.IMFq'!B40)</f>
        <v>42.043030955105614</v>
      </c>
      <c r="C36" s="42">
        <f>IFERROR('[1]1.IFSgrowth.rebased'!C36,'[1]3.IMFq'!C40)</f>
        <v>49.669508859036128</v>
      </c>
      <c r="D36" s="42">
        <f>IFERROR('[1]1.IFSgrowth.rebased'!D36,'[1]3.IMFq'!D40)</f>
        <v>56.707508883070744</v>
      </c>
      <c r="E36" s="42" t="e">
        <f>IFERROR('[1]1.IFSgrowth.rebased'!E36,'[1]3.IMFq'!E40)</f>
        <v>#N/A</v>
      </c>
      <c r="F36" s="42" t="e">
        <f>IFERROR('[1]1.IFSgrowth.rebased'!F36,'[1]3.IMFq'!F40)</f>
        <v>#N/A</v>
      </c>
      <c r="G36" s="42" t="e">
        <f>IFERROR('[1]1.IFSgrowth.rebased'!G36,'[1]3.IMFq'!G40)</f>
        <v>#N/A</v>
      </c>
      <c r="H36" s="42" t="e">
        <f>IFERROR('[1]1.IFSgrowth.rebased'!H36,'[1]3.IMFq'!H40)</f>
        <v>#N/A</v>
      </c>
      <c r="I36" s="42" t="e">
        <f>IFERROR('[1]1.IFSgrowth.rebased'!I36,'[1]3.IMFq'!I40)</f>
        <v>#N/A</v>
      </c>
      <c r="J36" s="42">
        <f>IFERROR('[1]1.IFSgrowth.rebased'!J36,'[1]3.IMFq'!J40)</f>
        <v>49.002749551968812</v>
      </c>
      <c r="K36" s="42">
        <f>IFERROR('[1]1.IFSgrowth.rebased'!K36,'[1]3.IMFq'!K40)</f>
        <v>12.425190257504447</v>
      </c>
      <c r="L36" s="42" t="e">
        <f>IFERROR('[1]1.IFSgrowth.rebased'!L36,'[1]3.IMFq'!L40)</f>
        <v>#N/A</v>
      </c>
      <c r="M36" s="42" t="e">
        <f>IFERROR('[1]1.IFSgrowth.rebased'!M36,'[1]3.IMFq'!M40)</f>
        <v>#N/A</v>
      </c>
      <c r="N36" s="42">
        <f>IFERROR('[1]1.IFSgrowth.rebased'!N36,'[1]3.IMFq'!N40)</f>
        <v>53.340031215637055</v>
      </c>
      <c r="O36" s="42" t="e">
        <f>IFERROR('[1]1.IFSgrowth.rebased'!O36,'[1]3.IMFq'!O40)</f>
        <v>#N/A</v>
      </c>
      <c r="P36" s="42">
        <f>IFERROR('[1]1.IFSgrowth.rebased'!P36,'[1]3.IMFq'!P40)</f>
        <v>52.933058183578396</v>
      </c>
      <c r="Q36" s="36" t="e">
        <f t="shared" si="0"/>
        <v>#N/A</v>
      </c>
    </row>
    <row r="37" spans="1:17" x14ac:dyDescent="0.2">
      <c r="A37" s="41">
        <f>[1]Dummies!A36</f>
        <v>28734</v>
      </c>
      <c r="B37" s="42">
        <f>IFERROR('[1]1.IFSgrowth.rebased'!B37,'[1]3.IMFq'!B41)</f>
        <v>42.465879406605836</v>
      </c>
      <c r="C37" s="42">
        <f>IFERROR('[1]1.IFSgrowth.rebased'!C37,'[1]3.IMFq'!C41)</f>
        <v>50.319679249033868</v>
      </c>
      <c r="D37" s="42">
        <f>IFERROR('[1]1.IFSgrowth.rebased'!D37,'[1]3.IMFq'!D41)</f>
        <v>56.233046097391039</v>
      </c>
      <c r="E37" s="42" t="e">
        <f>IFERROR('[1]1.IFSgrowth.rebased'!E37,'[1]3.IMFq'!E41)</f>
        <v>#N/A</v>
      </c>
      <c r="F37" s="42" t="e">
        <f>IFERROR('[1]1.IFSgrowth.rebased'!F37,'[1]3.IMFq'!F41)</f>
        <v>#N/A</v>
      </c>
      <c r="G37" s="42" t="e">
        <f>IFERROR('[1]1.IFSgrowth.rebased'!G37,'[1]3.IMFq'!G41)</f>
        <v>#N/A</v>
      </c>
      <c r="H37" s="42" t="e">
        <f>IFERROR('[1]1.IFSgrowth.rebased'!H37,'[1]3.IMFq'!H41)</f>
        <v>#N/A</v>
      </c>
      <c r="I37" s="42" t="e">
        <f>IFERROR('[1]1.IFSgrowth.rebased'!I37,'[1]3.IMFq'!I41)</f>
        <v>#N/A</v>
      </c>
      <c r="J37" s="42">
        <f>IFERROR('[1]1.IFSgrowth.rebased'!J37,'[1]3.IMFq'!J41)</f>
        <v>52.334250031652374</v>
      </c>
      <c r="K37" s="42">
        <f>IFERROR('[1]1.IFSgrowth.rebased'!K37,'[1]3.IMFq'!K41)</f>
        <v>12.139447599410849</v>
      </c>
      <c r="L37" s="42" t="e">
        <f>IFERROR('[1]1.IFSgrowth.rebased'!L37,'[1]3.IMFq'!L41)</f>
        <v>#N/A</v>
      </c>
      <c r="M37" s="42" t="e">
        <f>IFERROR('[1]1.IFSgrowth.rebased'!M37,'[1]3.IMFq'!M41)</f>
        <v>#N/A</v>
      </c>
      <c r="N37" s="42">
        <f>IFERROR('[1]1.IFSgrowth.rebased'!N37,'[1]3.IMFq'!N41)</f>
        <v>53.902388356458019</v>
      </c>
      <c r="O37" s="42" t="e">
        <f>IFERROR('[1]1.IFSgrowth.rebased'!O37,'[1]3.IMFq'!O41)</f>
        <v>#N/A</v>
      </c>
      <c r="P37" s="42">
        <f>IFERROR('[1]1.IFSgrowth.rebased'!P37,'[1]3.IMFq'!P41)</f>
        <v>53.316236421423945</v>
      </c>
      <c r="Q37" s="36" t="e">
        <f t="shared" si="0"/>
        <v>#N/A</v>
      </c>
    </row>
    <row r="38" spans="1:17" x14ac:dyDescent="0.2">
      <c r="A38" s="41">
        <f>[1]Dummies!A37</f>
        <v>28825</v>
      </c>
      <c r="B38" s="42">
        <f>IFERROR('[1]1.IFSgrowth.rebased'!B38,'[1]3.IMFq'!B42)</f>
        <v>43.036672879683351</v>
      </c>
      <c r="C38" s="42">
        <f>IFERROR('[1]1.IFSgrowth.rebased'!C38,'[1]3.IMFq'!C42)</f>
        <v>50.814235920346242</v>
      </c>
      <c r="D38" s="42">
        <f>IFERROR('[1]1.IFSgrowth.rebased'!D38,'[1]3.IMFq'!D42)</f>
        <v>56.612616325934781</v>
      </c>
      <c r="E38" s="42" t="e">
        <f>IFERROR('[1]1.IFSgrowth.rebased'!E38,'[1]3.IMFq'!E42)</f>
        <v>#N/A</v>
      </c>
      <c r="F38" s="42" t="e">
        <f>IFERROR('[1]1.IFSgrowth.rebased'!F38,'[1]3.IMFq'!F42)</f>
        <v>#N/A</v>
      </c>
      <c r="G38" s="42" t="e">
        <f>IFERROR('[1]1.IFSgrowth.rebased'!G38,'[1]3.IMFq'!G42)</f>
        <v>#N/A</v>
      </c>
      <c r="H38" s="42" t="e">
        <f>IFERROR('[1]1.IFSgrowth.rebased'!H38,'[1]3.IMFq'!H42)</f>
        <v>#N/A</v>
      </c>
      <c r="I38" s="42" t="e">
        <f>IFERROR('[1]1.IFSgrowth.rebased'!I38,'[1]3.IMFq'!I42)</f>
        <v>#N/A</v>
      </c>
      <c r="J38" s="42">
        <f>IFERROR('[1]1.IFSgrowth.rebased'!J38,'[1]3.IMFq'!J42)</f>
        <v>58.865740623203564</v>
      </c>
      <c r="K38" s="42">
        <f>IFERROR('[1]1.IFSgrowth.rebased'!K38,'[1]3.IMFq'!K42)</f>
        <v>14.768669796190984</v>
      </c>
      <c r="L38" s="42" t="e">
        <f>IFERROR('[1]1.IFSgrowth.rebased'!L38,'[1]3.IMFq'!L42)</f>
        <v>#N/A</v>
      </c>
      <c r="M38" s="42" t="e">
        <f>IFERROR('[1]1.IFSgrowth.rebased'!M38,'[1]3.IMFq'!M42)</f>
        <v>#N/A</v>
      </c>
      <c r="N38" s="42">
        <f>IFERROR('[1]1.IFSgrowth.rebased'!N38,'[1]3.IMFq'!N42)</f>
        <v>54.970692565611976</v>
      </c>
      <c r="O38" s="42" t="e">
        <f>IFERROR('[1]1.IFSgrowth.rebased'!O38,'[1]3.IMFq'!O42)</f>
        <v>#N/A</v>
      </c>
      <c r="P38" s="42">
        <f>IFERROR('[1]1.IFSgrowth.rebased'!P38,'[1]3.IMFq'!P42)</f>
        <v>54.01469568259315</v>
      </c>
      <c r="Q38" s="36" t="e">
        <f t="shared" si="0"/>
        <v>#N/A</v>
      </c>
    </row>
    <row r="39" spans="1:17" x14ac:dyDescent="0.2">
      <c r="A39" s="41">
        <f>[1]Dummies!A38</f>
        <v>28915</v>
      </c>
      <c r="B39" s="42">
        <f>IFERROR('[1]1.IFSgrowth.rebased'!B39,'[1]3.IMFq'!B43)</f>
        <v>43.113965273039646</v>
      </c>
      <c r="C39" s="42">
        <f>IFERROR('[1]1.IFSgrowth.rebased'!C39,'[1]3.IMFq'!C43)</f>
        <v>50.564542012259508</v>
      </c>
      <c r="D39" s="42">
        <f>IFERROR('[1]1.IFSgrowth.rebased'!D39,'[1]3.IMFq'!D43)</f>
        <v>57.251370703073675</v>
      </c>
      <c r="E39" s="42" t="e">
        <f>IFERROR('[1]1.IFSgrowth.rebased'!E39,'[1]3.IMFq'!E43)</f>
        <v>#N/A</v>
      </c>
      <c r="F39" s="42" t="e">
        <f>IFERROR('[1]1.IFSgrowth.rebased'!F39,'[1]3.IMFq'!F43)</f>
        <v>#N/A</v>
      </c>
      <c r="G39" s="42" t="e">
        <f>IFERROR('[1]1.IFSgrowth.rebased'!G39,'[1]3.IMFq'!G43)</f>
        <v>#N/A</v>
      </c>
      <c r="H39" s="42" t="e">
        <f>IFERROR('[1]1.IFSgrowth.rebased'!H39,'[1]3.IMFq'!H43)</f>
        <v>#N/A</v>
      </c>
      <c r="I39" s="42" t="e">
        <f>IFERROR('[1]1.IFSgrowth.rebased'!I39,'[1]3.IMFq'!I43)</f>
        <v>#N/A</v>
      </c>
      <c r="J39" s="42">
        <f>IFERROR('[1]1.IFSgrowth.rebased'!J39,'[1]3.IMFq'!J43)</f>
        <v>50.915714452007819</v>
      </c>
      <c r="K39" s="42">
        <f>IFERROR('[1]1.IFSgrowth.rebased'!K39,'[1]3.IMFq'!K43)</f>
        <v>11.652474828187438</v>
      </c>
      <c r="L39" s="42" t="e">
        <f>IFERROR('[1]1.IFSgrowth.rebased'!L39,'[1]3.IMFq'!L43)</f>
        <v>#N/A</v>
      </c>
      <c r="M39" s="42" t="e">
        <f>IFERROR('[1]1.IFSgrowth.rebased'!M39,'[1]3.IMFq'!M43)</f>
        <v>#N/A</v>
      </c>
      <c r="N39" s="42">
        <f>IFERROR('[1]1.IFSgrowth.rebased'!N39,'[1]3.IMFq'!N43)</f>
        <v>54.813257181486478</v>
      </c>
      <c r="O39" s="42" t="e">
        <f>IFERROR('[1]1.IFSgrowth.rebased'!O39,'[1]3.IMFq'!O43)</f>
        <v>#N/A</v>
      </c>
      <c r="P39" s="42">
        <f>IFERROR('[1]1.IFSgrowth.rebased'!P39,'[1]3.IMFq'!P43)</f>
        <v>53.026493776372106</v>
      </c>
      <c r="Q39" s="36" t="e">
        <f t="shared" si="0"/>
        <v>#N/A</v>
      </c>
    </row>
    <row r="40" spans="1:17" x14ac:dyDescent="0.2">
      <c r="A40" s="41">
        <f>[1]Dummies!A39</f>
        <v>29007</v>
      </c>
      <c r="B40" s="42">
        <f>IFERROR('[1]1.IFSgrowth.rebased'!B40,'[1]3.IMFq'!B44)</f>
        <v>43.159986207061266</v>
      </c>
      <c r="C40" s="42">
        <f>IFERROR('[1]1.IFSgrowth.rebased'!C40,'[1]3.IMFq'!C44)</f>
        <v>52.783817399001975</v>
      </c>
      <c r="D40" s="42">
        <f>IFERROR('[1]1.IFSgrowth.rebased'!D40,'[1]3.IMFq'!D44)</f>
        <v>57.159310759583562</v>
      </c>
      <c r="E40" s="42" t="e">
        <f>IFERROR('[1]1.IFSgrowth.rebased'!E40,'[1]3.IMFq'!E44)</f>
        <v>#N/A</v>
      </c>
      <c r="F40" s="42" t="e">
        <f>IFERROR('[1]1.IFSgrowth.rebased'!F40,'[1]3.IMFq'!F44)</f>
        <v>#N/A</v>
      </c>
      <c r="G40" s="42" t="e">
        <f>IFERROR('[1]1.IFSgrowth.rebased'!G40,'[1]3.IMFq'!G44)</f>
        <v>#N/A</v>
      </c>
      <c r="H40" s="42" t="e">
        <f>IFERROR('[1]1.IFSgrowth.rebased'!H40,'[1]3.IMFq'!H44)</f>
        <v>#N/A</v>
      </c>
      <c r="I40" s="42" t="e">
        <f>IFERROR('[1]1.IFSgrowth.rebased'!I40,'[1]3.IMFq'!I44)</f>
        <v>#N/A</v>
      </c>
      <c r="J40" s="42">
        <f>IFERROR('[1]1.IFSgrowth.rebased'!J40,'[1]3.IMFq'!J44)</f>
        <v>51.802308001850164</v>
      </c>
      <c r="K40" s="42">
        <f>IFERROR('[1]1.IFSgrowth.rebased'!K40,'[1]3.IMFq'!K44)</f>
        <v>13.840877949416139</v>
      </c>
      <c r="L40" s="42" t="e">
        <f>IFERROR('[1]1.IFSgrowth.rebased'!L40,'[1]3.IMFq'!L44)</f>
        <v>#N/A</v>
      </c>
      <c r="M40" s="42" t="e">
        <f>IFERROR('[1]1.IFSgrowth.rebased'!M40,'[1]3.IMFq'!M44)</f>
        <v>#N/A</v>
      </c>
      <c r="N40" s="42">
        <f>IFERROR('[1]1.IFSgrowth.rebased'!N40,'[1]3.IMFq'!N44)</f>
        <v>56.635199959079699</v>
      </c>
      <c r="O40" s="42" t="e">
        <f>IFERROR('[1]1.IFSgrowth.rebased'!O40,'[1]3.IMFq'!O44)</f>
        <v>#N/A</v>
      </c>
      <c r="P40" s="42">
        <f>IFERROR('[1]1.IFSgrowth.rebased'!P40,'[1]3.IMFq'!P44)</f>
        <v>54.584232287185316</v>
      </c>
      <c r="Q40" s="36" t="e">
        <f t="shared" si="0"/>
        <v>#N/A</v>
      </c>
    </row>
    <row r="41" spans="1:17" x14ac:dyDescent="0.2">
      <c r="A41" s="41">
        <f>[1]Dummies!A40</f>
        <v>29099</v>
      </c>
      <c r="B41" s="42">
        <f>IFERROR('[1]1.IFSgrowth.rebased'!B41,'[1]3.IMFq'!B45)</f>
        <v>43.480581798996951</v>
      </c>
      <c r="C41" s="42">
        <f>IFERROR('[1]1.IFSgrowth.rebased'!C41,'[1]3.IMFq'!C45)</f>
        <v>51.662737520433211</v>
      </c>
      <c r="D41" s="42">
        <f>IFERROR('[1]1.IFSgrowth.rebased'!D41,'[1]3.IMFq'!D45)</f>
        <v>58.043086217088401</v>
      </c>
      <c r="E41" s="42" t="e">
        <f>IFERROR('[1]1.IFSgrowth.rebased'!E41,'[1]3.IMFq'!E45)</f>
        <v>#N/A</v>
      </c>
      <c r="F41" s="42" t="e">
        <f>IFERROR('[1]1.IFSgrowth.rebased'!F41,'[1]3.IMFq'!F45)</f>
        <v>#N/A</v>
      </c>
      <c r="G41" s="42" t="e">
        <f>IFERROR('[1]1.IFSgrowth.rebased'!G41,'[1]3.IMFq'!G45)</f>
        <v>#N/A</v>
      </c>
      <c r="H41" s="42" t="e">
        <f>IFERROR('[1]1.IFSgrowth.rebased'!H41,'[1]3.IMFq'!H45)</f>
        <v>#N/A</v>
      </c>
      <c r="I41" s="42" t="e">
        <f>IFERROR('[1]1.IFSgrowth.rebased'!I41,'[1]3.IMFq'!I45)</f>
        <v>#N/A</v>
      </c>
      <c r="J41" s="42">
        <f>IFERROR('[1]1.IFSgrowth.rebased'!J41,'[1]3.IMFq'!J45)</f>
        <v>52.285188452345196</v>
      </c>
      <c r="K41" s="42">
        <f>IFERROR('[1]1.IFSgrowth.rebased'!K41,'[1]3.IMFq'!K45)</f>
        <v>13.086111179527121</v>
      </c>
      <c r="L41" s="42" t="e">
        <f>IFERROR('[1]1.IFSgrowth.rebased'!L41,'[1]3.IMFq'!L45)</f>
        <v>#N/A</v>
      </c>
      <c r="M41" s="42" t="e">
        <f>IFERROR('[1]1.IFSgrowth.rebased'!M41,'[1]3.IMFq'!M45)</f>
        <v>#N/A</v>
      </c>
      <c r="N41" s="42">
        <f>IFERROR('[1]1.IFSgrowth.rebased'!N41,'[1]3.IMFq'!N45)</f>
        <v>56.488944025683615</v>
      </c>
      <c r="O41" s="42" t="e">
        <f>IFERROR('[1]1.IFSgrowth.rebased'!O41,'[1]3.IMFq'!O45)</f>
        <v>#N/A</v>
      </c>
      <c r="P41" s="42">
        <f>IFERROR('[1]1.IFSgrowth.rebased'!P41,'[1]3.IMFq'!P45)</f>
        <v>54.805667462642624</v>
      </c>
      <c r="Q41" s="36" t="e">
        <f t="shared" si="0"/>
        <v>#N/A</v>
      </c>
    </row>
    <row r="42" spans="1:17" x14ac:dyDescent="0.2">
      <c r="A42" s="41">
        <f>[1]Dummies!A41</f>
        <v>29190</v>
      </c>
      <c r="B42" s="42">
        <f>IFERROR('[1]1.IFSgrowth.rebased'!B42,'[1]3.IMFq'!B46)</f>
        <v>43.589302890474755</v>
      </c>
      <c r="C42" s="42">
        <f>IFERROR('[1]1.IFSgrowth.rebased'!C42,'[1]3.IMFq'!C46)</f>
        <v>52.201791578624643</v>
      </c>
      <c r="D42" s="42">
        <f>IFERROR('[1]1.IFSgrowth.rebased'!D42,'[1]3.IMFq'!D46)</f>
        <v>58.696003662456583</v>
      </c>
      <c r="E42" s="42" t="e">
        <f>IFERROR('[1]1.IFSgrowth.rebased'!E42,'[1]3.IMFq'!E46)</f>
        <v>#N/A</v>
      </c>
      <c r="F42" s="42" t="e">
        <f>IFERROR('[1]1.IFSgrowth.rebased'!F42,'[1]3.IMFq'!F46)</f>
        <v>#N/A</v>
      </c>
      <c r="G42" s="42" t="e">
        <f>IFERROR('[1]1.IFSgrowth.rebased'!G42,'[1]3.IMFq'!G46)</f>
        <v>#N/A</v>
      </c>
      <c r="H42" s="42" t="e">
        <f>IFERROR('[1]1.IFSgrowth.rebased'!H42,'[1]3.IMFq'!H46)</f>
        <v>#N/A</v>
      </c>
      <c r="I42" s="42" t="e">
        <f>IFERROR('[1]1.IFSgrowth.rebased'!I42,'[1]3.IMFq'!I46)</f>
        <v>#N/A</v>
      </c>
      <c r="J42" s="42">
        <f>IFERROR('[1]1.IFSgrowth.rebased'!J42,'[1]3.IMFq'!J46)</f>
        <v>52.742016381671732</v>
      </c>
      <c r="K42" s="42">
        <f>IFERROR('[1]1.IFSgrowth.rebased'!K42,'[1]3.IMFq'!K46)</f>
        <v>15.206719650002102</v>
      </c>
      <c r="L42" s="42" t="e">
        <f>IFERROR('[1]1.IFSgrowth.rebased'!L42,'[1]3.IMFq'!L46)</f>
        <v>#N/A</v>
      </c>
      <c r="M42" s="42" t="e">
        <f>IFERROR('[1]1.IFSgrowth.rebased'!M42,'[1]3.IMFq'!M46)</f>
        <v>#N/A</v>
      </c>
      <c r="N42" s="42">
        <f>IFERROR('[1]1.IFSgrowth.rebased'!N42,'[1]3.IMFq'!N46)</f>
        <v>56.81509680843223</v>
      </c>
      <c r="O42" s="42" t="e">
        <f>IFERROR('[1]1.IFSgrowth.rebased'!O42,'[1]3.IMFq'!O46)</f>
        <v>#N/A</v>
      </c>
      <c r="P42" s="42">
        <f>IFERROR('[1]1.IFSgrowth.rebased'!P42,'[1]3.IMFq'!P46)</f>
        <v>55.290896649807323</v>
      </c>
      <c r="Q42" s="36" t="e">
        <f t="shared" si="0"/>
        <v>#N/A</v>
      </c>
    </row>
    <row r="43" spans="1:17" x14ac:dyDescent="0.2">
      <c r="A43" s="41">
        <f>[1]Dummies!A42</f>
        <v>29281</v>
      </c>
      <c r="B43" s="42">
        <f>IFERROR('[1]1.IFSgrowth.rebased'!B43,'[1]3.IMFq'!B47)</f>
        <v>43.72642225981857</v>
      </c>
      <c r="C43" s="42">
        <f>IFERROR('[1]1.IFSgrowth.rebased'!C43,'[1]3.IMFq'!C47)</f>
        <v>51.625868257019235</v>
      </c>
      <c r="D43" s="42">
        <f>IFERROR('[1]1.IFSgrowth.rebased'!D43,'[1]3.IMFq'!D47)</f>
        <v>60.143649370526106</v>
      </c>
      <c r="E43" s="42">
        <f>IFERROR('[1]1.IFSgrowth.rebased'!E43,'[1]3.IMFq'!E47)</f>
        <v>20.004568951784385</v>
      </c>
      <c r="F43" s="42" t="e">
        <f>IFERROR('[1]1.IFSgrowth.rebased'!F43,'[1]3.IMFq'!F47)</f>
        <v>#N/A</v>
      </c>
      <c r="G43" s="42">
        <f>IFERROR('[1]1.IFSgrowth.rebased'!G43,'[1]3.IMFq'!G47)</f>
        <v>43.215790138951604</v>
      </c>
      <c r="H43" s="42">
        <f>IFERROR('[1]1.IFSgrowth.rebased'!H43,'[1]3.IMFq'!H47)</f>
        <v>17.584163966446759</v>
      </c>
      <c r="I43" s="42">
        <f>IFERROR('[1]1.IFSgrowth.rebased'!I43,'[1]3.IMFq'!I47)</f>
        <v>6.1467811003466242</v>
      </c>
      <c r="J43" s="42">
        <f>IFERROR('[1]1.IFSgrowth.rebased'!J43,'[1]3.IMFq'!J47)</f>
        <v>53.520360696271432</v>
      </c>
      <c r="K43" s="42">
        <f>IFERROR('[1]1.IFSgrowth.rebased'!K43,'[1]3.IMFq'!K47)</f>
        <v>11.651756881810318</v>
      </c>
      <c r="L43" s="42">
        <f>IFERROR('[1]1.IFSgrowth.rebased'!L43,'[1]3.IMFq'!L47)</f>
        <v>24.975470719951122</v>
      </c>
      <c r="M43" s="42">
        <f>IFERROR('[1]1.IFSgrowth.rebased'!M43,'[1]3.IMFq'!M47)</f>
        <v>57.064531892597216</v>
      </c>
      <c r="N43" s="42">
        <f>IFERROR('[1]1.IFSgrowth.rebased'!N43,'[1]3.IMFq'!N47)</f>
        <v>57.377351385485042</v>
      </c>
      <c r="O43" s="42" t="e">
        <f>IFERROR('[1]1.IFSgrowth.rebased'!O43,'[1]3.IMFq'!O47)</f>
        <v>#N/A</v>
      </c>
      <c r="P43" s="42">
        <f>IFERROR('[1]1.IFSgrowth.rebased'!P43,'[1]3.IMFq'!P47)</f>
        <v>55.536024055709589</v>
      </c>
      <c r="Q43" s="36" t="e">
        <f t="shared" si="0"/>
        <v>#N/A</v>
      </c>
    </row>
    <row r="44" spans="1:17" x14ac:dyDescent="0.2">
      <c r="A44" s="41">
        <f>[1]Dummies!A43</f>
        <v>29373</v>
      </c>
      <c r="B44" s="42">
        <f>IFERROR('[1]1.IFSgrowth.rebased'!B44,'[1]3.IMFq'!B48)</f>
        <v>42.825467835272477</v>
      </c>
      <c r="C44" s="42">
        <f>IFERROR('[1]1.IFSgrowth.rebased'!C44,'[1]3.IMFq'!C48)</f>
        <v>50.616921793385686</v>
      </c>
      <c r="D44" s="42">
        <f>IFERROR('[1]1.IFSgrowth.rebased'!D44,'[1]3.IMFq'!D48)</f>
        <v>60.359402457932575</v>
      </c>
      <c r="E44" s="42">
        <f>IFERROR('[1]1.IFSgrowth.rebased'!E44,'[1]3.IMFq'!E48)</f>
        <v>20.075011042927034</v>
      </c>
      <c r="F44" s="42" t="e">
        <f>IFERROR('[1]1.IFSgrowth.rebased'!F44,'[1]3.IMFq'!F48)</f>
        <v>#N/A</v>
      </c>
      <c r="G44" s="42">
        <f>IFERROR('[1]1.IFSgrowth.rebased'!G44,'[1]3.IMFq'!G48)</f>
        <v>44.793966699275813</v>
      </c>
      <c r="H44" s="42">
        <f>IFERROR('[1]1.IFSgrowth.rebased'!H44,'[1]3.IMFq'!H48)</f>
        <v>17.934388158168606</v>
      </c>
      <c r="I44" s="42">
        <f>IFERROR('[1]1.IFSgrowth.rebased'!I44,'[1]3.IMFq'!I48)</f>
        <v>6.1751865484660353</v>
      </c>
      <c r="J44" s="42">
        <f>IFERROR('[1]1.IFSgrowth.rebased'!J44,'[1]3.IMFq'!J48)</f>
        <v>53.23822562027928</v>
      </c>
      <c r="K44" s="42">
        <f>IFERROR('[1]1.IFSgrowth.rebased'!K44,'[1]3.IMFq'!K48)</f>
        <v>13.356161581092248</v>
      </c>
      <c r="L44" s="42">
        <f>IFERROR('[1]1.IFSgrowth.rebased'!L44,'[1]3.IMFq'!L48)</f>
        <v>25.903336542097005</v>
      </c>
      <c r="M44" s="42">
        <f>IFERROR('[1]1.IFSgrowth.rebased'!M44,'[1]3.IMFq'!M48)</f>
        <v>58.451706856960449</v>
      </c>
      <c r="N44" s="42">
        <f>IFERROR('[1]1.IFSgrowth.rebased'!N44,'[1]3.IMFq'!N48)</f>
        <v>56.837558273659262</v>
      </c>
      <c r="O44" s="42" t="e">
        <f>IFERROR('[1]1.IFSgrowth.rebased'!O44,'[1]3.IMFq'!O48)</f>
        <v>#N/A</v>
      </c>
      <c r="P44" s="42">
        <f>IFERROR('[1]1.IFSgrowth.rebased'!P44,'[1]3.IMFq'!P48)</f>
        <v>54.668539704612783</v>
      </c>
      <c r="Q44" s="36" t="e">
        <f t="shared" si="0"/>
        <v>#N/A</v>
      </c>
    </row>
    <row r="45" spans="1:17" x14ac:dyDescent="0.2">
      <c r="A45" s="41">
        <f>[1]Dummies!A44</f>
        <v>29465</v>
      </c>
      <c r="B45" s="42">
        <f>IFERROR('[1]1.IFSgrowth.rebased'!B45,'[1]3.IMFq'!B49)</f>
        <v>42.774567734047032</v>
      </c>
      <c r="C45" s="42">
        <f>IFERROR('[1]1.IFSgrowth.rebased'!C45,'[1]3.IMFq'!C49)</f>
        <v>50.494617547163877</v>
      </c>
      <c r="D45" s="42">
        <f>IFERROR('[1]1.IFSgrowth.rebased'!D45,'[1]3.IMFq'!D49)</f>
        <v>60.636837529039113</v>
      </c>
      <c r="E45" s="42">
        <f>IFERROR('[1]1.IFSgrowth.rebased'!E45,'[1]3.IMFq'!E49)</f>
        <v>20.259395703824961</v>
      </c>
      <c r="F45" s="42" t="e">
        <f>IFERROR('[1]1.IFSgrowth.rebased'!F45,'[1]3.IMFq'!F49)</f>
        <v>#N/A</v>
      </c>
      <c r="G45" s="42">
        <f>IFERROR('[1]1.IFSgrowth.rebased'!G45,'[1]3.IMFq'!G49)</f>
        <v>46.096445309878661</v>
      </c>
      <c r="H45" s="42">
        <f>IFERROR('[1]1.IFSgrowth.rebased'!H45,'[1]3.IMFq'!H49)</f>
        <v>18.258377696983455</v>
      </c>
      <c r="I45" s="42">
        <f>IFERROR('[1]1.IFSgrowth.rebased'!I45,'[1]3.IMFq'!I49)</f>
        <v>6.2205002784852841</v>
      </c>
      <c r="J45" s="42">
        <f>IFERROR('[1]1.IFSgrowth.rebased'!J45,'[1]3.IMFq'!J49)</f>
        <v>54.430724672898933</v>
      </c>
      <c r="K45" s="42">
        <f>IFERROR('[1]1.IFSgrowth.rebased'!K45,'[1]3.IMFq'!K49)</f>
        <v>13.380776885450638</v>
      </c>
      <c r="L45" s="42">
        <f>IFERROR('[1]1.IFSgrowth.rebased'!L45,'[1]3.IMFq'!L49)</f>
        <v>26.630942965420715</v>
      </c>
      <c r="M45" s="42">
        <f>IFERROR('[1]1.IFSgrowth.rebased'!M45,'[1]3.IMFq'!M49)</f>
        <v>56.029048089254431</v>
      </c>
      <c r="N45" s="42">
        <f>IFERROR('[1]1.IFSgrowth.rebased'!N45,'[1]3.IMFq'!N49)</f>
        <v>56.432739080731963</v>
      </c>
      <c r="O45" s="42" t="e">
        <f>IFERROR('[1]1.IFSgrowth.rebased'!O45,'[1]3.IMFq'!O49)</f>
        <v>#N/A</v>
      </c>
      <c r="P45" s="42">
        <f>IFERROR('[1]1.IFSgrowth.rebased'!P45,'[1]3.IMFq'!P49)</f>
        <v>54.632539821988644</v>
      </c>
      <c r="Q45" s="36" t="e">
        <f t="shared" si="0"/>
        <v>#N/A</v>
      </c>
    </row>
    <row r="46" spans="1:17" x14ac:dyDescent="0.2">
      <c r="A46" s="41">
        <f>[1]Dummies!A45</f>
        <v>29556</v>
      </c>
      <c r="B46" s="42">
        <f>IFERROR('[1]1.IFSgrowth.rebased'!B46,'[1]3.IMFq'!B50)</f>
        <v>43.57228060059618</v>
      </c>
      <c r="C46" s="42">
        <f>IFERROR('[1]1.IFSgrowth.rebased'!C46,'[1]3.IMFq'!C50)</f>
        <v>49.980227754842588</v>
      </c>
      <c r="D46" s="42">
        <f>IFERROR('[1]1.IFSgrowth.rebased'!D46,'[1]3.IMFq'!D50)</f>
        <v>61.010917582364129</v>
      </c>
      <c r="E46" s="42">
        <f>IFERROR('[1]1.IFSgrowth.rebased'!E46,'[1]3.IMFq'!E50)</f>
        <v>20.557722934478175</v>
      </c>
      <c r="F46" s="42" t="e">
        <f>IFERROR('[1]1.IFSgrowth.rebased'!F46,'[1]3.IMFq'!F50)</f>
        <v>#N/A</v>
      </c>
      <c r="G46" s="42">
        <f>IFERROR('[1]1.IFSgrowth.rebased'!G46,'[1]3.IMFq'!G50)</f>
        <v>47.123225970760146</v>
      </c>
      <c r="H46" s="42">
        <f>IFERROR('[1]1.IFSgrowth.rebased'!H46,'[1]3.IMFq'!H50)</f>
        <v>18.556132582891308</v>
      </c>
      <c r="I46" s="42">
        <f>IFERROR('[1]1.IFSgrowth.rebased'!I46,'[1]3.IMFq'!I50)</f>
        <v>6.2827222904043714</v>
      </c>
      <c r="J46" s="42">
        <f>IFERROR('[1]1.IFSgrowth.rebased'!J46,'[1]3.IMFq'!J50)</f>
        <v>55.587642383524802</v>
      </c>
      <c r="K46" s="42">
        <f>IFERROR('[1]1.IFSgrowth.rebased'!K46,'[1]3.IMFq'!K50)</f>
        <v>14.482414319256584</v>
      </c>
      <c r="L46" s="42">
        <f>IFERROR('[1]1.IFSgrowth.rebased'!L46,'[1]3.IMFq'!L50)</f>
        <v>27.158289989922238</v>
      </c>
      <c r="M46" s="42">
        <f>IFERROR('[1]1.IFSgrowth.rebased'!M46,'[1]3.IMFq'!M50)</f>
        <v>58.460117085949562</v>
      </c>
      <c r="N46" s="42">
        <f>IFERROR('[1]1.IFSgrowth.rebased'!N46,'[1]3.IMFq'!N50)</f>
        <v>56.286483147335886</v>
      </c>
      <c r="O46" s="42" t="e">
        <f>IFERROR('[1]1.IFSgrowth.rebased'!O46,'[1]3.IMFq'!O50)</f>
        <v>#N/A</v>
      </c>
      <c r="P46" s="42">
        <f>IFERROR('[1]1.IFSgrowth.rebased'!P46,'[1]3.IMFq'!P50)</f>
        <v>55.501870320912325</v>
      </c>
      <c r="Q46" s="36" t="e">
        <f t="shared" si="0"/>
        <v>#N/A</v>
      </c>
    </row>
    <row r="47" spans="1:17" x14ac:dyDescent="0.2">
      <c r="A47" s="41">
        <f>[1]Dummies!A46</f>
        <v>29646</v>
      </c>
      <c r="B47" s="42">
        <f>IFERROR('[1]1.IFSgrowth.rebased'!B47,'[1]3.IMFq'!B51)</f>
        <v>44.426044329842782</v>
      </c>
      <c r="C47" s="42">
        <f>IFERROR('[1]1.IFSgrowth.rebased'!C47,'[1]3.IMFq'!C51)</f>
        <v>49.843684344819607</v>
      </c>
      <c r="D47" s="42">
        <f>IFERROR('[1]1.IFSgrowth.rebased'!D47,'[1]3.IMFq'!D51)</f>
        <v>60.945168763846844</v>
      </c>
      <c r="E47" s="42">
        <f>IFERROR('[1]1.IFSgrowth.rebased'!E47,'[1]3.IMFq'!E51)</f>
        <v>20.969992734886677</v>
      </c>
      <c r="F47" s="42" t="e">
        <f>IFERROR('[1]1.IFSgrowth.rebased'!F47,'[1]3.IMFq'!F51)</f>
        <v>#N/A</v>
      </c>
      <c r="G47" s="42">
        <f>IFERROR('[1]1.IFSgrowth.rebased'!G47,'[1]3.IMFq'!G51)</f>
        <v>47.874308681920269</v>
      </c>
      <c r="H47" s="42">
        <f>IFERROR('[1]1.IFSgrowth.rebased'!H47,'[1]3.IMFq'!H51)</f>
        <v>18.827652815892165</v>
      </c>
      <c r="I47" s="42">
        <f>IFERROR('[1]1.IFSgrowth.rebased'!I47,'[1]3.IMFq'!I51)</f>
        <v>6.3618525842232971</v>
      </c>
      <c r="J47" s="42">
        <f>IFERROR('[1]1.IFSgrowth.rebased'!J47,'[1]3.IMFq'!J51)</f>
        <v>55.928438075830421</v>
      </c>
      <c r="K47" s="42">
        <f>IFERROR('[1]1.IFSgrowth.rebased'!K47,'[1]3.IMFq'!K51)</f>
        <v>12.095857997942872</v>
      </c>
      <c r="L47" s="42">
        <f>IFERROR('[1]1.IFSgrowth.rebased'!L47,'[1]3.IMFq'!L51)</f>
        <v>27.485377615601582</v>
      </c>
      <c r="M47" s="42">
        <f>IFERROR('[1]1.IFSgrowth.rebased'!M47,'[1]3.IMFq'!M51)</f>
        <v>55.260332646895662</v>
      </c>
      <c r="N47" s="42">
        <f>IFERROR('[1]1.IFSgrowth.rebased'!N47,'[1]3.IMFq'!N51)</f>
        <v>56.893865782379073</v>
      </c>
      <c r="O47" s="42" t="e">
        <f>IFERROR('[1]1.IFSgrowth.rebased'!O47,'[1]3.IMFq'!O51)</f>
        <v>#N/A</v>
      </c>
      <c r="P47" s="42">
        <f>IFERROR('[1]1.IFSgrowth.rebased'!P47,'[1]3.IMFq'!P51)</f>
        <v>54.899513310508986</v>
      </c>
      <c r="Q47" s="36" t="e">
        <f t="shared" si="0"/>
        <v>#N/A</v>
      </c>
    </row>
    <row r="48" spans="1:17" x14ac:dyDescent="0.2">
      <c r="A48" s="41">
        <f>[1]Dummies!A47</f>
        <v>29738</v>
      </c>
      <c r="B48" s="42">
        <f>IFERROR('[1]1.IFSgrowth.rebased'!B48,'[1]3.IMFq'!B52)</f>
        <v>44.096814899065947</v>
      </c>
      <c r="C48" s="42">
        <f>IFERROR('[1]1.IFSgrowth.rebased'!C48,'[1]3.IMFq'!C52)</f>
        <v>49.979210671713915</v>
      </c>
      <c r="D48" s="42">
        <f>IFERROR('[1]1.IFSgrowth.rebased'!D48,'[1]3.IMFq'!D52)</f>
        <v>61.577872559133262</v>
      </c>
      <c r="E48" s="42">
        <f>IFERROR('[1]1.IFSgrowth.rebased'!E48,'[1]3.IMFq'!E52)</f>
        <v>21.496205105050464</v>
      </c>
      <c r="F48" s="42" t="e">
        <f>IFERROR('[1]1.IFSgrowth.rebased'!F48,'[1]3.IMFq'!F52)</f>
        <v>#N/A</v>
      </c>
      <c r="G48" s="42">
        <f>IFERROR('[1]1.IFSgrowth.rebased'!G48,'[1]3.IMFq'!G52)</f>
        <v>48.349693443359037</v>
      </c>
      <c r="H48" s="42">
        <f>IFERROR('[1]1.IFSgrowth.rebased'!H48,'[1]3.IMFq'!H52)</f>
        <v>19.072938395986021</v>
      </c>
      <c r="I48" s="42">
        <f>IFERROR('[1]1.IFSgrowth.rebased'!I48,'[1]3.IMFq'!I52)</f>
        <v>6.4578911599420614</v>
      </c>
      <c r="J48" s="42">
        <f>IFERROR('[1]1.IFSgrowth.rebased'!J48,'[1]3.IMFq'!J52)</f>
        <v>56.612869106910303</v>
      </c>
      <c r="K48" s="42">
        <f>IFERROR('[1]1.IFSgrowth.rebased'!K48,'[1]3.IMFq'!K52)</f>
        <v>13.886006007406515</v>
      </c>
      <c r="L48" s="42">
        <f>IFERROR('[1]1.IFSgrowth.rebased'!L48,'[1]3.IMFq'!L52)</f>
        <v>27.612205842458746</v>
      </c>
      <c r="M48" s="42">
        <f>IFERROR('[1]1.IFSgrowth.rebased'!M48,'[1]3.IMFq'!M52)</f>
        <v>58.454681206237083</v>
      </c>
      <c r="N48" s="42">
        <f>IFERROR('[1]1.IFSgrowth.rebased'!N48,'[1]3.IMFq'!N52)</f>
        <v>56.871301753383882</v>
      </c>
      <c r="O48" s="42" t="e">
        <f>IFERROR('[1]1.IFSgrowth.rebased'!O48,'[1]3.IMFq'!O52)</f>
        <v>#N/A</v>
      </c>
      <c r="P48" s="42">
        <f>IFERROR('[1]1.IFSgrowth.rebased'!P48,'[1]3.IMFq'!P52)</f>
        <v>55.113153639586145</v>
      </c>
      <c r="Q48" s="36" t="e">
        <f t="shared" si="0"/>
        <v>#N/A</v>
      </c>
    </row>
    <row r="49" spans="1:17" x14ac:dyDescent="0.2">
      <c r="A49" s="41">
        <f>[1]Dummies!A48</f>
        <v>29830</v>
      </c>
      <c r="B49" s="42">
        <f>IFERROR('[1]1.IFSgrowth.rebased'!B49,'[1]3.IMFq'!B53)</f>
        <v>44.624875158210365</v>
      </c>
      <c r="C49" s="42">
        <f>IFERROR('[1]1.IFSgrowth.rebased'!C49,'[1]3.IMFq'!C53)</f>
        <v>50.559710867398287</v>
      </c>
      <c r="D49" s="42">
        <f>IFERROR('[1]1.IFSgrowth.rebased'!D49,'[1]3.IMFq'!D53)</f>
        <v>61.896578773757874</v>
      </c>
      <c r="E49" s="42">
        <f>IFERROR('[1]1.IFSgrowth.rebased'!E49,'[1]3.IMFq'!E53)</f>
        <v>22.136360044969532</v>
      </c>
      <c r="F49" s="42" t="e">
        <f>IFERROR('[1]1.IFSgrowth.rebased'!F49,'[1]3.IMFq'!F53)</f>
        <v>#N/A</v>
      </c>
      <c r="G49" s="42">
        <f>IFERROR('[1]1.IFSgrowth.rebased'!G49,'[1]3.IMFq'!G53)</f>
        <v>48.549380255076436</v>
      </c>
      <c r="H49" s="42">
        <f>IFERROR('[1]1.IFSgrowth.rebased'!H49,'[1]3.IMFq'!H53)</f>
        <v>19.291989323172878</v>
      </c>
      <c r="I49" s="42">
        <f>IFERROR('[1]1.IFSgrowth.rebased'!I49,'[1]3.IMFq'!I53)</f>
        <v>6.5708380175606624</v>
      </c>
      <c r="J49" s="42">
        <f>IFERROR('[1]1.IFSgrowth.rebased'!J49,'[1]3.IMFq'!J53)</f>
        <v>56.486952702757357</v>
      </c>
      <c r="K49" s="42">
        <f>IFERROR('[1]1.IFSgrowth.rebased'!K49,'[1]3.IMFq'!K53)</f>
        <v>14.41697863517054</v>
      </c>
      <c r="L49" s="42">
        <f>IFERROR('[1]1.IFSgrowth.rebased'!L49,'[1]3.IMFq'!L53)</f>
        <v>27.53877467049373</v>
      </c>
      <c r="M49" s="42">
        <f>IFERROR('[1]1.IFSgrowth.rebased'!M49,'[1]3.IMFq'!M53)</f>
        <v>56.553251508319903</v>
      </c>
      <c r="N49" s="42">
        <f>IFERROR('[1]1.IFSgrowth.rebased'!N49,'[1]3.IMFq'!N53)</f>
        <v>56.882583767881478</v>
      </c>
      <c r="O49" s="42" t="e">
        <f>IFERROR('[1]1.IFSgrowth.rebased'!O49,'[1]3.IMFq'!O53)</f>
        <v>#N/A</v>
      </c>
      <c r="P49" s="42">
        <f>IFERROR('[1]1.IFSgrowth.rebased'!P49,'[1]3.IMFq'!P53)</f>
        <v>54.549565733547254</v>
      </c>
      <c r="Q49" s="36" t="e">
        <f t="shared" si="0"/>
        <v>#N/A</v>
      </c>
    </row>
    <row r="50" spans="1:17" x14ac:dyDescent="0.2">
      <c r="A50" s="41">
        <f>[1]Dummies!A49</f>
        <v>29921</v>
      </c>
      <c r="B50" s="42">
        <f>IFERROR('[1]1.IFSgrowth.rebased'!B50,'[1]3.IMFq'!B54)</f>
        <v>44.138642798771791</v>
      </c>
      <c r="C50" s="42">
        <f>IFERROR('[1]1.IFSgrowth.rebased'!C50,'[1]3.IMFq'!C54)</f>
        <v>50.617430334949965</v>
      </c>
      <c r="D50" s="42">
        <f>IFERROR('[1]1.IFSgrowth.rebased'!D50,'[1]3.IMFq'!D54)</f>
        <v>61.626359963176391</v>
      </c>
      <c r="E50" s="42">
        <f>IFERROR('[1]1.IFSgrowth.rebased'!E50,'[1]3.IMFq'!E54)</f>
        <v>22.890457554643888</v>
      </c>
      <c r="F50" s="42" t="e">
        <f>IFERROR('[1]1.IFSgrowth.rebased'!F50,'[1]3.IMFq'!F54)</f>
        <v>#N/A</v>
      </c>
      <c r="G50" s="42">
        <f>IFERROR('[1]1.IFSgrowth.rebased'!G50,'[1]3.IMFq'!G54)</f>
        <v>48.47336911707248</v>
      </c>
      <c r="H50" s="42">
        <f>IFERROR('[1]1.IFSgrowth.rebased'!H50,'[1]3.IMFq'!H54)</f>
        <v>19.484805597452741</v>
      </c>
      <c r="I50" s="42">
        <f>IFERROR('[1]1.IFSgrowth.rebased'!I50,'[1]3.IMFq'!I54)</f>
        <v>6.700693157079102</v>
      </c>
      <c r="J50" s="42">
        <f>IFERROR('[1]1.IFSgrowth.rebased'!J50,'[1]3.IMFq'!J54)</f>
        <v>56.899273181620501</v>
      </c>
      <c r="K50" s="42">
        <f>IFERROR('[1]1.IFSgrowth.rebased'!K50,'[1]3.IMFq'!K54)</f>
        <v>16.268767469298311</v>
      </c>
      <c r="L50" s="42">
        <f>IFERROR('[1]1.IFSgrowth.rebased'!L50,'[1]3.IMFq'!L54)</f>
        <v>27.265084099706534</v>
      </c>
      <c r="M50" s="42">
        <f>IFERROR('[1]1.IFSgrowth.rebased'!M50,'[1]3.IMFq'!M54)</f>
        <v>59.106268825357198</v>
      </c>
      <c r="N50" s="42">
        <f>IFERROR('[1]1.IFSgrowth.rebased'!N50,'[1]3.IMFq'!N54)</f>
        <v>56.590174464857476</v>
      </c>
      <c r="O50" s="42" t="e">
        <f>IFERROR('[1]1.IFSgrowth.rebased'!O50,'[1]3.IMFq'!O54)</f>
        <v>#N/A</v>
      </c>
      <c r="P50" s="42">
        <f>IFERROR('[1]1.IFSgrowth.rebased'!P50,'[1]3.IMFq'!P54)</f>
        <v>54.650796172721115</v>
      </c>
      <c r="Q50" s="36" t="e">
        <f t="shared" si="0"/>
        <v>#N/A</v>
      </c>
    </row>
    <row r="51" spans="1:17" x14ac:dyDescent="0.2">
      <c r="A51" s="41">
        <f>[1]Dummies!A50</f>
        <v>30011</v>
      </c>
      <c r="B51" s="42">
        <f>IFERROR('[1]1.IFSgrowth.rebased'!B51,'[1]3.IMFq'!B55)</f>
        <v>43.452886330860011</v>
      </c>
      <c r="C51" s="42">
        <f>IFERROR('[1]1.IFSgrowth.rebased'!C51,'[1]3.IMFq'!C55)</f>
        <v>50.690660320213631</v>
      </c>
      <c r="D51" s="42">
        <f>IFERROR('[1]1.IFSgrowth.rebased'!D51,'[1]3.IMFq'!D55)</f>
        <v>61.167556457683133</v>
      </c>
      <c r="E51" s="42">
        <f>IFERROR('[1]1.IFSgrowth.rebased'!E51,'[1]3.IMFq'!E55)</f>
        <v>24.158452459325737</v>
      </c>
      <c r="F51" s="42" t="e">
        <f>IFERROR('[1]1.IFSgrowth.rebased'!F51,'[1]3.IMFq'!F55)</f>
        <v>#N/A</v>
      </c>
      <c r="G51" s="42">
        <f>IFERROR('[1]1.IFSgrowth.rebased'!G51,'[1]3.IMFq'!G55)</f>
        <v>47.296512686144119</v>
      </c>
      <c r="H51" s="42">
        <f>IFERROR('[1]1.IFSgrowth.rebased'!H51,'[1]3.IMFq'!H55)</f>
        <v>19.464004380177549</v>
      </c>
      <c r="I51" s="42">
        <f>IFERROR('[1]1.IFSgrowth.rebased'!I51,'[1]3.IMFq'!I55)</f>
        <v>6.8614753246239619</v>
      </c>
      <c r="J51" s="42">
        <f>IFERROR('[1]1.IFSgrowth.rebased'!J51,'[1]3.IMFq'!J55)</f>
        <v>57.771235227815431</v>
      </c>
      <c r="K51" s="42">
        <f>IFERROR('[1]1.IFSgrowth.rebased'!K51,'[1]3.IMFq'!K55)</f>
        <v>13.176264731739709</v>
      </c>
      <c r="L51" s="42">
        <f>IFERROR('[1]1.IFSgrowth.rebased'!L51,'[1]3.IMFq'!L55)</f>
        <v>26.62176549993346</v>
      </c>
      <c r="M51" s="42">
        <f>IFERROR('[1]1.IFSgrowth.rebased'!M51,'[1]3.IMFq'!M55)</f>
        <v>56.234996135719605</v>
      </c>
      <c r="N51" s="42">
        <f>IFERROR('[1]1.IFSgrowth.rebased'!N51,'[1]3.IMFq'!N55)</f>
        <v>56.713866369258369</v>
      </c>
      <c r="O51" s="42" t="e">
        <f>IFERROR('[1]1.IFSgrowth.rebased'!O51,'[1]3.IMFq'!O55)</f>
        <v>#N/A</v>
      </c>
      <c r="P51" s="42">
        <f>IFERROR('[1]1.IFSgrowth.rebased'!P51,'[1]3.IMFq'!P55)</f>
        <v>55.169666275842268</v>
      </c>
      <c r="Q51" s="36" t="e">
        <f t="shared" si="0"/>
        <v>#N/A</v>
      </c>
    </row>
    <row r="52" spans="1:17" x14ac:dyDescent="0.2">
      <c r="A52" s="41">
        <f>[1]Dummies!A51</f>
        <v>30103</v>
      </c>
      <c r="B52" s="42">
        <f>IFERROR('[1]1.IFSgrowth.rebased'!B52,'[1]3.IMFq'!B56)</f>
        <v>43.651107263327113</v>
      </c>
      <c r="C52" s="42">
        <f>IFERROR('[1]1.IFSgrowth.rebased'!C52,'[1]3.IMFq'!C56)</f>
        <v>51.310572487133712</v>
      </c>
      <c r="D52" s="42">
        <f>IFERROR('[1]1.IFSgrowth.rebased'!D52,'[1]3.IMFq'!D56)</f>
        <v>60.816413263491356</v>
      </c>
      <c r="E52" s="42">
        <f>IFERROR('[1]1.IFSgrowth.rebased'!E52,'[1]3.IMFq'!E56)</f>
        <v>24.980453178409782</v>
      </c>
      <c r="F52" s="42" t="e">
        <f>IFERROR('[1]1.IFSgrowth.rebased'!F52,'[1]3.IMFq'!F56)</f>
        <v>#N/A</v>
      </c>
      <c r="G52" s="42">
        <f>IFERROR('[1]1.IFSgrowth.rebased'!G52,'[1]3.IMFq'!G56)</f>
        <v>46.999164585978662</v>
      </c>
      <c r="H52" s="42">
        <f>IFERROR('[1]1.IFSgrowth.rebased'!H52,'[1]3.IMFq'!H56)</f>
        <v>19.679304484102634</v>
      </c>
      <c r="I52" s="42">
        <f>IFERROR('[1]1.IFSgrowth.rebased'!I52,'[1]3.IMFq'!I56)</f>
        <v>7.019539529491448</v>
      </c>
      <c r="J52" s="42">
        <f>IFERROR('[1]1.IFSgrowth.rebased'!J52,'[1]3.IMFq'!J56)</f>
        <v>58.167870947995823</v>
      </c>
      <c r="K52" s="42">
        <f>IFERROR('[1]1.IFSgrowth.rebased'!K52,'[1]3.IMFq'!K56)</f>
        <v>15.071335476030976</v>
      </c>
      <c r="L52" s="42">
        <f>IFERROR('[1]1.IFSgrowth.rebased'!L52,'[1]3.IMFq'!L56)</f>
        <v>26.015303583567398</v>
      </c>
      <c r="M52" s="42">
        <f>IFERROR('[1]1.IFSgrowth.rebased'!M52,'[1]3.IMFq'!M56)</f>
        <v>58.644013922260342</v>
      </c>
      <c r="N52" s="42">
        <f>IFERROR('[1]1.IFSgrowth.rebased'!N52,'[1]3.IMFq'!N56)</f>
        <v>56.522687505408243</v>
      </c>
      <c r="O52" s="42" t="e">
        <f>IFERROR('[1]1.IFSgrowth.rebased'!O52,'[1]3.IMFq'!O56)</f>
        <v>#N/A</v>
      </c>
      <c r="P52" s="42">
        <f>IFERROR('[1]1.IFSgrowth.rebased'!P52,'[1]3.IMFq'!P56)</f>
        <v>53.873055118764277</v>
      </c>
      <c r="Q52" s="36" t="e">
        <f t="shared" si="0"/>
        <v>#N/A</v>
      </c>
    </row>
    <row r="53" spans="1:17" x14ac:dyDescent="0.2">
      <c r="A53" s="41">
        <f>[1]Dummies!A52</f>
        <v>30195</v>
      </c>
      <c r="B53" s="42">
        <f>IFERROR('[1]1.IFSgrowth.rebased'!B53,'[1]3.IMFq'!B57)</f>
        <v>43.484243556805687</v>
      </c>
      <c r="C53" s="42">
        <f>IFERROR('[1]1.IFSgrowth.rebased'!C53,'[1]3.IMFq'!C57)</f>
        <v>51.40821246748537</v>
      </c>
      <c r="D53" s="42">
        <f>IFERROR('[1]1.IFSgrowth.rebased'!D53,'[1]3.IMFq'!D57)</f>
        <v>60.352141583547017</v>
      </c>
      <c r="E53" s="42">
        <f>IFERROR('[1]1.IFSgrowth.rebased'!E53,'[1]3.IMFq'!E57)</f>
        <v>25.756414537148228</v>
      </c>
      <c r="F53" s="42" t="e">
        <f>IFERROR('[1]1.IFSgrowth.rebased'!F53,'[1]3.IMFq'!F57)</f>
        <v>#N/A</v>
      </c>
      <c r="G53" s="42">
        <f>IFERROR('[1]1.IFSgrowth.rebased'!G53,'[1]3.IMFq'!G57)</f>
        <v>46.75617747337305</v>
      </c>
      <c r="H53" s="42">
        <f>IFERROR('[1]1.IFSgrowth.rebased'!H53,'[1]3.IMFq'!H57)</f>
        <v>19.943323070579943</v>
      </c>
      <c r="I53" s="42">
        <f>IFERROR('[1]1.IFSgrowth.rebased'!I53,'[1]3.IMFq'!I57)</f>
        <v>7.1889045178081421</v>
      </c>
      <c r="J53" s="42">
        <f>IFERROR('[1]1.IFSgrowth.rebased'!J53,'[1]3.IMFq'!J57)</f>
        <v>58.422066952020621</v>
      </c>
      <c r="K53" s="42">
        <f>IFERROR('[1]1.IFSgrowth.rebased'!K53,'[1]3.IMFq'!K57)</f>
        <v>15.58466713567149</v>
      </c>
      <c r="L53" s="42">
        <f>IFERROR('[1]1.IFSgrowth.rebased'!L53,'[1]3.IMFq'!L57)</f>
        <v>25.276329720444647</v>
      </c>
      <c r="M53" s="42">
        <f>IFERROR('[1]1.IFSgrowth.rebased'!M53,'[1]3.IMFq'!M57)</f>
        <v>56.780430254794176</v>
      </c>
      <c r="N53" s="42">
        <f>IFERROR('[1]1.IFSgrowth.rebased'!N53,'[1]3.IMFq'!N57)</f>
        <v>55.791715529732322</v>
      </c>
      <c r="O53" s="42" t="e">
        <f>IFERROR('[1]1.IFSgrowth.rebased'!O53,'[1]3.IMFq'!O57)</f>
        <v>#N/A</v>
      </c>
      <c r="P53" s="42">
        <f>IFERROR('[1]1.IFSgrowth.rebased'!P53,'[1]3.IMFq'!P57)</f>
        <v>54.079823675374719</v>
      </c>
      <c r="Q53" s="36" t="e">
        <f t="shared" si="0"/>
        <v>#N/A</v>
      </c>
    </row>
    <row r="54" spans="1:17" x14ac:dyDescent="0.2">
      <c r="A54" s="41">
        <f>[1]Dummies!A53</f>
        <v>30286</v>
      </c>
      <c r="B54" s="42">
        <f>IFERROR('[1]1.IFSgrowth.rebased'!B54,'[1]3.IMFq'!B58)</f>
        <v>43.501642266810336</v>
      </c>
      <c r="C54" s="42">
        <f>IFERROR('[1]1.IFSgrowth.rebased'!C54,'[1]3.IMFq'!C58)</f>
        <v>51.762411667042215</v>
      </c>
      <c r="D54" s="42">
        <f>IFERROR('[1]1.IFSgrowth.rebased'!D54,'[1]3.IMFq'!D58)</f>
        <v>60.170728958097932</v>
      </c>
      <c r="E54" s="42">
        <f>IFERROR('[1]1.IFSgrowth.rebased'!E54,'[1]3.IMFq'!E58)</f>
        <v>26.486336535541078</v>
      </c>
      <c r="F54" s="42" t="e">
        <f>IFERROR('[1]1.IFSgrowth.rebased'!F54,'[1]3.IMFq'!F58)</f>
        <v>#N/A</v>
      </c>
      <c r="G54" s="42">
        <f>IFERROR('[1]1.IFSgrowth.rebased'!G54,'[1]3.IMFq'!G58)</f>
        <v>46.567551348327306</v>
      </c>
      <c r="H54" s="42">
        <f>IFERROR('[1]1.IFSgrowth.rebased'!H54,'[1]3.IMFq'!H58)</f>
        <v>20.256060139609474</v>
      </c>
      <c r="I54" s="42">
        <f>IFERROR('[1]1.IFSgrowth.rebased'!I54,'[1]3.IMFq'!I58)</f>
        <v>7.3695702895740434</v>
      </c>
      <c r="J54" s="42">
        <f>IFERROR('[1]1.IFSgrowth.rebased'!J54,'[1]3.IMFq'!J58)</f>
        <v>59.233900913592748</v>
      </c>
      <c r="K54" s="42">
        <f>IFERROR('[1]1.IFSgrowth.rebased'!K54,'[1]3.IMFq'!K58)</f>
        <v>17.518917239399855</v>
      </c>
      <c r="L54" s="42">
        <f>IFERROR('[1]1.IFSgrowth.rebased'!L54,'[1]3.IMFq'!L58)</f>
        <v>24.404843910565202</v>
      </c>
      <c r="M54" s="42">
        <f>IFERROR('[1]1.IFSgrowth.rebased'!M54,'[1]3.IMFq'!M58)</f>
        <v>59.097961160136251</v>
      </c>
      <c r="N54" s="42">
        <f>IFERROR('[1]1.IFSgrowth.rebased'!N54,'[1]3.IMFq'!N58)</f>
        <v>55.836638460186386</v>
      </c>
      <c r="O54" s="42" t="e">
        <f>IFERROR('[1]1.IFSgrowth.rebased'!O54,'[1]3.IMFq'!O58)</f>
        <v>#N/A</v>
      </c>
      <c r="P54" s="42">
        <f>IFERROR('[1]1.IFSgrowth.rebased'!P54,'[1]3.IMFq'!P58)</f>
        <v>53.538184415722057</v>
      </c>
      <c r="Q54" s="36" t="e">
        <f t="shared" si="0"/>
        <v>#N/A</v>
      </c>
    </row>
    <row r="55" spans="1:17" x14ac:dyDescent="0.2">
      <c r="A55" s="41">
        <f>[1]Dummies!A54</f>
        <v>30376</v>
      </c>
      <c r="B55" s="42">
        <f>IFERROR('[1]1.IFSgrowth.rebased'!B55,'[1]3.IMFq'!B59)</f>
        <v>44.074901529954239</v>
      </c>
      <c r="C55" s="42">
        <f>IFERROR('[1]1.IFSgrowth.rebased'!C55,'[1]3.IMFq'!C59)</f>
        <v>52.654139300097434</v>
      </c>
      <c r="D55" s="42">
        <f>IFERROR('[1]1.IFSgrowth.rebased'!D55,'[1]3.IMFq'!D59)</f>
        <v>60.699399179790369</v>
      </c>
      <c r="E55" s="42">
        <f>IFERROR('[1]1.IFSgrowth.rebased'!E55,'[1]3.IMFq'!E59)</f>
        <v>27.196604426497537</v>
      </c>
      <c r="F55" s="42" t="e">
        <f>IFERROR('[1]1.IFSgrowth.rebased'!F55,'[1]3.IMFq'!F59)</f>
        <v>#N/A</v>
      </c>
      <c r="G55" s="42">
        <f>IFERROR('[1]1.IFSgrowth.rebased'!G55,'[1]3.IMFq'!G59)</f>
        <v>46.6097415077069</v>
      </c>
      <c r="H55" s="42">
        <f>IFERROR('[1]1.IFSgrowth.rebased'!H55,'[1]3.IMFq'!H59)</f>
        <v>20.838164440350212</v>
      </c>
      <c r="I55" s="42">
        <f>IFERROR('[1]1.IFSgrowth.rebased'!I55,'[1]3.IMFq'!I59)</f>
        <v>7.5226716078110405</v>
      </c>
      <c r="J55" s="42">
        <f>IFERROR('[1]1.IFSgrowth.rebased'!J55,'[1]3.IMFq'!J59)</f>
        <v>59.271254652375838</v>
      </c>
      <c r="K55" s="42">
        <f>IFERROR('[1]1.IFSgrowth.rebased'!K55,'[1]3.IMFq'!K59)</f>
        <v>14.982822944108944</v>
      </c>
      <c r="L55" s="42">
        <f>IFERROR('[1]1.IFSgrowth.rebased'!L55,'[1]3.IMFq'!L59)</f>
        <v>22.66107269341871</v>
      </c>
      <c r="M55" s="42">
        <f>IFERROR('[1]1.IFSgrowth.rebased'!M55,'[1]3.IMFq'!M59)</f>
        <v>56.04340701679682</v>
      </c>
      <c r="N55" s="42">
        <f>IFERROR('[1]1.IFSgrowth.rebased'!N55,'[1]3.IMFq'!N59)</f>
        <v>56.623917944582104</v>
      </c>
      <c r="O55" s="42" t="e">
        <f>IFERROR('[1]1.IFSgrowth.rebased'!O55,'[1]3.IMFq'!O59)</f>
        <v>#N/A</v>
      </c>
      <c r="P55" s="42">
        <f>IFERROR('[1]1.IFSgrowth.rebased'!P55,'[1]3.IMFq'!P59)</f>
        <v>53.422902740310285</v>
      </c>
      <c r="Q55" s="36" t="e">
        <f t="shared" si="0"/>
        <v>#N/A</v>
      </c>
    </row>
    <row r="56" spans="1:17" x14ac:dyDescent="0.2">
      <c r="A56" s="41">
        <f>[1]Dummies!A55</f>
        <v>30468</v>
      </c>
      <c r="B56" s="42">
        <f>IFERROR('[1]1.IFSgrowth.rebased'!B56,'[1]3.IMFq'!B60)</f>
        <v>45.077834837390824</v>
      </c>
      <c r="C56" s="42">
        <f>IFERROR('[1]1.IFSgrowth.rebased'!C56,'[1]3.IMFq'!C60)</f>
        <v>53.120980456153767</v>
      </c>
      <c r="D56" s="42">
        <f>IFERROR('[1]1.IFSgrowth.rebased'!D56,'[1]3.IMFq'!D60)</f>
        <v>60.812738759549532</v>
      </c>
      <c r="E56" s="42">
        <f>IFERROR('[1]1.IFSgrowth.rebased'!E56,'[1]3.IMFq'!E60)</f>
        <v>27.823893603035533</v>
      </c>
      <c r="F56" s="42" t="e">
        <f>IFERROR('[1]1.IFSgrowth.rebased'!F56,'[1]3.IMFq'!F60)</f>
        <v>#N/A</v>
      </c>
      <c r="G56" s="42">
        <f>IFERROR('[1]1.IFSgrowth.rebased'!G56,'[1]3.IMFq'!G60)</f>
        <v>46.459255239034675</v>
      </c>
      <c r="H56" s="42">
        <f>IFERROR('[1]1.IFSgrowth.rebased'!H56,'[1]3.IMFq'!H60)</f>
        <v>21.1600789748206</v>
      </c>
      <c r="I56" s="42">
        <f>IFERROR('[1]1.IFSgrowth.rebased'!I56,'[1]3.IMFq'!I60)</f>
        <v>7.7414850412666043</v>
      </c>
      <c r="J56" s="42">
        <f>IFERROR('[1]1.IFSgrowth.rebased'!J56,'[1]3.IMFq'!J60)</f>
        <v>59.716945741753904</v>
      </c>
      <c r="K56" s="42">
        <f>IFERROR('[1]1.IFSgrowth.rebased'!K56,'[1]3.IMFq'!K60)</f>
        <v>17.073072539208585</v>
      </c>
      <c r="L56" s="42">
        <f>IFERROR('[1]1.IFSgrowth.rebased'!L56,'[1]3.IMFq'!L60)</f>
        <v>21.820472374230022</v>
      </c>
      <c r="M56" s="42">
        <f>IFERROR('[1]1.IFSgrowth.rebased'!M56,'[1]3.IMFq'!M60)</f>
        <v>58.304835540955402</v>
      </c>
      <c r="N56" s="42">
        <f>IFERROR('[1]1.IFSgrowth.rebased'!N56,'[1]3.IMFq'!N60)</f>
        <v>57.107506111456232</v>
      </c>
      <c r="O56" s="42" t="e">
        <f>IFERROR('[1]1.IFSgrowth.rebased'!O56,'[1]3.IMFq'!O60)</f>
        <v>#N/A</v>
      </c>
      <c r="P56" s="42">
        <f>IFERROR('[1]1.IFSgrowth.rebased'!P56,'[1]3.IMFq'!P60)</f>
        <v>55.037974397524906</v>
      </c>
      <c r="Q56" s="36" t="e">
        <f t="shared" si="0"/>
        <v>#N/A</v>
      </c>
    </row>
    <row r="57" spans="1:17" x14ac:dyDescent="0.2">
      <c r="A57" s="41">
        <f>[1]Dummies!A56</f>
        <v>30560</v>
      </c>
      <c r="B57" s="42">
        <f>IFERROR('[1]1.IFSgrowth.rebased'!B57,'[1]3.IMFq'!B61)</f>
        <v>45.978920294259282</v>
      </c>
      <c r="C57" s="42">
        <f>IFERROR('[1]1.IFSgrowth.rebased'!C57,'[1]3.IMFq'!C61)</f>
        <v>53.7424182477668</v>
      </c>
      <c r="D57" s="42">
        <f>IFERROR('[1]1.IFSgrowth.rebased'!D57,'[1]3.IMFq'!D61)</f>
        <v>61.077600418120923</v>
      </c>
      <c r="E57" s="42">
        <f>IFERROR('[1]1.IFSgrowth.rebased'!E57,'[1]3.IMFq'!E61)</f>
        <v>28.394589318064259</v>
      </c>
      <c r="F57" s="42" t="e">
        <f>IFERROR('[1]1.IFSgrowth.rebased'!F57,'[1]3.IMFq'!F61)</f>
        <v>#N/A</v>
      </c>
      <c r="G57" s="42">
        <f>IFERROR('[1]1.IFSgrowth.rebased'!G57,'[1]3.IMFq'!G61)</f>
        <v>46.292547839176116</v>
      </c>
      <c r="H57" s="42">
        <f>IFERROR('[1]1.IFSgrowth.rebased'!H57,'[1]3.IMFq'!H61)</f>
        <v>21.442452492179619</v>
      </c>
      <c r="I57" s="42">
        <f>IFERROR('[1]1.IFSgrowth.rebased'!I57,'[1]3.IMFq'!I61)</f>
        <v>7.9871453529626208</v>
      </c>
      <c r="J57" s="42">
        <f>IFERROR('[1]1.IFSgrowth.rebased'!J57,'[1]3.IMFq'!J61)</f>
        <v>60.610462419869151</v>
      </c>
      <c r="K57" s="42">
        <f>IFERROR('[1]1.IFSgrowth.rebased'!K57,'[1]3.IMFq'!K61)</f>
        <v>18.051838578758918</v>
      </c>
      <c r="L57" s="42">
        <f>IFERROR('[1]1.IFSgrowth.rebased'!L57,'[1]3.IMFq'!L61)</f>
        <v>21.143269492488777</v>
      </c>
      <c r="M57" s="42">
        <f>IFERROR('[1]1.IFSgrowth.rebased'!M57,'[1]3.IMFq'!M61)</f>
        <v>56.998891080974857</v>
      </c>
      <c r="N57" s="42">
        <f>IFERROR('[1]1.IFSgrowth.rebased'!N57,'[1]3.IMFq'!N61)</f>
        <v>57.017557686779966</v>
      </c>
      <c r="O57" s="42" t="e">
        <f>IFERROR('[1]1.IFSgrowth.rebased'!O57,'[1]3.IMFq'!O61)</f>
        <v>#N/A</v>
      </c>
      <c r="P57" s="42">
        <f>IFERROR('[1]1.IFSgrowth.rebased'!P57,'[1]3.IMFq'!P61)</f>
        <v>55.978894406624221</v>
      </c>
      <c r="Q57" s="36" t="e">
        <f t="shared" si="0"/>
        <v>#N/A</v>
      </c>
    </row>
    <row r="58" spans="1:17" x14ac:dyDescent="0.2">
      <c r="A58" s="41">
        <f>[1]Dummies!A57</f>
        <v>30651</v>
      </c>
      <c r="B58" s="42">
        <f>IFERROR('[1]1.IFSgrowth.rebased'!B58,'[1]3.IMFq'!B62)</f>
        <v>46.93812454211276</v>
      </c>
      <c r="C58" s="42">
        <f>IFERROR('[1]1.IFSgrowth.rebased'!C58,'[1]3.IMFq'!C62)</f>
        <v>54.276132619532625</v>
      </c>
      <c r="D58" s="42">
        <f>IFERROR('[1]1.IFSgrowth.rebased'!D58,'[1]3.IMFq'!D62)</f>
        <v>61.291239520117472</v>
      </c>
      <c r="E58" s="42">
        <f>IFERROR('[1]1.IFSgrowth.rebased'!E58,'[1]3.IMFq'!E62)</f>
        <v>28.90869157158372</v>
      </c>
      <c r="F58" s="42" t="e">
        <f>IFERROR('[1]1.IFSgrowth.rebased'!F58,'[1]3.IMFq'!F62)</f>
        <v>#N/A</v>
      </c>
      <c r="G58" s="42">
        <f>IFERROR('[1]1.IFSgrowth.rebased'!G58,'[1]3.IMFq'!G62)</f>
        <v>46.109619308131222</v>
      </c>
      <c r="H58" s="42">
        <f>IFERROR('[1]1.IFSgrowth.rebased'!H58,'[1]3.IMFq'!H62)</f>
        <v>21.685284992427274</v>
      </c>
      <c r="I58" s="42">
        <f>IFERROR('[1]1.IFSgrowth.rebased'!I58,'[1]3.IMFq'!I62)</f>
        <v>8.2596525428990919</v>
      </c>
      <c r="J58" s="42">
        <f>IFERROR('[1]1.IFSgrowth.rebased'!J58,'[1]3.IMFq'!J62)</f>
        <v>61.115423982520369</v>
      </c>
      <c r="K58" s="42">
        <f>IFERROR('[1]1.IFSgrowth.rebased'!K58,'[1]3.IMFq'!K62)</f>
        <v>19.367629160482828</v>
      </c>
      <c r="L58" s="42">
        <f>IFERROR('[1]1.IFSgrowth.rebased'!L58,'[1]3.IMFq'!L62)</f>
        <v>20.629464048194983</v>
      </c>
      <c r="M58" s="42">
        <f>IFERROR('[1]1.IFSgrowth.rebased'!M58,'[1]3.IMFq'!M62)</f>
        <v>60.130880869275025</v>
      </c>
      <c r="N58" s="42">
        <f>IFERROR('[1]1.IFSgrowth.rebased'!N58,'[1]3.IMFq'!N62)</f>
        <v>58.029656950982279</v>
      </c>
      <c r="O58" s="42" t="e">
        <f>IFERROR('[1]1.IFSgrowth.rebased'!O58,'[1]3.IMFq'!O62)</f>
        <v>#N/A</v>
      </c>
      <c r="P58" s="42">
        <f>IFERROR('[1]1.IFSgrowth.rebased'!P58,'[1]3.IMFq'!P62)</f>
        <v>55.920535622541209</v>
      </c>
      <c r="Q58" s="36" t="e">
        <f t="shared" si="0"/>
        <v>#N/A</v>
      </c>
    </row>
    <row r="59" spans="1:17" x14ac:dyDescent="0.2">
      <c r="A59" s="41">
        <f>[1]Dummies!A58</f>
        <v>30742</v>
      </c>
      <c r="B59" s="42">
        <f>IFERROR('[1]1.IFSgrowth.rebased'!B59,'[1]3.IMFq'!B63)</f>
        <v>47.855667658670683</v>
      </c>
      <c r="C59" s="42">
        <f>IFERROR('[1]1.IFSgrowth.rebased'!C59,'[1]3.IMFq'!C63)</f>
        <v>54.733311485866629</v>
      </c>
      <c r="D59" s="42">
        <f>IFERROR('[1]1.IFSgrowth.rebased'!D59,'[1]3.IMFq'!D63)</f>
        <v>62.023505798530088</v>
      </c>
      <c r="E59" s="42">
        <f>IFERROR('[1]1.IFSgrowth.rebased'!E59,'[1]3.IMFq'!E63)</f>
        <v>29.151026907461706</v>
      </c>
      <c r="F59" s="42" t="e">
        <f>IFERROR('[1]1.IFSgrowth.rebased'!F59,'[1]3.IMFq'!F63)</f>
        <v>#N/A</v>
      </c>
      <c r="G59" s="42">
        <f>IFERROR('[1]1.IFSgrowth.rebased'!G59,'[1]3.IMFq'!G63)</f>
        <v>45.657367708874744</v>
      </c>
      <c r="H59" s="42">
        <f>IFERROR('[1]1.IFSgrowth.rebased'!H59,'[1]3.IMFq'!H63)</f>
        <v>21.735397750805546</v>
      </c>
      <c r="I59" s="42">
        <f>IFERROR('[1]1.IFSgrowth.rebased'!I59,'[1]3.IMFq'!I63)</f>
        <v>8.6217768704976727</v>
      </c>
      <c r="J59" s="42">
        <f>IFERROR('[1]1.IFSgrowth.rebased'!J59,'[1]3.IMFq'!J63)</f>
        <v>61.819275146161445</v>
      </c>
      <c r="K59" s="42">
        <f>IFERROR('[1]1.IFSgrowth.rebased'!K59,'[1]3.IMFq'!K63)</f>
        <v>17.029482937740607</v>
      </c>
      <c r="L59" s="42">
        <f>IFERROR('[1]1.IFSgrowth.rebased'!L59,'[1]3.IMFq'!L63)</f>
        <v>20.437041603149691</v>
      </c>
      <c r="M59" s="42">
        <f>IFERROR('[1]1.IFSgrowth.rebased'!M59,'[1]3.IMFq'!M63)</f>
        <v>58.047503046642113</v>
      </c>
      <c r="N59" s="42">
        <f>IFERROR('[1]1.IFSgrowth.rebased'!N59,'[1]3.IMFq'!N63)</f>
        <v>58.70442398170654</v>
      </c>
      <c r="O59" s="42" t="e">
        <f>IFERROR('[1]1.IFSgrowth.rebased'!O59,'[1]3.IMFq'!O63)</f>
        <v>#N/A</v>
      </c>
      <c r="P59" s="42">
        <f>IFERROR('[1]1.IFSgrowth.rebased'!P59,'[1]3.IMFq'!P63)</f>
        <v>56.557969441655253</v>
      </c>
      <c r="Q59" s="36" t="e">
        <f t="shared" si="0"/>
        <v>#N/A</v>
      </c>
    </row>
    <row r="60" spans="1:17" x14ac:dyDescent="0.2">
      <c r="A60" s="41">
        <f>[1]Dummies!A59</f>
        <v>30834</v>
      </c>
      <c r="B60" s="42">
        <f>IFERROR('[1]1.IFSgrowth.rebased'!B60,'[1]3.IMFq'!B64)</f>
        <v>48.682498289655939</v>
      </c>
      <c r="C60" s="42">
        <f>IFERROR('[1]1.IFSgrowth.rebased'!C60,'[1]3.IMFq'!C64)</f>
        <v>54.228075441703268</v>
      </c>
      <c r="D60" s="42">
        <f>IFERROR('[1]1.IFSgrowth.rebased'!D60,'[1]3.IMFq'!D64)</f>
        <v>62.332162310800342</v>
      </c>
      <c r="E60" s="42">
        <f>IFERROR('[1]1.IFSgrowth.rebased'!E60,'[1]3.IMFq'!E64)</f>
        <v>29.638011620415501</v>
      </c>
      <c r="F60" s="42" t="e">
        <f>IFERROR('[1]1.IFSgrowth.rebased'!F60,'[1]3.IMFq'!F64)</f>
        <v>#N/A</v>
      </c>
      <c r="G60" s="42">
        <f>IFERROR('[1]1.IFSgrowth.rebased'!G60,'[1]3.IMFq'!G64)</f>
        <v>45.543237690267269</v>
      </c>
      <c r="H60" s="42">
        <f>IFERROR('[1]1.IFSgrowth.rebased'!H60,'[1]3.IMFq'!H64)</f>
        <v>21.960419706733667</v>
      </c>
      <c r="I60" s="42">
        <f>IFERROR('[1]1.IFSgrowth.rebased'!I60,'[1]3.IMFq'!I64)</f>
        <v>8.9228697131463832</v>
      </c>
      <c r="J60" s="42">
        <f>IFERROR('[1]1.IFSgrowth.rebased'!J60,'[1]3.IMFq'!J64)</f>
        <v>62.755481811457315</v>
      </c>
      <c r="K60" s="42">
        <f>IFERROR('[1]1.IFSgrowth.rebased'!K60,'[1]3.IMFq'!K64)</f>
        <v>19.131219674874156</v>
      </c>
      <c r="L60" s="42">
        <f>IFERROR('[1]1.IFSgrowth.rebased'!L60,'[1]3.IMFq'!L64)</f>
        <v>20.186836809030364</v>
      </c>
      <c r="M60" s="42">
        <f>IFERROR('[1]1.IFSgrowth.rebased'!M60,'[1]3.IMFq'!M64)</f>
        <v>59.626472257464435</v>
      </c>
      <c r="N60" s="42">
        <f>IFERROR('[1]1.IFSgrowth.rebased'!N60,'[1]3.IMFq'!N64)</f>
        <v>57.782273142180493</v>
      </c>
      <c r="O60" s="42" t="e">
        <f>IFERROR('[1]1.IFSgrowth.rebased'!O60,'[1]3.IMFq'!O64)</f>
        <v>#N/A</v>
      </c>
      <c r="P60" s="42">
        <f>IFERROR('[1]1.IFSgrowth.rebased'!P60,'[1]3.IMFq'!P64)</f>
        <v>56.611200037330264</v>
      </c>
      <c r="Q60" s="36" t="e">
        <f t="shared" si="0"/>
        <v>#N/A</v>
      </c>
    </row>
    <row r="61" spans="1:17" x14ac:dyDescent="0.2">
      <c r="A61" s="41">
        <f>[1]Dummies!A60</f>
        <v>30926</v>
      </c>
      <c r="B61" s="42">
        <f>IFERROR('[1]1.IFSgrowth.rebased'!B61,'[1]3.IMFq'!B65)</f>
        <v>49.151803655450387</v>
      </c>
      <c r="C61" s="42">
        <f>IFERROR('[1]1.IFSgrowth.rebased'!C61,'[1]3.IMFq'!C65)</f>
        <v>54.428949359614229</v>
      </c>
      <c r="D61" s="42">
        <f>IFERROR('[1]1.IFSgrowth.rebased'!D61,'[1]3.IMFq'!D65)</f>
        <v>63.423536639527001</v>
      </c>
      <c r="E61" s="42">
        <f>IFERROR('[1]1.IFSgrowth.rebased'!E61,'[1]3.IMFq'!E65)</f>
        <v>30.154472254312903</v>
      </c>
      <c r="F61" s="42" t="e">
        <f>IFERROR('[1]1.IFSgrowth.rebased'!F61,'[1]3.IMFq'!F65)</f>
        <v>#N/A</v>
      </c>
      <c r="G61" s="42">
        <f>IFERROR('[1]1.IFSgrowth.rebased'!G61,'[1]3.IMFq'!G65)</f>
        <v>45.514127315283545</v>
      </c>
      <c r="H61" s="42">
        <f>IFERROR('[1]1.IFSgrowth.rebased'!H61,'[1]3.IMFq'!H65)</f>
        <v>22.207172135453618</v>
      </c>
      <c r="I61" s="42">
        <f>IFERROR('[1]1.IFSgrowth.rebased'!I61,'[1]3.IMFq'!I65)</f>
        <v>9.2257013302668867</v>
      </c>
      <c r="J61" s="42">
        <f>IFERROR('[1]1.IFSgrowth.rebased'!J61,'[1]3.IMFq'!J65)</f>
        <v>63.522395996339768</v>
      </c>
      <c r="K61" s="42">
        <f>IFERROR('[1]1.IFSgrowth.rebased'!K61,'[1]3.IMFq'!K65)</f>
        <v>19.758807372244849</v>
      </c>
      <c r="L61" s="42">
        <f>IFERROR('[1]1.IFSgrowth.rebased'!L61,'[1]3.IMFq'!L65)</f>
        <v>20.036835227638065</v>
      </c>
      <c r="M61" s="42">
        <f>IFERROR('[1]1.IFSgrowth.rebased'!M61,'[1]3.IMFq'!M65)</f>
        <v>58.139092491608935</v>
      </c>
      <c r="N61" s="42">
        <f>IFERROR('[1]1.IFSgrowth.rebased'!N61,'[1]3.IMFq'!N65)</f>
        <v>59.233037642802891</v>
      </c>
      <c r="O61" s="42" t="e">
        <f>IFERROR('[1]1.IFSgrowth.rebased'!O61,'[1]3.IMFq'!O65)</f>
        <v>#N/A</v>
      </c>
      <c r="P61" s="42">
        <f>IFERROR('[1]1.IFSgrowth.rebased'!P61,'[1]3.IMFq'!P65)</f>
        <v>57.229967250639206</v>
      </c>
      <c r="Q61" s="36" t="e">
        <f t="shared" si="0"/>
        <v>#N/A</v>
      </c>
    </row>
    <row r="62" spans="1:17" x14ac:dyDescent="0.2">
      <c r="A62" s="41">
        <f>[1]Dummies!A61</f>
        <v>31017</v>
      </c>
      <c r="B62" s="42">
        <f>IFERROR('[1]1.IFSgrowth.rebased'!B62,'[1]3.IMFq'!B66)</f>
        <v>49.555228351963898</v>
      </c>
      <c r="C62" s="42">
        <f>IFERROR('[1]1.IFSgrowth.rebased'!C62,'[1]3.IMFq'!C66)</f>
        <v>55.230919406564915</v>
      </c>
      <c r="D62" s="42">
        <f>IFERROR('[1]1.IFSgrowth.rebased'!D62,'[1]3.IMFq'!D66)</f>
        <v>63.938065459386891</v>
      </c>
      <c r="E62" s="42">
        <f>IFERROR('[1]1.IFSgrowth.rebased'!E62,'[1]3.IMFq'!E66)</f>
        <v>30.70040880915392</v>
      </c>
      <c r="F62" s="42" t="e">
        <f>IFERROR('[1]1.IFSgrowth.rebased'!F62,'[1]3.IMFq'!F66)</f>
        <v>#N/A</v>
      </c>
      <c r="G62" s="42">
        <f>IFERROR('[1]1.IFSgrowth.rebased'!G62,'[1]3.IMFq'!G66)</f>
        <v>45.570036583923581</v>
      </c>
      <c r="H62" s="42">
        <f>IFERROR('[1]1.IFSgrowth.rebased'!H62,'[1]3.IMFq'!H66)</f>
        <v>22.47565503696541</v>
      </c>
      <c r="I62" s="42">
        <f>IFERROR('[1]1.IFSgrowth.rebased'!I62,'[1]3.IMFq'!I66)</f>
        <v>9.5302717218591813</v>
      </c>
      <c r="J62" s="42">
        <f>IFERROR('[1]1.IFSgrowth.rebased'!J62,'[1]3.IMFq'!J66)</f>
        <v>63.632036842880112</v>
      </c>
      <c r="K62" s="42">
        <f>IFERROR('[1]1.IFSgrowth.rebased'!K62,'[1]3.IMFq'!K66)</f>
        <v>20.811009069797702</v>
      </c>
      <c r="L62" s="42">
        <f>IFERROR('[1]1.IFSgrowth.rebased'!L62,'[1]3.IMFq'!L66)</f>
        <v>19.987036858972786</v>
      </c>
      <c r="M62" s="42">
        <f>IFERROR('[1]1.IFSgrowth.rebased'!M62,'[1]3.IMFq'!M66)</f>
        <v>61.376210142273059</v>
      </c>
      <c r="N62" s="42">
        <f>IFERROR('[1]1.IFSgrowth.rebased'!N62,'[1]3.IMFq'!N66)</f>
        <v>59.525344382058719</v>
      </c>
      <c r="O62" s="42" t="e">
        <f>IFERROR('[1]1.IFSgrowth.rebased'!O62,'[1]3.IMFq'!O66)</f>
        <v>#N/A</v>
      </c>
      <c r="P62" s="42">
        <f>IFERROR('[1]1.IFSgrowth.rebased'!P62,'[1]3.IMFq'!P66)</f>
        <v>57.211300644834097</v>
      </c>
      <c r="Q62" s="36" t="e">
        <f t="shared" si="0"/>
        <v>#N/A</v>
      </c>
    </row>
    <row r="63" spans="1:17" x14ac:dyDescent="0.2">
      <c r="A63" s="41">
        <f>[1]Dummies!A62</f>
        <v>31107</v>
      </c>
      <c r="B63" s="42">
        <f>IFERROR('[1]1.IFSgrowth.rebased'!B63,'[1]3.IMFq'!B67)</f>
        <v>50.035407018109055</v>
      </c>
      <c r="C63" s="42">
        <f>IFERROR('[1]1.IFSgrowth.rebased'!C63,'[1]3.IMFq'!C67)</f>
        <v>55.866850632761476</v>
      </c>
      <c r="D63" s="42">
        <f>IFERROR('[1]1.IFSgrowth.rebased'!D63,'[1]3.IMFq'!D67)</f>
        <v>64.689199494560583</v>
      </c>
      <c r="E63" s="42">
        <f>IFERROR('[1]1.IFSgrowth.rebased'!E63,'[1]3.IMFq'!E67)</f>
        <v>31.275481355967329</v>
      </c>
      <c r="F63" s="42" t="e">
        <f>IFERROR('[1]1.IFSgrowth.rebased'!F63,'[1]3.IMFq'!F67)</f>
        <v>#N/A</v>
      </c>
      <c r="G63" s="42">
        <f>IFERROR('[1]1.IFSgrowth.rebased'!G63,'[1]3.IMFq'!G67)</f>
        <v>45.889193497694038</v>
      </c>
      <c r="H63" s="42">
        <f>IFERROR('[1]1.IFSgrowth.rebased'!H63,'[1]3.IMFq'!H67)</f>
        <v>22.827997337336015</v>
      </c>
      <c r="I63" s="42">
        <f>IFERROR('[1]1.IFSgrowth.rebased'!I63,'[1]3.IMFq'!I67)</f>
        <v>9.889131232577995</v>
      </c>
      <c r="J63" s="42">
        <f>IFERROR('[1]1.IFSgrowth.rebased'!J63,'[1]3.IMFq'!J67)</f>
        <v>65.191383914803666</v>
      </c>
      <c r="K63" s="42">
        <f>IFERROR('[1]1.IFSgrowth.rebased'!K63,'[1]3.IMFq'!K67)</f>
        <v>18.260966102037042</v>
      </c>
      <c r="L63" s="42">
        <f>IFERROR('[1]1.IFSgrowth.rebased'!L63,'[1]3.IMFq'!L67)</f>
        <v>20.392634295362821</v>
      </c>
      <c r="M63" s="42">
        <f>IFERROR('[1]1.IFSgrowth.rebased'!M63,'[1]3.IMFq'!M67)</f>
        <v>58.296322748198136</v>
      </c>
      <c r="N63" s="42">
        <f>IFERROR('[1]1.IFSgrowth.rebased'!N63,'[1]3.IMFq'!N67)</f>
        <v>59.221755628305296</v>
      </c>
      <c r="O63" s="42" t="e">
        <f>IFERROR('[1]1.IFSgrowth.rebased'!O63,'[1]3.IMFq'!O67)</f>
        <v>#N/A</v>
      </c>
      <c r="P63" s="42">
        <f>IFERROR('[1]1.IFSgrowth.rebased'!P63,'[1]3.IMFq'!P67)</f>
        <v>58.260117738037678</v>
      </c>
      <c r="Q63" s="36" t="e">
        <f t="shared" si="0"/>
        <v>#N/A</v>
      </c>
    </row>
    <row r="64" spans="1:17" x14ac:dyDescent="0.2">
      <c r="A64" s="41">
        <f>[1]Dummies!A63</f>
        <v>31199</v>
      </c>
      <c r="B64" s="42">
        <f>IFERROR('[1]1.IFSgrowth.rebased'!B64,'[1]3.IMFq'!B68)</f>
        <v>50.4759567451583</v>
      </c>
      <c r="C64" s="42">
        <f>IFERROR('[1]1.IFSgrowth.rebased'!C64,'[1]3.IMFq'!C68)</f>
        <v>56.778411386825624</v>
      </c>
      <c r="D64" s="42">
        <f>IFERROR('[1]1.IFSgrowth.rebased'!D64,'[1]3.IMFq'!D68)</f>
        <v>65.242294752202028</v>
      </c>
      <c r="E64" s="42">
        <f>IFERROR('[1]1.IFSgrowth.rebased'!E64,'[1]3.IMFq'!E68)</f>
        <v>31.880505724284042</v>
      </c>
      <c r="F64" s="42" t="e">
        <f>IFERROR('[1]1.IFSgrowth.rebased'!F64,'[1]3.IMFq'!F68)</f>
        <v>#N/A</v>
      </c>
      <c r="G64" s="42">
        <f>IFERROR('[1]1.IFSgrowth.rebased'!G64,'[1]3.IMFq'!G68)</f>
        <v>46.043850852978899</v>
      </c>
      <c r="H64" s="42">
        <f>IFERROR('[1]1.IFSgrowth.rebased'!H64,'[1]3.IMFq'!H68)</f>
        <v>23.115089614004685</v>
      </c>
      <c r="I64" s="42">
        <f>IFERROR('[1]1.IFSgrowth.rebased'!I64,'[1]3.IMFq'!I68)</f>
        <v>10.176159035251976</v>
      </c>
      <c r="J64" s="42">
        <f>IFERROR('[1]1.IFSgrowth.rebased'!J64,'[1]3.IMFq'!J68)</f>
        <v>66.511495536245491</v>
      </c>
      <c r="K64" s="42">
        <f>IFERROR('[1]1.IFSgrowth.rebased'!K64,'[1]3.IMFq'!K68)</f>
        <v>20.383933539179701</v>
      </c>
      <c r="L64" s="42">
        <f>IFERROR('[1]1.IFSgrowth.rebased'!L64,'[1]3.IMFq'!L68)</f>
        <v>20.401165315220272</v>
      </c>
      <c r="M64" s="42">
        <f>IFERROR('[1]1.IFSgrowth.rebased'!M64,'[1]3.IMFq'!M68)</f>
        <v>60.509546301321535</v>
      </c>
      <c r="N64" s="42">
        <f>IFERROR('[1]1.IFSgrowth.rebased'!N64,'[1]3.IMFq'!N68)</f>
        <v>59.874061193802532</v>
      </c>
      <c r="O64" s="42" t="e">
        <f>IFERROR('[1]1.IFSgrowth.rebased'!O64,'[1]3.IMFq'!O68)</f>
        <v>#N/A</v>
      </c>
      <c r="P64" s="42">
        <f>IFERROR('[1]1.IFSgrowth.rebased'!P64,'[1]3.IMFq'!P68)</f>
        <v>58.779090404926983</v>
      </c>
      <c r="Q64" s="36" t="e">
        <f t="shared" si="0"/>
        <v>#N/A</v>
      </c>
    </row>
    <row r="65" spans="1:17" x14ac:dyDescent="0.2">
      <c r="A65" s="41">
        <f>[1]Dummies!A64</f>
        <v>31291</v>
      </c>
      <c r="B65" s="42">
        <f>IFERROR('[1]1.IFSgrowth.rebased'!B65,'[1]3.IMFq'!B69)</f>
        <v>51.246860398550886</v>
      </c>
      <c r="C65" s="42">
        <f>IFERROR('[1]1.IFSgrowth.rebased'!C65,'[1]3.IMFq'!C69)</f>
        <v>56.729591396649738</v>
      </c>
      <c r="D65" s="42">
        <f>IFERROR('[1]1.IFSgrowth.rebased'!D65,'[1]3.IMFq'!D69)</f>
        <v>65.333567629579164</v>
      </c>
      <c r="E65" s="42">
        <f>IFERROR('[1]1.IFSgrowth.rebased'!E65,'[1]3.IMFq'!E69)</f>
        <v>32.51514198513285</v>
      </c>
      <c r="F65" s="42" t="e">
        <f>IFERROR('[1]1.IFSgrowth.rebased'!F65,'[1]3.IMFq'!F69)</f>
        <v>#N/A</v>
      </c>
      <c r="G65" s="42">
        <f>IFERROR('[1]1.IFSgrowth.rebased'!G65,'[1]3.IMFq'!G69)</f>
        <v>46.212236651284847</v>
      </c>
      <c r="H65" s="42">
        <f>IFERROR('[1]1.IFSgrowth.rebased'!H65,'[1]3.IMFq'!H69)</f>
        <v>23.399060793038398</v>
      </c>
      <c r="I65" s="42">
        <f>IFERROR('[1]1.IFSgrowth.rebased'!I65,'[1]3.IMFq'!I69)</f>
        <v>10.443905474535857</v>
      </c>
      <c r="J65" s="42">
        <f>IFERROR('[1]1.IFSgrowth.rebased'!J65,'[1]3.IMFq'!J69)</f>
        <v>67.38181859186119</v>
      </c>
      <c r="K65" s="42">
        <f>IFERROR('[1]1.IFSgrowth.rebased'!K65,'[1]3.IMFq'!K69)</f>
        <v>21.21059751054884</v>
      </c>
      <c r="L65" s="42">
        <f>IFERROR('[1]1.IFSgrowth.rebased'!L65,'[1]3.IMFq'!L69)</f>
        <v>20.367822510873431</v>
      </c>
      <c r="M65" s="42">
        <f>IFERROR('[1]1.IFSgrowth.rebased'!M65,'[1]3.IMFq'!M69)</f>
        <v>59.513446984952168</v>
      </c>
      <c r="N65" s="42">
        <f>IFERROR('[1]1.IFSgrowth.rebased'!N65,'[1]3.IMFq'!N69)</f>
        <v>60.683699579657123</v>
      </c>
      <c r="O65" s="42" t="e">
        <f>IFERROR('[1]1.IFSgrowth.rebased'!O65,'[1]3.IMFq'!O69)</f>
        <v>#N/A</v>
      </c>
      <c r="P65" s="42">
        <f>IFERROR('[1]1.IFSgrowth.rebased'!P65,'[1]3.IMFq'!P69)</f>
        <v>58.233656285852412</v>
      </c>
      <c r="Q65" s="36" t="e">
        <f t="shared" si="0"/>
        <v>#N/A</v>
      </c>
    </row>
    <row r="66" spans="1:17" x14ac:dyDescent="0.2">
      <c r="A66" s="41">
        <f>[1]Dummies!A65</f>
        <v>31382</v>
      </c>
      <c r="B66" s="42">
        <f>IFERROR('[1]1.IFSgrowth.rebased'!B66,'[1]3.IMFq'!B70)</f>
        <v>51.627854743880796</v>
      </c>
      <c r="C66" s="42">
        <f>IFERROR('[1]1.IFSgrowth.rebased'!C66,'[1]3.IMFq'!C70)</f>
        <v>56.996829988705919</v>
      </c>
      <c r="D66" s="42">
        <f>IFERROR('[1]1.IFSgrowth.rebased'!D66,'[1]3.IMFq'!D70)</f>
        <v>65.930229963663379</v>
      </c>
      <c r="E66" s="42">
        <f>IFERROR('[1]1.IFSgrowth.rebased'!E66,'[1]3.IMFq'!E70)</f>
        <v>33.179390138513753</v>
      </c>
      <c r="F66" s="42" t="e">
        <f>IFERROR('[1]1.IFSgrowth.rebased'!F66,'[1]3.IMFq'!F70)</f>
        <v>#N/A</v>
      </c>
      <c r="G66" s="42">
        <f>IFERROR('[1]1.IFSgrowth.rebased'!G66,'[1]3.IMFq'!G70)</f>
        <v>46.394350892611882</v>
      </c>
      <c r="H66" s="42">
        <f>IFERROR('[1]1.IFSgrowth.rebased'!H66,'[1]3.IMFq'!H70)</f>
        <v>23.679910874437159</v>
      </c>
      <c r="I66" s="42">
        <f>IFERROR('[1]1.IFSgrowth.rebased'!I66,'[1]3.IMFq'!I70)</f>
        <v>10.692370550429633</v>
      </c>
      <c r="J66" s="42">
        <f>IFERROR('[1]1.IFSgrowth.rebased'!J66,'[1]3.IMFq'!J70)</f>
        <v>68.276936144495636</v>
      </c>
      <c r="K66" s="42">
        <f>IFERROR('[1]1.IFSgrowth.rebased'!K66,'[1]3.IMFq'!K70)</f>
        <v>22.821361489500745</v>
      </c>
      <c r="L66" s="42">
        <f>IFERROR('[1]1.IFSgrowth.rebased'!L66,'[1]3.IMFq'!L70)</f>
        <v>20.292605882322292</v>
      </c>
      <c r="M66" s="42">
        <f>IFERROR('[1]1.IFSgrowth.rebased'!M66,'[1]3.IMFq'!M70)</f>
        <v>62.794154237084264</v>
      </c>
      <c r="N66" s="42">
        <f>IFERROR('[1]1.IFSgrowth.rebased'!N66,'[1]3.IMFq'!N70)</f>
        <v>60.8299555130532</v>
      </c>
      <c r="O66" s="42" t="e">
        <f>IFERROR('[1]1.IFSgrowth.rebased'!O66,'[1]3.IMFq'!O70)</f>
        <v>#N/A</v>
      </c>
      <c r="P66" s="42">
        <f>IFERROR('[1]1.IFSgrowth.rebased'!P66,'[1]3.IMFq'!P70)</f>
        <v>59.347703935605701</v>
      </c>
      <c r="Q66" s="36" t="e">
        <f t="shared" si="0"/>
        <v>#N/A</v>
      </c>
    </row>
    <row r="67" spans="1:17" x14ac:dyDescent="0.2">
      <c r="A67" s="41">
        <f>[1]Dummies!A66</f>
        <v>31472</v>
      </c>
      <c r="B67" s="42">
        <f>IFERROR('[1]1.IFSgrowth.rebased'!B67,'[1]3.IMFq'!B71)</f>
        <v>52.109929805091504</v>
      </c>
      <c r="C67" s="42">
        <f>IFERROR('[1]1.IFSgrowth.rebased'!C67,'[1]3.IMFq'!C71)</f>
        <v>57.422987819615734</v>
      </c>
      <c r="D67" s="42">
        <f>IFERROR('[1]1.IFSgrowth.rebased'!D67,'[1]3.IMFq'!D71)</f>
        <v>66.282395888275474</v>
      </c>
      <c r="E67" s="42">
        <f>IFERROR('[1]1.IFSgrowth.rebased'!E67,'[1]3.IMFq'!E71)</f>
        <v>33.56692312871651</v>
      </c>
      <c r="F67" s="42" t="e">
        <f>IFERROR('[1]1.IFSgrowth.rebased'!F67,'[1]3.IMFq'!F71)</f>
        <v>#N/A</v>
      </c>
      <c r="G67" s="42">
        <f>IFERROR('[1]1.IFSgrowth.rebased'!G67,'[1]3.IMFq'!G71)</f>
        <v>46.63761143479563</v>
      </c>
      <c r="H67" s="42">
        <f>IFERROR('[1]1.IFSgrowth.rebased'!H67,'[1]3.IMFq'!H71)</f>
        <v>23.972460076952832</v>
      </c>
      <c r="I67" s="42">
        <f>IFERROR('[1]1.IFSgrowth.rebased'!I67,'[1]3.IMFq'!I71)</f>
        <v>10.811527582348472</v>
      </c>
      <c r="J67" s="42">
        <f>IFERROR('[1]1.IFSgrowth.rebased'!J67,'[1]3.IMFq'!J71)</f>
        <v>68.548436839752668</v>
      </c>
      <c r="K67" s="42">
        <f>IFERROR('[1]1.IFSgrowth.rebased'!K67,'[1]3.IMFq'!K71)</f>
        <v>19.905473560713567</v>
      </c>
      <c r="L67" s="42">
        <f>IFERROR('[1]1.IFSgrowth.rebased'!L67,'[1]3.IMFq'!L71)</f>
        <v>19.540681571565429</v>
      </c>
      <c r="M67" s="42">
        <f>IFERROR('[1]1.IFSgrowth.rebased'!M67,'[1]3.IMFq'!M71)</f>
        <v>59.526677711044805</v>
      </c>
      <c r="N67" s="42">
        <f>IFERROR('[1]1.IFSgrowth.rebased'!N67,'[1]3.IMFq'!N71)</f>
        <v>60.481341265077546</v>
      </c>
      <c r="O67" s="42" t="e">
        <f>IFERROR('[1]1.IFSgrowth.rebased'!O67,'[1]3.IMFq'!O71)</f>
        <v>#N/A</v>
      </c>
      <c r="P67" s="42">
        <f>IFERROR('[1]1.IFSgrowth.rebased'!P67,'[1]3.IMFq'!P71)</f>
        <v>59.697138693726636</v>
      </c>
      <c r="Q67" s="36" t="e">
        <f t="shared" si="0"/>
        <v>#N/A</v>
      </c>
    </row>
    <row r="68" spans="1:17" x14ac:dyDescent="0.2">
      <c r="A68" s="41">
        <f>[1]Dummies!A67</f>
        <v>31564</v>
      </c>
      <c r="B68" s="42">
        <f>IFERROR('[1]1.IFSgrowth.rebased'!B68,'[1]3.IMFq'!B72)</f>
        <v>52.344577723177011</v>
      </c>
      <c r="C68" s="42">
        <f>IFERROR('[1]1.IFSgrowth.rebased'!C68,'[1]3.IMFq'!C72)</f>
        <v>58.073158209613474</v>
      </c>
      <c r="D68" s="42">
        <f>IFERROR('[1]1.IFSgrowth.rebased'!D68,'[1]3.IMFq'!D72)</f>
        <v>66.600963239596723</v>
      </c>
      <c r="E68" s="42">
        <f>IFERROR('[1]1.IFSgrowth.rebased'!E68,'[1]3.IMFq'!E72)</f>
        <v>34.412925889445688</v>
      </c>
      <c r="F68" s="42" t="e">
        <f>IFERROR('[1]1.IFSgrowth.rebased'!F68,'[1]3.IMFq'!F72)</f>
        <v>#N/A</v>
      </c>
      <c r="G68" s="42">
        <f>IFERROR('[1]1.IFSgrowth.rebased'!G68,'[1]3.IMFq'!G72)</f>
        <v>46.828215419030556</v>
      </c>
      <c r="H68" s="42">
        <f>IFERROR('[1]1.IFSgrowth.rebased'!H68,'[1]3.IMFq'!H72)</f>
        <v>24.241139875580931</v>
      </c>
      <c r="I68" s="42">
        <f>IFERROR('[1]1.IFSgrowth.rebased'!I68,'[1]3.IMFq'!I72)</f>
        <v>11.065440603695976</v>
      </c>
      <c r="J68" s="42">
        <f>IFERROR('[1]1.IFSgrowth.rebased'!J68,'[1]3.IMFq'!J72)</f>
        <v>68.380021028718971</v>
      </c>
      <c r="K68" s="42">
        <f>IFERROR('[1]1.IFSgrowth.rebased'!K68,'[1]3.IMFq'!K72)</f>
        <v>22.440542218322875</v>
      </c>
      <c r="L68" s="42">
        <f>IFERROR('[1]1.IFSgrowth.rebased'!L68,'[1]3.IMFq'!L72)</f>
        <v>19.635650837806271</v>
      </c>
      <c r="M68" s="42">
        <f>IFERROR('[1]1.IFSgrowth.rebased'!M68,'[1]3.IMFq'!M72)</f>
        <v>61.874464927994069</v>
      </c>
      <c r="N68" s="42">
        <f>IFERROR('[1]1.IFSgrowth.rebased'!N68,'[1]3.IMFq'!N72)</f>
        <v>61.33600514515436</v>
      </c>
      <c r="O68" s="42" t="e">
        <f>IFERROR('[1]1.IFSgrowth.rebased'!O68,'[1]3.IMFq'!O72)</f>
        <v>#N/A</v>
      </c>
      <c r="P68" s="42">
        <f>IFERROR('[1]1.IFSgrowth.rebased'!P68,'[1]3.IMFq'!P72)</f>
        <v>60.220624166414979</v>
      </c>
      <c r="Q68" s="36" t="e">
        <f t="shared" ref="Q68:Q131" si="1">B68*$B$1+C68*$C$1+D68*$D$1+E68*$E$1+F68*$F$1+G68*$G$1+H68*$H$1+I68*$I$1+J68*$J$1+K68*$K$1+L68*$L$1+M68*$M$1+N68*$N$1+O68*$O$1+P68*$P$1</f>
        <v>#N/A</v>
      </c>
    </row>
    <row r="69" spans="1:17" x14ac:dyDescent="0.2">
      <c r="A69" s="41">
        <f>[1]Dummies!A68</f>
        <v>31656</v>
      </c>
      <c r="B69" s="42">
        <f>IFERROR('[1]1.IFSgrowth.rebased'!B69,'[1]3.IMFq'!B73)</f>
        <v>52.845342758369164</v>
      </c>
      <c r="C69" s="42">
        <f>IFERROR('[1]1.IFSgrowth.rebased'!C69,'[1]3.IMFq'!C73)</f>
        <v>58.463972401802252</v>
      </c>
      <c r="D69" s="42">
        <f>IFERROR('[1]1.IFSgrowth.rebased'!D69,'[1]3.IMFq'!D73)</f>
        <v>66.542084767460963</v>
      </c>
      <c r="E69" s="42">
        <f>IFERROR('[1]1.IFSgrowth.rebased'!E69,'[1]3.IMFq'!E73)</f>
        <v>35.411071364991038</v>
      </c>
      <c r="F69" s="42" t="e">
        <f>IFERROR('[1]1.IFSgrowth.rebased'!F69,'[1]3.IMFq'!F73)</f>
        <v>#N/A</v>
      </c>
      <c r="G69" s="42">
        <f>IFERROR('[1]1.IFSgrowth.rebased'!G69,'[1]3.IMFq'!G73)</f>
        <v>47.0135807031523</v>
      </c>
      <c r="H69" s="42">
        <f>IFERROR('[1]1.IFSgrowth.rebased'!H69,'[1]3.IMFq'!H73)</f>
        <v>24.500770489073329</v>
      </c>
      <c r="I69" s="42">
        <f>IFERROR('[1]1.IFSgrowth.rebased'!I69,'[1]3.IMFq'!I73)</f>
        <v>11.344082933887313</v>
      </c>
      <c r="J69" s="42">
        <f>IFERROR('[1]1.IFSgrowth.rebased'!J69,'[1]3.IMFq'!J73)</f>
        <v>68.780582703077442</v>
      </c>
      <c r="K69" s="42">
        <f>IFERROR('[1]1.IFSgrowth.rebased'!K69,'[1]3.IMFq'!K73)</f>
        <v>24.151510998767041</v>
      </c>
      <c r="L69" s="42">
        <f>IFERROR('[1]1.IFSgrowth.rebased'!L69,'[1]3.IMFq'!L73)</f>
        <v>19.942679823043392</v>
      </c>
      <c r="M69" s="42">
        <f>IFERROR('[1]1.IFSgrowth.rebased'!M69,'[1]3.IMFq'!M73)</f>
        <v>60.996929327617586</v>
      </c>
      <c r="N69" s="42">
        <f>IFERROR('[1]1.IFSgrowth.rebased'!N69,'[1]3.IMFq'!N73)</f>
        <v>61.920823751202349</v>
      </c>
      <c r="O69" s="42" t="e">
        <f>IFERROR('[1]1.IFSgrowth.rebased'!O69,'[1]3.IMFq'!O73)</f>
        <v>#N/A</v>
      </c>
      <c r="P69" s="42">
        <f>IFERROR('[1]1.IFSgrowth.rebased'!P69,'[1]3.IMFq'!P73)</f>
        <v>60.383290302716652</v>
      </c>
      <c r="Q69" s="36" t="e">
        <f t="shared" si="1"/>
        <v>#N/A</v>
      </c>
    </row>
    <row r="70" spans="1:17" x14ac:dyDescent="0.2">
      <c r="A70" s="41">
        <f>[1]Dummies!A69</f>
        <v>31747</v>
      </c>
      <c r="B70" s="42">
        <f>IFERROR('[1]1.IFSgrowth.rebased'!B70,'[1]3.IMFq'!B74)</f>
        <v>53.1288014077398</v>
      </c>
      <c r="C70" s="42">
        <f>IFERROR('[1]1.IFSgrowth.rebased'!C70,'[1]3.IMFq'!C74)</f>
        <v>59.565981971708517</v>
      </c>
      <c r="D70" s="42">
        <f>IFERROR('[1]1.IFSgrowth.rebased'!D70,'[1]3.IMFq'!D74)</f>
        <v>66.455414476135672</v>
      </c>
      <c r="E70" s="42">
        <f>IFERROR('[1]1.IFSgrowth.rebased'!E70,'[1]3.IMFq'!E74)</f>
        <v>36.561359555352567</v>
      </c>
      <c r="F70" s="42" t="e">
        <f>IFERROR('[1]1.IFSgrowth.rebased'!F70,'[1]3.IMFq'!F74)</f>
        <v>#N/A</v>
      </c>
      <c r="G70" s="42">
        <f>IFERROR('[1]1.IFSgrowth.rebased'!G70,'[1]3.IMFq'!G74)</f>
        <v>47.193707287160855</v>
      </c>
      <c r="H70" s="42">
        <f>IFERROR('[1]1.IFSgrowth.rebased'!H70,'[1]3.IMFq'!H74)</f>
        <v>24.751351917430025</v>
      </c>
      <c r="I70" s="42">
        <f>IFERROR('[1]1.IFSgrowth.rebased'!I70,'[1]3.IMFq'!I74)</f>
        <v>11.647454572922479</v>
      </c>
      <c r="J70" s="42">
        <f>IFERROR('[1]1.IFSgrowth.rebased'!J70,'[1]3.IMFq'!J74)</f>
        <v>69.323069526781637</v>
      </c>
      <c r="K70" s="42">
        <f>IFERROR('[1]1.IFSgrowth.rebased'!K70,'[1]3.IMFq'!K74)</f>
        <v>25.459096479038156</v>
      </c>
      <c r="L70" s="42">
        <f>IFERROR('[1]1.IFSgrowth.rebased'!L70,'[1]3.IMFq'!L74)</f>
        <v>20.461768527276782</v>
      </c>
      <c r="M70" s="42">
        <f>IFERROR('[1]1.IFSgrowth.rebased'!M70,'[1]3.IMFq'!M74)</f>
        <v>63.108922441567131</v>
      </c>
      <c r="N70" s="42">
        <f>IFERROR('[1]1.IFSgrowth.rebased'!N70,'[1]3.IMFq'!N74)</f>
        <v>62.460616863028129</v>
      </c>
      <c r="O70" s="42" t="e">
        <f>IFERROR('[1]1.IFSgrowth.rebased'!O70,'[1]3.IMFq'!O74)</f>
        <v>#N/A</v>
      </c>
      <c r="P70" s="42">
        <f>IFERROR('[1]1.IFSgrowth.rebased'!P70,'[1]3.IMFq'!P74)</f>
        <v>60.773750568101562</v>
      </c>
      <c r="Q70" s="36" t="e">
        <f t="shared" si="1"/>
        <v>#N/A</v>
      </c>
    </row>
    <row r="71" spans="1:17" x14ac:dyDescent="0.2">
      <c r="A71" s="41">
        <f>[1]Dummies!A70</f>
        <v>31837</v>
      </c>
      <c r="B71" s="42">
        <f>IFERROR('[1]1.IFSgrowth.rebased'!B71,'[1]3.IMFq'!B75)</f>
        <v>53.522934721394456</v>
      </c>
      <c r="C71" s="42">
        <f>IFERROR('[1]1.IFSgrowth.rebased'!C71,'[1]3.IMFq'!C75)</f>
        <v>60.066132600228528</v>
      </c>
      <c r="D71" s="42">
        <f>IFERROR('[1]1.IFSgrowth.rebased'!D71,'[1]3.IMFq'!D75)</f>
        <v>66.571824242155927</v>
      </c>
      <c r="E71" s="42">
        <f>IFERROR('[1]1.IFSgrowth.rebased'!E71,'[1]3.IMFq'!E75)</f>
        <v>37.587178553561507</v>
      </c>
      <c r="F71" s="42" t="e">
        <f>IFERROR('[1]1.IFSgrowth.rebased'!F71,'[1]3.IMFq'!F75)</f>
        <v>#N/A</v>
      </c>
      <c r="G71" s="42">
        <f>IFERROR('[1]1.IFSgrowth.rebased'!G71,'[1]3.IMFq'!G75)</f>
        <v>46.775014435369847</v>
      </c>
      <c r="H71" s="42">
        <f>IFERROR('[1]1.IFSgrowth.rebased'!H71,'[1]3.IMFq'!H75)</f>
        <v>24.740122156904341</v>
      </c>
      <c r="I71" s="42">
        <f>IFERROR('[1]1.IFSgrowth.rebased'!I71,'[1]3.IMFq'!I75)</f>
        <v>12.023175106577657</v>
      </c>
      <c r="J71" s="42">
        <f>IFERROR('[1]1.IFSgrowth.rebased'!J71,'[1]3.IMFq'!J75)</f>
        <v>69.273347126534162</v>
      </c>
      <c r="K71" s="42">
        <f>IFERROR('[1]1.IFSgrowth.rebased'!K71,'[1]3.IMFq'!K75)</f>
        <v>22.819310214137545</v>
      </c>
      <c r="L71" s="42">
        <f>IFERROR('[1]1.IFSgrowth.rebased'!L71,'[1]3.IMFq'!L75)</f>
        <v>21.887655467454277</v>
      </c>
      <c r="M71" s="42">
        <f>IFERROR('[1]1.IFSgrowth.rebased'!M71,'[1]3.IMFq'!M75)</f>
        <v>60.231598489608096</v>
      </c>
      <c r="N71" s="42">
        <f>IFERROR('[1]1.IFSgrowth.rebased'!N71,'[1]3.IMFq'!N75)</f>
        <v>60.784930018830984</v>
      </c>
      <c r="O71" s="42" t="e">
        <f>IFERROR('[1]1.IFSgrowth.rebased'!O71,'[1]3.IMFq'!O75)</f>
        <v>#N/A</v>
      </c>
      <c r="P71" s="42">
        <f>IFERROR('[1]1.IFSgrowth.rebased'!P71,'[1]3.IMFq'!P75)</f>
        <v>60.584212724541977</v>
      </c>
      <c r="Q71" s="36" t="e">
        <f t="shared" si="1"/>
        <v>#N/A</v>
      </c>
    </row>
    <row r="72" spans="1:17" x14ac:dyDescent="0.2">
      <c r="A72" s="41">
        <f>[1]Dummies!A71</f>
        <v>31929</v>
      </c>
      <c r="B72" s="42">
        <f>IFERROR('[1]1.IFSgrowth.rebased'!B72,'[1]3.IMFq'!B76)</f>
        <v>54.100005833916356</v>
      </c>
      <c r="C72" s="42">
        <f>IFERROR('[1]1.IFSgrowth.rebased'!C72,'[1]3.IMFq'!C76)</f>
        <v>60.89912368260341</v>
      </c>
      <c r="D72" s="42">
        <f>IFERROR('[1]1.IFSgrowth.rebased'!D72,'[1]3.IMFq'!D76)</f>
        <v>67.074197414066461</v>
      </c>
      <c r="E72" s="42">
        <f>IFERROR('[1]1.IFSgrowth.rebased'!E72,'[1]3.IMFq'!E76)</f>
        <v>39.152396936342925</v>
      </c>
      <c r="F72" s="42" t="e">
        <f>IFERROR('[1]1.IFSgrowth.rebased'!F72,'[1]3.IMFq'!F76)</f>
        <v>#N/A</v>
      </c>
      <c r="G72" s="42">
        <f>IFERROR('[1]1.IFSgrowth.rebased'!G72,'[1]3.IMFq'!G76)</f>
        <v>47.182095913426622</v>
      </c>
      <c r="H72" s="42">
        <f>IFERROR('[1]1.IFSgrowth.rebased'!H72,'[1]3.IMFq'!H76)</f>
        <v>25.073710016488288</v>
      </c>
      <c r="I72" s="42">
        <f>IFERROR('[1]1.IFSgrowth.rebased'!I72,'[1]3.IMFq'!I76)</f>
        <v>12.356957528990012</v>
      </c>
      <c r="J72" s="42">
        <f>IFERROR('[1]1.IFSgrowth.rebased'!J72,'[1]3.IMFq'!J76)</f>
        <v>70.725054445066462</v>
      </c>
      <c r="K72" s="42">
        <f>IFERROR('[1]1.IFSgrowth.rebased'!K72,'[1]3.IMFq'!K76)</f>
        <v>25.794172309616691</v>
      </c>
      <c r="L72" s="42">
        <f>IFERROR('[1]1.IFSgrowth.rebased'!L72,'[1]3.IMFq'!L76)</f>
        <v>22.552968202901095</v>
      </c>
      <c r="M72" s="42">
        <f>IFERROR('[1]1.IFSgrowth.rebased'!M72,'[1]3.IMFq'!M76)</f>
        <v>62.889128286400378</v>
      </c>
      <c r="N72" s="42">
        <f>IFERROR('[1]1.IFSgrowth.rebased'!N72,'[1]3.IMFq'!N76)</f>
        <v>62.404411918076484</v>
      </c>
      <c r="O72" s="42" t="e">
        <f>IFERROR('[1]1.IFSgrowth.rebased'!O72,'[1]3.IMFq'!O76)</f>
        <v>#N/A</v>
      </c>
      <c r="P72" s="42">
        <f>IFERROR('[1]1.IFSgrowth.rebased'!P72,'[1]3.IMFq'!P76)</f>
        <v>60.777340299987145</v>
      </c>
      <c r="Q72" s="36" t="e">
        <f t="shared" si="1"/>
        <v>#N/A</v>
      </c>
    </row>
    <row r="73" spans="1:17" x14ac:dyDescent="0.2">
      <c r="A73" s="41">
        <f>[1]Dummies!A72</f>
        <v>32021</v>
      </c>
      <c r="B73" s="42">
        <f>IFERROR('[1]1.IFSgrowth.rebased'!B73,'[1]3.IMFq'!B77)</f>
        <v>54.569149196112235</v>
      </c>
      <c r="C73" s="42">
        <f>IFERROR('[1]1.IFSgrowth.rebased'!C73,'[1]3.IMFq'!C77)</f>
        <v>62.388896195312441</v>
      </c>
      <c r="D73" s="42">
        <f>IFERROR('[1]1.IFSgrowth.rebased'!D73,'[1]3.IMFq'!D77)</f>
        <v>67.918952854052733</v>
      </c>
      <c r="E73" s="42">
        <f>IFERROR('[1]1.IFSgrowth.rebased'!E73,'[1]3.IMFq'!E77)</f>
        <v>40.980402796728029</v>
      </c>
      <c r="F73" s="42" t="e">
        <f>IFERROR('[1]1.IFSgrowth.rebased'!F73,'[1]3.IMFq'!F77)</f>
        <v>#N/A</v>
      </c>
      <c r="G73" s="42">
        <f>IFERROR('[1]1.IFSgrowth.rebased'!G73,'[1]3.IMFq'!G77)</f>
        <v>47.821370985644791</v>
      </c>
      <c r="H73" s="42">
        <f>IFERROR('[1]1.IFSgrowth.rebased'!H73,'[1]3.IMFq'!H77)</f>
        <v>25.499353492435194</v>
      </c>
      <c r="I73" s="42">
        <f>IFERROR('[1]1.IFSgrowth.rebased'!I73,'[1]3.IMFq'!I77)</f>
        <v>12.696421425935723</v>
      </c>
      <c r="J73" s="42">
        <f>IFERROR('[1]1.IFSgrowth.rebased'!J73,'[1]3.IMFq'!J77)</f>
        <v>72.139751069355526</v>
      </c>
      <c r="K73" s="42">
        <f>IFERROR('[1]1.IFSgrowth.rebased'!K73,'[1]3.IMFq'!K77)</f>
        <v>26.673554057820041</v>
      </c>
      <c r="L73" s="42">
        <f>IFERROR('[1]1.IFSgrowth.rebased'!L73,'[1]3.IMFq'!L77)</f>
        <v>23.152445250565052</v>
      </c>
      <c r="M73" s="42">
        <f>IFERROR('[1]1.IFSgrowth.rebased'!M73,'[1]3.IMFq'!M77)</f>
        <v>62.135797409265592</v>
      </c>
      <c r="N73" s="42">
        <f>IFERROR('[1]1.IFSgrowth.rebased'!N73,'[1]3.IMFq'!N77)</f>
        <v>62.797949096506187</v>
      </c>
      <c r="O73" s="42" t="e">
        <f>IFERROR('[1]1.IFSgrowth.rebased'!O73,'[1]3.IMFq'!O77)</f>
        <v>#N/A</v>
      </c>
      <c r="P73" s="42">
        <f>IFERROR('[1]1.IFSgrowth.rebased'!P73,'[1]3.IMFq'!P77)</f>
        <v>61.451697075638776</v>
      </c>
      <c r="Q73" s="36" t="e">
        <f t="shared" si="1"/>
        <v>#N/A</v>
      </c>
    </row>
    <row r="74" spans="1:17" x14ac:dyDescent="0.2">
      <c r="A74" s="41">
        <f>[1]Dummies!A73</f>
        <v>32112</v>
      </c>
      <c r="B74" s="42">
        <f>IFERROR('[1]1.IFSgrowth.rebased'!B74,'[1]3.IMFq'!B78)</f>
        <v>55.506077949163092</v>
      </c>
      <c r="C74" s="42">
        <f>IFERROR('[1]1.IFSgrowth.rebased'!C74,'[1]3.IMFq'!C78)</f>
        <v>63.123738755771363</v>
      </c>
      <c r="D74" s="42">
        <f>IFERROR('[1]1.IFSgrowth.rebased'!D74,'[1]3.IMFq'!D78)</f>
        <v>68.450654129240235</v>
      </c>
      <c r="E74" s="42">
        <f>IFERROR('[1]1.IFSgrowth.rebased'!E74,'[1]3.IMFq'!E78)</f>
        <v>43.071196134716843</v>
      </c>
      <c r="F74" s="42" t="e">
        <f>IFERROR('[1]1.IFSgrowth.rebased'!F74,'[1]3.IMFq'!F78)</f>
        <v>#N/A</v>
      </c>
      <c r="G74" s="42">
        <f>IFERROR('[1]1.IFSgrowth.rebased'!G74,'[1]3.IMFq'!G78)</f>
        <v>48.692839652024354</v>
      </c>
      <c r="H74" s="42">
        <f>IFERROR('[1]1.IFSgrowth.rebased'!H74,'[1]3.IMFq'!H78)</f>
        <v>26.017052584745052</v>
      </c>
      <c r="I74" s="42">
        <f>IFERROR('[1]1.IFSgrowth.rebased'!I74,'[1]3.IMFq'!I78)</f>
        <v>13.041566797414793</v>
      </c>
      <c r="J74" s="42">
        <f>IFERROR('[1]1.IFSgrowth.rebased'!J74,'[1]3.IMFq'!J78)</f>
        <v>73.997203846403977</v>
      </c>
      <c r="K74" s="42">
        <f>IFERROR('[1]1.IFSgrowth.rebased'!K74,'[1]3.IMFq'!K78)</f>
        <v>28.134062116417631</v>
      </c>
      <c r="L74" s="42">
        <f>IFERROR('[1]1.IFSgrowth.rebased'!L74,'[1]3.IMFq'!L78)</f>
        <v>23.686086610446161</v>
      </c>
      <c r="M74" s="42">
        <f>IFERROR('[1]1.IFSgrowth.rebased'!M74,'[1]3.IMFq'!M78)</f>
        <v>65.883682625366234</v>
      </c>
      <c r="N74" s="42">
        <f>IFERROR('[1]1.IFSgrowth.rebased'!N74,'[1]3.IMFq'!N78)</f>
        <v>63.596510595399501</v>
      </c>
      <c r="O74" s="42" t="e">
        <f>IFERROR('[1]1.IFSgrowth.rebased'!O74,'[1]3.IMFq'!O78)</f>
        <v>#N/A</v>
      </c>
      <c r="P74" s="42">
        <f>IFERROR('[1]1.IFSgrowth.rebased'!P74,'[1]3.IMFq'!P78)</f>
        <v>61.67990145979465</v>
      </c>
      <c r="Q74" s="36" t="e">
        <f t="shared" si="1"/>
        <v>#N/A</v>
      </c>
    </row>
    <row r="75" spans="1:17" x14ac:dyDescent="0.2">
      <c r="A75" s="41">
        <f>[1]Dummies!A74</f>
        <v>32203</v>
      </c>
      <c r="B75" s="42">
        <f>IFERROR('[1]1.IFSgrowth.rebased'!B75,'[1]3.IMFq'!B79)</f>
        <v>55.792979175003218</v>
      </c>
      <c r="C75" s="42">
        <f>IFERROR('[1]1.IFSgrowth.rebased'!C75,'[1]3.IMFq'!C79)</f>
        <v>64.315505911782168</v>
      </c>
      <c r="D75" s="42">
        <f>IFERROR('[1]1.IFSgrowth.rebased'!D75,'[1]3.IMFq'!D79)</f>
        <v>68.621584567585671</v>
      </c>
      <c r="E75" s="42">
        <f>IFERROR('[1]1.IFSgrowth.rebased'!E75,'[1]3.IMFq'!E79)</f>
        <v>47.191107833457863</v>
      </c>
      <c r="F75" s="42" t="e">
        <f>IFERROR('[1]1.IFSgrowth.rebased'!F75,'[1]3.IMFq'!F79)</f>
        <v>#N/A</v>
      </c>
      <c r="G75" s="42">
        <f>IFERROR('[1]1.IFSgrowth.rebased'!G75,'[1]3.IMFq'!G79)</f>
        <v>51.364172950241809</v>
      </c>
      <c r="H75" s="42">
        <f>IFERROR('[1]1.IFSgrowth.rebased'!H75,'[1]3.IMFq'!H79)</f>
        <v>26.97998431360682</v>
      </c>
      <c r="I75" s="42">
        <f>IFERROR('[1]1.IFSgrowth.rebased'!I75,'[1]3.IMFq'!I79)</f>
        <v>13.534429861776388</v>
      </c>
      <c r="J75" s="42">
        <f>IFERROR('[1]1.IFSgrowth.rebased'!J75,'[1]3.IMFq'!J79)</f>
        <v>75.763673588273676</v>
      </c>
      <c r="K75" s="42">
        <f>IFERROR('[1]1.IFSgrowth.rebased'!K75,'[1]3.IMFq'!K79)</f>
        <v>26.562067241830185</v>
      </c>
      <c r="L75" s="42">
        <f>IFERROR('[1]1.IFSgrowth.rebased'!L75,'[1]3.IMFq'!L79)</f>
        <v>24.030913521878333</v>
      </c>
      <c r="M75" s="42">
        <f>IFERROR('[1]1.IFSgrowth.rebased'!M75,'[1]3.IMFq'!M79)</f>
        <v>63.810561179549296</v>
      </c>
      <c r="N75" s="42">
        <f>IFERROR('[1]1.IFSgrowth.rebased'!N75,'[1]3.IMFq'!N79)</f>
        <v>63.529023635950267</v>
      </c>
      <c r="O75" s="42" t="e">
        <f>IFERROR('[1]1.IFSgrowth.rebased'!O75,'[1]3.IMFq'!O79)</f>
        <v>#N/A</v>
      </c>
      <c r="P75" s="42">
        <f>IFERROR('[1]1.IFSgrowth.rebased'!P75,'[1]3.IMFq'!P79)</f>
        <v>61.924618610624272</v>
      </c>
      <c r="Q75" s="36" t="e">
        <f t="shared" si="1"/>
        <v>#N/A</v>
      </c>
    </row>
    <row r="76" spans="1:17" x14ac:dyDescent="0.2">
      <c r="A76" s="41">
        <f>[1]Dummies!A75</f>
        <v>32295</v>
      </c>
      <c r="B76" s="42">
        <f>IFERROR('[1]1.IFSgrowth.rebased'!B76,'[1]3.IMFq'!B80)</f>
        <v>56.526116930683386</v>
      </c>
      <c r="C76" s="42">
        <f>IFERROR('[1]1.IFSgrowth.rebased'!C76,'[1]3.IMFq'!C80)</f>
        <v>64.738103951741678</v>
      </c>
      <c r="D76" s="42">
        <f>IFERROR('[1]1.IFSgrowth.rebased'!D76,'[1]3.IMFq'!D80)</f>
        <v>69.051430906824052</v>
      </c>
      <c r="E76" s="42">
        <f>IFERROR('[1]1.IFSgrowth.rebased'!E76,'[1]3.IMFq'!E80)</f>
        <v>49.100943773394647</v>
      </c>
      <c r="F76" s="42" t="e">
        <f>IFERROR('[1]1.IFSgrowth.rebased'!F76,'[1]3.IMFq'!F80)</f>
        <v>#N/A</v>
      </c>
      <c r="G76" s="42">
        <f>IFERROR('[1]1.IFSgrowth.rebased'!G76,'[1]3.IMFq'!G80)</f>
        <v>52.072960389873558</v>
      </c>
      <c r="H76" s="42">
        <f>IFERROR('[1]1.IFSgrowth.rebased'!H76,'[1]3.IMFq'!H80)</f>
        <v>27.540523830567032</v>
      </c>
      <c r="I76" s="42">
        <f>IFERROR('[1]1.IFSgrowth.rebased'!I76,'[1]3.IMFq'!I80)</f>
        <v>13.834123694982503</v>
      </c>
      <c r="J76" s="42">
        <f>IFERROR('[1]1.IFSgrowth.rebased'!J76,'[1]3.IMFq'!J80)</f>
        <v>75.653041724173704</v>
      </c>
      <c r="K76" s="42">
        <f>IFERROR('[1]1.IFSgrowth.rebased'!K76,'[1]3.IMFq'!K80)</f>
        <v>27.913652578641912</v>
      </c>
      <c r="L76" s="42">
        <f>IFERROR('[1]1.IFSgrowth.rebased'!L76,'[1]3.IMFq'!L80)</f>
        <v>24.482075010460161</v>
      </c>
      <c r="M76" s="42">
        <f>IFERROR('[1]1.IFSgrowth.rebased'!M76,'[1]3.IMFq'!M80)</f>
        <v>65.890554397832943</v>
      </c>
      <c r="N76" s="42">
        <f>IFERROR('[1]1.IFSgrowth.rebased'!N76,'[1]3.IMFq'!N80)</f>
        <v>64.102560227500661</v>
      </c>
      <c r="O76" s="42" t="e">
        <f>IFERROR('[1]1.IFSgrowth.rebased'!O76,'[1]3.IMFq'!O80)</f>
        <v>#N/A</v>
      </c>
      <c r="P76" s="42">
        <f>IFERROR('[1]1.IFSgrowth.rebased'!P76,'[1]3.IMFq'!P80)</f>
        <v>62.263079045552082</v>
      </c>
      <c r="Q76" s="36" t="e">
        <f t="shared" si="1"/>
        <v>#N/A</v>
      </c>
    </row>
    <row r="77" spans="1:17" x14ac:dyDescent="0.2">
      <c r="A77" s="41">
        <f>[1]Dummies!A76</f>
        <v>32387</v>
      </c>
      <c r="B77" s="42">
        <f>IFERROR('[1]1.IFSgrowth.rebased'!B77,'[1]3.IMFq'!B81)</f>
        <v>56.85734281757194</v>
      </c>
      <c r="C77" s="42">
        <f>IFERROR('[1]1.IFSgrowth.rebased'!C77,'[1]3.IMFq'!C81)</f>
        <v>65.743744895207087</v>
      </c>
      <c r="D77" s="42">
        <f>IFERROR('[1]1.IFSgrowth.rebased'!D77,'[1]3.IMFq'!D81)</f>
        <v>69.83636446015052</v>
      </c>
      <c r="E77" s="42">
        <f>IFERROR('[1]1.IFSgrowth.rebased'!E77,'[1]3.IMFq'!E81)</f>
        <v>50.567034837675706</v>
      </c>
      <c r="F77" s="42" t="e">
        <f>IFERROR('[1]1.IFSgrowth.rebased'!F77,'[1]3.IMFq'!F81)</f>
        <v>#N/A</v>
      </c>
      <c r="G77" s="42">
        <f>IFERROR('[1]1.IFSgrowth.rebased'!G77,'[1]3.IMFq'!G81)</f>
        <v>52.386873008596083</v>
      </c>
      <c r="H77" s="42">
        <f>IFERROR('[1]1.IFSgrowth.rebased'!H77,'[1]3.IMFq'!H81)</f>
        <v>28.051848155814625</v>
      </c>
      <c r="I77" s="42">
        <f>IFERROR('[1]1.IFSgrowth.rebased'!I77,'[1]3.IMFq'!I81)</f>
        <v>14.082684515382308</v>
      </c>
      <c r="J77" s="42">
        <f>IFERROR('[1]1.IFSgrowth.rebased'!J77,'[1]3.IMFq'!J81)</f>
        <v>77.34082086020905</v>
      </c>
      <c r="K77" s="42">
        <f>IFERROR('[1]1.IFSgrowth.rebased'!K77,'[1]3.IMFq'!K81)</f>
        <v>29.528211417015733</v>
      </c>
      <c r="L77" s="42">
        <f>IFERROR('[1]1.IFSgrowth.rebased'!L77,'[1]3.IMFq'!L81)</f>
        <v>24.916592315525566</v>
      </c>
      <c r="M77" s="42">
        <f>IFERROR('[1]1.IFSgrowth.rebased'!M77,'[1]3.IMFq'!M81)</f>
        <v>64.736712006033585</v>
      </c>
      <c r="N77" s="42">
        <f>IFERROR('[1]1.IFSgrowth.rebased'!N77,'[1]3.IMFq'!N81)</f>
        <v>65.080916011978346</v>
      </c>
      <c r="O77" s="42" t="e">
        <f>IFERROR('[1]1.IFSgrowth.rebased'!O77,'[1]3.IMFq'!O81)</f>
        <v>#N/A</v>
      </c>
      <c r="P77" s="42">
        <f>IFERROR('[1]1.IFSgrowth.rebased'!P77,'[1]3.IMFq'!P81)</f>
        <v>62.95292295019587</v>
      </c>
      <c r="Q77" s="36" t="e">
        <f t="shared" si="1"/>
        <v>#N/A</v>
      </c>
    </row>
    <row r="78" spans="1:17" x14ac:dyDescent="0.2">
      <c r="A78" s="41">
        <f>[1]Dummies!A77</f>
        <v>32478</v>
      </c>
      <c r="B78" s="42">
        <f>IFERROR('[1]1.IFSgrowth.rebased'!B78,'[1]3.IMFq'!B82)</f>
        <v>57.614943116635352</v>
      </c>
      <c r="C78" s="42">
        <f>IFERROR('[1]1.IFSgrowth.rebased'!C78,'[1]3.IMFq'!C82)</f>
        <v>66.306700406922019</v>
      </c>
      <c r="D78" s="42">
        <f>IFERROR('[1]1.IFSgrowth.rebased'!D78,'[1]3.IMFq'!D82)</f>
        <v>71.0585788150414</v>
      </c>
      <c r="E78" s="42">
        <f>IFERROR('[1]1.IFSgrowth.rebased'!E78,'[1]3.IMFq'!E82)</f>
        <v>51.589381026301069</v>
      </c>
      <c r="F78" s="42" t="e">
        <f>IFERROR('[1]1.IFSgrowth.rebased'!F78,'[1]3.IMFq'!F82)</f>
        <v>#N/A</v>
      </c>
      <c r="G78" s="42">
        <f>IFERROR('[1]1.IFSgrowth.rebased'!G78,'[1]3.IMFq'!G82)</f>
        <v>52.3059108064094</v>
      </c>
      <c r="H78" s="42">
        <f>IFERROR('[1]1.IFSgrowth.rebased'!H78,'[1]3.IMFq'!H82)</f>
        <v>28.513957289349609</v>
      </c>
      <c r="I78" s="42">
        <f>IFERROR('[1]1.IFSgrowth.rebased'!I78,'[1]3.IMFq'!I82)</f>
        <v>14.2801123229758</v>
      </c>
      <c r="J78" s="42">
        <f>IFERROR('[1]1.IFSgrowth.rebased'!J78,'[1]3.IMFq'!J82)</f>
        <v>78.155856570819765</v>
      </c>
      <c r="K78" s="42">
        <f>IFERROR('[1]1.IFSgrowth.rebased'!K78,'[1]3.IMFq'!K82)</f>
        <v>31.729024754191791</v>
      </c>
      <c r="L78" s="42">
        <f>IFERROR('[1]1.IFSgrowth.rebased'!L78,'[1]3.IMFq'!L82)</f>
        <v>25.334465437074552</v>
      </c>
      <c r="M78" s="42">
        <f>IFERROR('[1]1.IFSgrowth.rebased'!M78,'[1]3.IMFq'!M82)</f>
        <v>68.590032775802641</v>
      </c>
      <c r="N78" s="42">
        <f>IFERROR('[1]1.IFSgrowth.rebased'!N78,'[1]3.IMFq'!N82)</f>
        <v>65.845631467378894</v>
      </c>
      <c r="O78" s="42" t="e">
        <f>IFERROR('[1]1.IFSgrowth.rebased'!O78,'[1]3.IMFq'!O82)</f>
        <v>#N/A</v>
      </c>
      <c r="P78" s="42">
        <f>IFERROR('[1]1.IFSgrowth.rebased'!P78,'[1]3.IMFq'!P82)</f>
        <v>63.763484409963887</v>
      </c>
      <c r="Q78" s="36" t="e">
        <f t="shared" si="1"/>
        <v>#N/A</v>
      </c>
    </row>
    <row r="79" spans="1:17" x14ac:dyDescent="0.2">
      <c r="A79" s="41">
        <f>[1]Dummies!A78</f>
        <v>32568</v>
      </c>
      <c r="B79" s="42">
        <f>IFERROR('[1]1.IFSgrowth.rebased'!B79,'[1]3.IMFq'!B83)</f>
        <v>58.200538477328777</v>
      </c>
      <c r="C79" s="42">
        <f>IFERROR('[1]1.IFSgrowth.rebased'!C79,'[1]3.IMFq'!C83)</f>
        <v>66.57978722696798</v>
      </c>
      <c r="D79" s="42">
        <f>IFERROR('[1]1.IFSgrowth.rebased'!D79,'[1]3.IMFq'!D83)</f>
        <v>71.284371976834535</v>
      </c>
      <c r="E79" s="42">
        <f>IFERROR('[1]1.IFSgrowth.rebased'!E79,'[1]3.IMFq'!E83)</f>
        <v>50.707311049073688</v>
      </c>
      <c r="F79" s="42" t="e">
        <f>IFERROR('[1]1.IFSgrowth.rebased'!F79,'[1]3.IMFq'!F83)</f>
        <v>#N/A</v>
      </c>
      <c r="G79" s="42">
        <f>IFERROR('[1]1.IFSgrowth.rebased'!G79,'[1]3.IMFq'!G83)</f>
        <v>50.590839789984777</v>
      </c>
      <c r="H79" s="42">
        <f>IFERROR('[1]1.IFSgrowth.rebased'!H79,'[1]3.IMFq'!H83)</f>
        <v>28.807453629362186</v>
      </c>
      <c r="I79" s="42">
        <f>IFERROR('[1]1.IFSgrowth.rebased'!I79,'[1]3.IMFq'!I83)</f>
        <v>14.301811880563285</v>
      </c>
      <c r="J79" s="42">
        <f>IFERROR('[1]1.IFSgrowth.rebased'!J79,'[1]3.IMFq'!J83)</f>
        <v>80.264532299214409</v>
      </c>
      <c r="K79" s="42">
        <f>IFERROR('[1]1.IFSgrowth.rebased'!K79,'[1]3.IMFq'!K83)</f>
        <v>27.864627097461458</v>
      </c>
      <c r="L79" s="42">
        <f>IFERROR('[1]1.IFSgrowth.rebased'!L79,'[1]3.IMFq'!L83)</f>
        <v>25.903764616143672</v>
      </c>
      <c r="M79" s="42">
        <f>IFERROR('[1]1.IFSgrowth.rebased'!M79,'[1]3.IMFq'!M83)</f>
        <v>66.061220508051093</v>
      </c>
      <c r="N79" s="42">
        <f>IFERROR('[1]1.IFSgrowth.rebased'!N79,'[1]3.IMFq'!N83)</f>
        <v>66.509219047373719</v>
      </c>
      <c r="O79" s="42">
        <f>IFERROR('[1]1.IFSgrowth.rebased'!O79,'[1]3.IMFq'!O83)</f>
        <v>0</v>
      </c>
      <c r="P79" s="42">
        <f>IFERROR('[1]1.IFSgrowth.rebased'!P79,'[1]3.IMFq'!P83)</f>
        <v>64.688301907462105</v>
      </c>
      <c r="Q79" s="36" t="e">
        <f t="shared" si="1"/>
        <v>#N/A</v>
      </c>
    </row>
    <row r="80" spans="1:17" x14ac:dyDescent="0.2">
      <c r="A80" s="41">
        <f>[1]Dummies!A79</f>
        <v>32660</v>
      </c>
      <c r="B80" s="42">
        <f>IFERROR('[1]1.IFSgrowth.rebased'!B80,'[1]3.IMFq'!B84)</f>
        <v>58.64466657798161</v>
      </c>
      <c r="C80" s="42">
        <f>IFERROR('[1]1.IFSgrowth.rebased'!C80,'[1]3.IMFq'!C84)</f>
        <v>67.00391089162045</v>
      </c>
      <c r="D80" s="42">
        <f>IFERROR('[1]1.IFSgrowth.rebased'!D80,'[1]3.IMFq'!D84)</f>
        <v>72.574408346919554</v>
      </c>
      <c r="E80" s="42">
        <f>IFERROR('[1]1.IFSgrowth.rebased'!E80,'[1]3.IMFq'!E84)</f>
        <v>51.426436002466417</v>
      </c>
      <c r="F80" s="42" t="e">
        <f>IFERROR('[1]1.IFSgrowth.rebased'!F80,'[1]3.IMFq'!F84)</f>
        <v>#N/A</v>
      </c>
      <c r="G80" s="42">
        <f>IFERROR('[1]1.IFSgrowth.rebased'!G80,'[1]3.IMFq'!G84)</f>
        <v>50.215821543311158</v>
      </c>
      <c r="H80" s="42">
        <f>IFERROR('[1]1.IFSgrowth.rebased'!H80,'[1]3.IMFq'!H84)</f>
        <v>29.218891420195856</v>
      </c>
      <c r="I80" s="42">
        <f>IFERROR('[1]1.IFSgrowth.rebased'!I80,'[1]3.IMFq'!I84)</f>
        <v>14.446811757424038</v>
      </c>
      <c r="J80" s="42">
        <f>IFERROR('[1]1.IFSgrowth.rebased'!J80,'[1]3.IMFq'!J84)</f>
        <v>79.216493113929261</v>
      </c>
      <c r="K80" s="42">
        <f>IFERROR('[1]1.IFSgrowth.rebased'!K80,'[1]3.IMFq'!K84)</f>
        <v>30.0900557389959</v>
      </c>
      <c r="L80" s="42">
        <f>IFERROR('[1]1.IFSgrowth.rebased'!L80,'[1]3.IMFq'!L84)</f>
        <v>26.221121274245199</v>
      </c>
      <c r="M80" s="42">
        <f>IFERROR('[1]1.IFSgrowth.rebased'!M80,'[1]3.IMFq'!M84)</f>
        <v>68.493725397500455</v>
      </c>
      <c r="N80" s="42">
        <f>IFERROR('[1]1.IFSgrowth.rebased'!N80,'[1]3.IMFq'!N84)</f>
        <v>66.531680512600758</v>
      </c>
      <c r="O80" s="42">
        <f>IFERROR('[1]1.IFSgrowth.rebased'!O80,'[1]3.IMFq'!O84)</f>
        <v>0</v>
      </c>
      <c r="P80" s="42">
        <f>IFERROR('[1]1.IFSgrowth.rebased'!P80,'[1]3.IMFq'!P84)</f>
        <v>65.375889409206351</v>
      </c>
      <c r="Q80" s="36" t="e">
        <f t="shared" si="1"/>
        <v>#N/A</v>
      </c>
    </row>
    <row r="81" spans="1:17" x14ac:dyDescent="0.2">
      <c r="A81" s="41">
        <f>[1]Dummies!A80</f>
        <v>32752</v>
      </c>
      <c r="B81" s="42">
        <f>IFERROR('[1]1.IFSgrowth.rebased'!B81,'[1]3.IMFq'!B85)</f>
        <v>59.079067315502989</v>
      </c>
      <c r="C81" s="42">
        <f>IFERROR('[1]1.IFSgrowth.rebased'!C81,'[1]3.IMFq'!C85)</f>
        <v>67.038745988777194</v>
      </c>
      <c r="D81" s="42">
        <f>IFERROR('[1]1.IFSgrowth.rebased'!D81,'[1]3.IMFq'!D85)</f>
        <v>73.093411660905772</v>
      </c>
      <c r="E81" s="42">
        <f>IFERROR('[1]1.IFSgrowth.rebased'!E81,'[1]3.IMFq'!E85)</f>
        <v>52.286084596282237</v>
      </c>
      <c r="F81" s="42" t="e">
        <f>IFERROR('[1]1.IFSgrowth.rebased'!F81,'[1]3.IMFq'!F85)</f>
        <v>#N/A</v>
      </c>
      <c r="G81" s="42">
        <f>IFERROR('[1]1.IFSgrowth.rebased'!G81,'[1]3.IMFq'!G85)</f>
        <v>49.941622073059833</v>
      </c>
      <c r="H81" s="42">
        <f>IFERROR('[1]1.IFSgrowth.rebased'!H81,'[1]3.IMFq'!H85)</f>
        <v>29.628873060040831</v>
      </c>
      <c r="I81" s="42">
        <f>IFERROR('[1]1.IFSgrowth.rebased'!I81,'[1]3.IMFq'!I85)</f>
        <v>14.590516716358358</v>
      </c>
      <c r="J81" s="42">
        <f>IFERROR('[1]1.IFSgrowth.rebased'!J81,'[1]3.IMFq'!J85)</f>
        <v>80.602526461111296</v>
      </c>
      <c r="K81" s="42">
        <f>IFERROR('[1]1.IFSgrowth.rebased'!K81,'[1]3.IMFq'!K85)</f>
        <v>31.53323052077446</v>
      </c>
      <c r="L81" s="42">
        <f>IFERROR('[1]1.IFSgrowth.rebased'!L81,'[1]3.IMFq'!L85)</f>
        <v>26.45460565241569</v>
      </c>
      <c r="M81" s="42">
        <f>IFERROR('[1]1.IFSgrowth.rebased'!M81,'[1]3.IMFq'!M85)</f>
        <v>66.425219321250722</v>
      </c>
      <c r="N81" s="42">
        <f>IFERROR('[1]1.IFSgrowth.rebased'!N81,'[1]3.IMFq'!N85)</f>
        <v>67.071473624426531</v>
      </c>
      <c r="O81" s="42">
        <f>IFERROR('[1]1.IFSgrowth.rebased'!O81,'[1]3.IMFq'!O85)</f>
        <v>0</v>
      </c>
      <c r="P81" s="42">
        <f>IFERROR('[1]1.IFSgrowth.rebased'!P81,'[1]3.IMFq'!P85)</f>
        <v>65.886144155802057</v>
      </c>
      <c r="Q81" s="36" t="e">
        <f t="shared" si="1"/>
        <v>#N/A</v>
      </c>
    </row>
    <row r="82" spans="1:17" x14ac:dyDescent="0.2">
      <c r="A82" s="41">
        <f>[1]Dummies!A81</f>
        <v>32843</v>
      </c>
      <c r="B82" s="42">
        <f>IFERROR('[1]1.IFSgrowth.rebased'!B82,'[1]3.IMFq'!B86)</f>
        <v>59.195443077012968</v>
      </c>
      <c r="C82" s="42">
        <f>IFERROR('[1]1.IFSgrowth.rebased'!C82,'[1]3.IMFq'!C86)</f>
        <v>67.056036401964477</v>
      </c>
      <c r="D82" s="42">
        <f>IFERROR('[1]1.IFSgrowth.rebased'!D82,'[1]3.IMFq'!D86)</f>
        <v>74.05800214191072</v>
      </c>
      <c r="E82" s="42">
        <f>IFERROR('[1]1.IFSgrowth.rebased'!E82,'[1]3.IMFq'!E86)</f>
        <v>53.286256830521147</v>
      </c>
      <c r="F82" s="42" t="e">
        <f>IFERROR('[1]1.IFSgrowth.rebased'!F82,'[1]3.IMFq'!F86)</f>
        <v>#N/A</v>
      </c>
      <c r="G82" s="42">
        <f>IFERROR('[1]1.IFSgrowth.rebased'!G82,'[1]3.IMFq'!G86)</f>
        <v>49.768241379230766</v>
      </c>
      <c r="H82" s="42">
        <f>IFERROR('[1]1.IFSgrowth.rebased'!H82,'[1]3.IMFq'!H86)</f>
        <v>30.037398548897098</v>
      </c>
      <c r="I82" s="42">
        <f>IFERROR('[1]1.IFSgrowth.rebased'!I82,'[1]3.IMFq'!I86)</f>
        <v>14.732926757366249</v>
      </c>
      <c r="J82" s="42">
        <f>IFERROR('[1]1.IFSgrowth.rebased'!J82,'[1]3.IMFq'!J86)</f>
        <v>83.099814479059859</v>
      </c>
      <c r="K82" s="42">
        <f>IFERROR('[1]1.IFSgrowth.rebased'!K82,'[1]3.IMFq'!K86)</f>
        <v>34.380810979967116</v>
      </c>
      <c r="L82" s="42">
        <f>IFERROR('[1]1.IFSgrowth.rebased'!L82,'[1]3.IMFq'!L86)</f>
        <v>26.604217750655142</v>
      </c>
      <c r="M82" s="42">
        <f>IFERROR('[1]1.IFSgrowth.rebased'!M82,'[1]3.IMFq'!M86)</f>
        <v>71.164075665312737</v>
      </c>
      <c r="N82" s="42">
        <f>IFERROR('[1]1.IFSgrowth.rebased'!N82,'[1]3.IMFq'!N86)</f>
        <v>67.914958053773901</v>
      </c>
      <c r="O82" s="42">
        <f>IFERROR('[1]1.IFSgrowth.rebased'!O82,'[1]3.IMFq'!O86)</f>
        <v>0</v>
      </c>
      <c r="P82" s="42">
        <f>IFERROR('[1]1.IFSgrowth.rebased'!P82,'[1]3.IMFq'!P86)</f>
        <v>66.700808166296497</v>
      </c>
      <c r="Q82" s="36" t="e">
        <f t="shared" si="1"/>
        <v>#N/A</v>
      </c>
    </row>
    <row r="83" spans="1:17" x14ac:dyDescent="0.2">
      <c r="A83" s="41">
        <f>[1]Dummies!A82</f>
        <v>32933</v>
      </c>
      <c r="B83" s="42">
        <f>IFERROR('[1]1.IFSgrowth.rebased'!B83,'[1]3.IMFq'!B87)</f>
        <v>59.842378241415794</v>
      </c>
      <c r="C83" s="42">
        <f>IFERROR('[1]1.IFSgrowth.rebased'!C83,'[1]3.IMFq'!C87)</f>
        <v>67.476091734102269</v>
      </c>
      <c r="D83" s="42">
        <f>IFERROR('[1]1.IFSgrowth.rebased'!D83,'[1]3.IMFq'!D87)</f>
        <v>75.330855222135582</v>
      </c>
      <c r="E83" s="42">
        <f>IFERROR('[1]1.IFSgrowth.rebased'!E83,'[1]3.IMFq'!E87)</f>
        <v>54.940690791746931</v>
      </c>
      <c r="F83" s="42" t="e">
        <f>IFERROR('[1]1.IFSgrowth.rebased'!F83,'[1]3.IMFq'!F87)</f>
        <v>#N/A</v>
      </c>
      <c r="G83" s="42">
        <f>IFERROR('[1]1.IFSgrowth.rebased'!G83,'[1]3.IMFq'!G87)</f>
        <v>49.954238792670459</v>
      </c>
      <c r="H83" s="42">
        <f>IFERROR('[1]1.IFSgrowth.rebased'!H83,'[1]3.IMFq'!H87)</f>
        <v>30.643962465596871</v>
      </c>
      <c r="I83" s="42">
        <f>IFERROR('[1]1.IFSgrowth.rebased'!I83,'[1]3.IMFq'!I87)</f>
        <v>14.746998466427547</v>
      </c>
      <c r="J83" s="42">
        <f>IFERROR('[1]1.IFSgrowth.rebased'!J83,'[1]3.IMFq'!J87)</f>
        <v>82.704436588858997</v>
      </c>
      <c r="K83" s="42">
        <f>IFERROR('[1]1.IFSgrowth.rebased'!K83,'[1]3.IMFq'!K87)</f>
        <v>30.68431021171461</v>
      </c>
      <c r="L83" s="42">
        <f>IFERROR('[1]1.IFSgrowth.rebased'!L83,'[1]3.IMFq'!L87)</f>
        <v>26.229467654046026</v>
      </c>
      <c r="M83" s="42">
        <f>IFERROR('[1]1.IFSgrowth.rebased'!M83,'[1]3.IMFq'!M87)</f>
        <v>68.766647584574073</v>
      </c>
      <c r="N83" s="42">
        <f>IFERROR('[1]1.IFSgrowth.rebased'!N83,'[1]3.IMFq'!N87)</f>
        <v>69.624388377695666</v>
      </c>
      <c r="O83" s="42">
        <f>IFERROR('[1]1.IFSgrowth.rebased'!O83,'[1]3.IMFq'!O87)</f>
        <v>49.001316583610567</v>
      </c>
      <c r="P83" s="42">
        <f>IFERROR('[1]1.IFSgrowth.rebased'!P83,'[1]3.IMFq'!P87)</f>
        <v>64.753737591548145</v>
      </c>
      <c r="Q83" s="36" t="e">
        <f t="shared" si="1"/>
        <v>#N/A</v>
      </c>
    </row>
    <row r="84" spans="1:17" x14ac:dyDescent="0.2">
      <c r="A84" s="41">
        <f>[1]Dummies!A83</f>
        <v>33025</v>
      </c>
      <c r="B84" s="42">
        <f>IFERROR('[1]1.IFSgrowth.rebased'!B84,'[1]3.IMFq'!B88)</f>
        <v>60.059589331002861</v>
      </c>
      <c r="C84" s="42">
        <f>IFERROR('[1]1.IFSgrowth.rebased'!C84,'[1]3.IMFq'!C88)</f>
        <v>67.799778439799198</v>
      </c>
      <c r="D84" s="42">
        <f>IFERROR('[1]1.IFSgrowth.rebased'!D84,'[1]3.IMFq'!D88)</f>
        <v>75.770361124623534</v>
      </c>
      <c r="E84" s="42">
        <f>IFERROR('[1]1.IFSgrowth.rebased'!E84,'[1]3.IMFq'!E88)</f>
        <v>56.016415072206513</v>
      </c>
      <c r="F84" s="42" t="e">
        <f>IFERROR('[1]1.IFSgrowth.rebased'!F84,'[1]3.IMFq'!F88)</f>
        <v>#N/A</v>
      </c>
      <c r="G84" s="42">
        <f>IFERROR('[1]1.IFSgrowth.rebased'!G84,'[1]3.IMFq'!G88)</f>
        <v>49.879071919347346</v>
      </c>
      <c r="H84" s="42">
        <f>IFERROR('[1]1.IFSgrowth.rebased'!H84,'[1]3.IMFq'!H88)</f>
        <v>30.969777820942877</v>
      </c>
      <c r="I84" s="42">
        <f>IFERROR('[1]1.IFSgrowth.rebased'!I84,'[1]3.IMFq'!I88)</f>
        <v>14.937636037190646</v>
      </c>
      <c r="J84" s="42">
        <f>IFERROR('[1]1.IFSgrowth.rebased'!J84,'[1]3.IMFq'!J88)</f>
        <v>85.312909153777127</v>
      </c>
      <c r="K84" s="42">
        <f>IFERROR('[1]1.IFSgrowth.rebased'!K84,'[1]3.IMFq'!K88)</f>
        <v>33.339378478071055</v>
      </c>
      <c r="L84" s="42">
        <f>IFERROR('[1]1.IFSgrowth.rebased'!L84,'[1]3.IMFq'!L88)</f>
        <v>26.387531158390406</v>
      </c>
      <c r="M84" s="42">
        <f>IFERROR('[1]1.IFSgrowth.rebased'!M84,'[1]3.IMFq'!M88)</f>
        <v>70.478231747627191</v>
      </c>
      <c r="N84" s="42">
        <f>IFERROR('[1]1.IFSgrowth.rebased'!N84,'[1]3.IMFq'!N88)</f>
        <v>70.265411928695315</v>
      </c>
      <c r="O84" s="42">
        <f>IFERROR('[1]1.IFSgrowth.rebased'!O84,'[1]3.IMFq'!O88)</f>
        <v>49.252141465978951</v>
      </c>
      <c r="P84" s="42">
        <f>IFERROR('[1]1.IFSgrowth.rebased'!P84,'[1]3.IMFq'!P88)</f>
        <v>65.338248506291649</v>
      </c>
      <c r="Q84" s="36" t="e">
        <f t="shared" si="1"/>
        <v>#N/A</v>
      </c>
    </row>
    <row r="85" spans="1:17" x14ac:dyDescent="0.2">
      <c r="A85" s="41">
        <f>[1]Dummies!A84</f>
        <v>33117</v>
      </c>
      <c r="B85" s="42">
        <f>IFERROR('[1]1.IFSgrowth.rebased'!B85,'[1]3.IMFq'!B89)</f>
        <v>60.099578013383827</v>
      </c>
      <c r="C85" s="42">
        <f>IFERROR('[1]1.IFSgrowth.rebased'!C85,'[1]3.IMFq'!C89)</f>
        <v>67.05222234023195</v>
      </c>
      <c r="D85" s="42">
        <f>IFERROR('[1]1.IFSgrowth.rebased'!D85,'[1]3.IMFq'!D89)</f>
        <v>75.493415723060224</v>
      </c>
      <c r="E85" s="42">
        <f>IFERROR('[1]1.IFSgrowth.rebased'!E85,'[1]3.IMFq'!E89)</f>
        <v>57.027167758463676</v>
      </c>
      <c r="F85" s="42" t="e">
        <f>IFERROR('[1]1.IFSgrowth.rebased'!F85,'[1]3.IMFq'!F89)</f>
        <v>#N/A</v>
      </c>
      <c r="G85" s="42">
        <f>IFERROR('[1]1.IFSgrowth.rebased'!G85,'[1]3.IMFq'!G89)</f>
        <v>49.801300090107922</v>
      </c>
      <c r="H85" s="42">
        <f>IFERROR('[1]1.IFSgrowth.rebased'!H85,'[1]3.IMFq'!H89)</f>
        <v>31.214339193767305</v>
      </c>
      <c r="I85" s="42">
        <f>IFERROR('[1]1.IFSgrowth.rebased'!I85,'[1]3.IMFq'!I89)</f>
        <v>15.17779605563538</v>
      </c>
      <c r="J85" s="42">
        <f>IFERROR('[1]1.IFSgrowth.rebased'!J85,'[1]3.IMFq'!J89)</f>
        <v>86.743404884929063</v>
      </c>
      <c r="K85" s="42">
        <f>IFERROR('[1]1.IFSgrowth.rebased'!K85,'[1]3.IMFq'!K89)</f>
        <v>34.836706929438058</v>
      </c>
      <c r="L85" s="42">
        <f>IFERROR('[1]1.IFSgrowth.rebased'!L85,'[1]3.IMFq'!L89)</f>
        <v>26.637918348770754</v>
      </c>
      <c r="M85" s="42">
        <f>IFERROR('[1]1.IFSgrowth.rebased'!M85,'[1]3.IMFq'!M89)</f>
        <v>68.353110471353176</v>
      </c>
      <c r="N85" s="42">
        <f>IFERROR('[1]1.IFSgrowth.rebased'!N85,'[1]3.IMFq'!N89)</f>
        <v>71.457510606018332</v>
      </c>
      <c r="O85" s="42">
        <f>IFERROR('[1]1.IFSgrowth.rebased'!O85,'[1]3.IMFq'!O89)</f>
        <v>49.639820958146316</v>
      </c>
      <c r="P85" s="42">
        <f>IFERROR('[1]1.IFSgrowth.rebased'!P85,'[1]3.IMFq'!P89)</f>
        <v>66.179886787812151</v>
      </c>
      <c r="Q85" s="36" t="e">
        <f t="shared" si="1"/>
        <v>#N/A</v>
      </c>
    </row>
    <row r="86" spans="1:17" x14ac:dyDescent="0.2">
      <c r="A86" s="41">
        <f>[1]Dummies!A85</f>
        <v>33208</v>
      </c>
      <c r="B86" s="42">
        <f>IFERROR('[1]1.IFSgrowth.rebased'!B86,'[1]3.IMFq'!B90)</f>
        <v>59.552427536073274</v>
      </c>
      <c r="C86" s="42">
        <f>IFERROR('[1]1.IFSgrowth.rebased'!C86,'[1]3.IMFq'!C90)</f>
        <v>66.788034997561766</v>
      </c>
      <c r="D86" s="42">
        <f>IFERROR('[1]1.IFSgrowth.rebased'!D86,'[1]3.IMFq'!D90)</f>
        <v>75.167143433518191</v>
      </c>
      <c r="E86" s="42">
        <f>IFERROR('[1]1.IFSgrowth.rebased'!E86,'[1]3.IMFq'!E90)</f>
        <v>57.972948850518407</v>
      </c>
      <c r="F86" s="42" t="e">
        <f>IFERROR('[1]1.IFSgrowth.rebased'!F86,'[1]3.IMFq'!F90)</f>
        <v>#N/A</v>
      </c>
      <c r="G86" s="42">
        <f>IFERROR('[1]1.IFSgrowth.rebased'!G86,'[1]3.IMFq'!G90)</f>
        <v>49.720923304952166</v>
      </c>
      <c r="H86" s="42">
        <f>IFERROR('[1]1.IFSgrowth.rebased'!H86,'[1]3.IMFq'!H90)</f>
        <v>31.377646584070156</v>
      </c>
      <c r="I86" s="42">
        <f>IFERROR('[1]1.IFSgrowth.rebased'!I86,'[1]3.IMFq'!I90)</f>
        <v>15.467478521761752</v>
      </c>
      <c r="J86" s="42">
        <f>IFERROR('[1]1.IFSgrowth.rebased'!J86,'[1]3.IMFq'!J90)</f>
        <v>86.578610099593703</v>
      </c>
      <c r="K86" s="42">
        <f>IFERROR('[1]1.IFSgrowth.rebased'!K86,'[1]3.IMFq'!K90)</f>
        <v>37.161314734783168</v>
      </c>
      <c r="L86" s="42">
        <f>IFERROR('[1]1.IFSgrowth.rebased'!L86,'[1]3.IMFq'!L90)</f>
        <v>26.980629225187069</v>
      </c>
      <c r="M86" s="42">
        <f>IFERROR('[1]1.IFSgrowth.rebased'!M86,'[1]3.IMFq'!M90)</f>
        <v>73.111453931365574</v>
      </c>
      <c r="N86" s="42">
        <f>IFERROR('[1]1.IFSgrowth.rebased'!N86,'[1]3.IMFq'!N90)</f>
        <v>72.683250199297817</v>
      </c>
      <c r="O86" s="42">
        <f>IFERROR('[1]1.IFSgrowth.rebased'!O86,'[1]3.IMFq'!O90)</f>
        <v>50.164355060112662</v>
      </c>
      <c r="P86" s="42">
        <f>IFERROR('[1]1.IFSgrowth.rebased'!P86,'[1]3.IMFq'!P90)</f>
        <v>66.815166767794835</v>
      </c>
      <c r="Q86" s="36" t="e">
        <f t="shared" si="1"/>
        <v>#N/A</v>
      </c>
    </row>
    <row r="87" spans="1:17" x14ac:dyDescent="0.2">
      <c r="A87" s="41">
        <f>[1]Dummies!A86</f>
        <v>33298</v>
      </c>
      <c r="B87" s="42">
        <f>IFERROR('[1]1.IFSgrowth.rebased'!B87,'[1]3.IMFq'!B91)</f>
        <v>59.273757522483727</v>
      </c>
      <c r="C87" s="42">
        <f>IFERROR('[1]1.IFSgrowth.rebased'!C87,'[1]3.IMFq'!C91)</f>
        <v>66.577753060710748</v>
      </c>
      <c r="D87" s="42">
        <f>IFERROR('[1]1.IFSgrowth.rebased'!D87,'[1]3.IMFq'!D91)</f>
        <v>75.276867333476886</v>
      </c>
      <c r="E87" s="42">
        <f>IFERROR('[1]1.IFSgrowth.rebased'!E87,'[1]3.IMFq'!E91)</f>
        <v>59.261339375695492</v>
      </c>
      <c r="F87" s="42" t="e">
        <f>IFERROR('[1]1.IFSgrowth.rebased'!F87,'[1]3.IMFq'!F91)</f>
        <v>#N/A</v>
      </c>
      <c r="G87" s="42">
        <f>IFERROR('[1]1.IFSgrowth.rebased'!G87,'[1]3.IMFq'!G91)</f>
        <v>49.420833906440819</v>
      </c>
      <c r="H87" s="42">
        <f>IFERROR('[1]1.IFSgrowth.rebased'!H87,'[1]3.IMFq'!H91)</f>
        <v>31.039062142446639</v>
      </c>
      <c r="I87" s="42">
        <f>IFERROR('[1]1.IFSgrowth.rebased'!I87,'[1]3.IMFq'!I91)</f>
        <v>15.775767872458292</v>
      </c>
      <c r="J87" s="42">
        <f>IFERROR('[1]1.IFSgrowth.rebased'!J87,'[1]3.IMFq'!J91)</f>
        <v>87.332984100741882</v>
      </c>
      <c r="K87" s="42">
        <f>IFERROR('[1]1.IFSgrowth.rebased'!K87,'[1]3.IMFq'!K91)</f>
        <v>34.028094181265075</v>
      </c>
      <c r="L87" s="42">
        <f>IFERROR('[1]1.IFSgrowth.rebased'!L87,'[1]3.IMFq'!L91)</f>
        <v>28.189200115487345</v>
      </c>
      <c r="M87" s="42">
        <f>IFERROR('[1]1.IFSgrowth.rebased'!M87,'[1]3.IMFq'!M91)</f>
        <v>69.030851851354086</v>
      </c>
      <c r="N87" s="42">
        <f>IFERROR('[1]1.IFSgrowth.rebased'!N87,'[1]3.IMFq'!N91)</f>
        <v>82.341617523184027</v>
      </c>
      <c r="O87" s="42">
        <f>IFERROR('[1]1.IFSgrowth.rebased'!O87,'[1]3.IMFq'!O91)</f>
        <v>50.825743771877981</v>
      </c>
      <c r="P87" s="42">
        <f>IFERROR('[1]1.IFSgrowth.rebased'!P87,'[1]3.IMFq'!P91)</f>
        <v>66.404296312546094</v>
      </c>
      <c r="Q87" s="36" t="e">
        <f t="shared" si="1"/>
        <v>#N/A</v>
      </c>
    </row>
    <row r="88" spans="1:17" x14ac:dyDescent="0.2">
      <c r="A88" s="41">
        <f>[1]Dummies!A87</f>
        <v>33390</v>
      </c>
      <c r="B88" s="42">
        <f>IFERROR('[1]1.IFSgrowth.rebased'!B88,'[1]3.IMFq'!B92)</f>
        <v>59.735908523476866</v>
      </c>
      <c r="C88" s="42">
        <f>IFERROR('[1]1.IFSgrowth.rebased'!C88,'[1]3.IMFq'!C92)</f>
        <v>66.477061830973057</v>
      </c>
      <c r="D88" s="42">
        <f>IFERROR('[1]1.IFSgrowth.rebased'!D88,'[1]3.IMFq'!D92)</f>
        <v>74.557527565986518</v>
      </c>
      <c r="E88" s="42">
        <f>IFERROR('[1]1.IFSgrowth.rebased'!E88,'[1]3.IMFq'!E92)</f>
        <v>59.91414486841547</v>
      </c>
      <c r="F88" s="42" t="e">
        <f>IFERROR('[1]1.IFSgrowth.rebased'!F88,'[1]3.IMFq'!F92)</f>
        <v>#N/A</v>
      </c>
      <c r="G88" s="42">
        <f>IFERROR('[1]1.IFSgrowth.rebased'!G88,'[1]3.IMFq'!G92)</f>
        <v>49.422090272428157</v>
      </c>
      <c r="H88" s="42">
        <f>IFERROR('[1]1.IFSgrowth.rebased'!H88,'[1]3.IMFq'!H92)</f>
        <v>31.20811670746826</v>
      </c>
      <c r="I88" s="42">
        <f>IFERROR('[1]1.IFSgrowth.rebased'!I88,'[1]3.IMFq'!I92)</f>
        <v>16.176861459192526</v>
      </c>
      <c r="J88" s="42">
        <f>IFERROR('[1]1.IFSgrowth.rebased'!J88,'[1]3.IMFq'!J92)</f>
        <v>88.369112017282518</v>
      </c>
      <c r="K88" s="42">
        <f>IFERROR('[1]1.IFSgrowth.rebased'!K88,'[1]3.IMFq'!K92)</f>
        <v>37.183365944937556</v>
      </c>
      <c r="L88" s="42">
        <f>IFERROR('[1]1.IFSgrowth.rebased'!L88,'[1]3.IMFq'!L92)</f>
        <v>28.407143832836407</v>
      </c>
      <c r="M88" s="42">
        <f>IFERROR('[1]1.IFSgrowth.rebased'!M88,'[1]3.IMFq'!M92)</f>
        <v>71.971047393195164</v>
      </c>
      <c r="N88" s="42">
        <f>IFERROR('[1]1.IFSgrowth.rebased'!N88,'[1]3.IMFq'!N92)</f>
        <v>81.905710371045117</v>
      </c>
      <c r="O88" s="42">
        <f>IFERROR('[1]1.IFSgrowth.rebased'!O88,'[1]3.IMFq'!O92)</f>
        <v>51.623987093442288</v>
      </c>
      <c r="P88" s="42">
        <f>IFERROR('[1]1.IFSgrowth.rebased'!P88,'[1]3.IMFq'!P92)</f>
        <v>67.276806288282742</v>
      </c>
      <c r="Q88" s="36" t="e">
        <f t="shared" si="1"/>
        <v>#N/A</v>
      </c>
    </row>
    <row r="89" spans="1:17" x14ac:dyDescent="0.2">
      <c r="A89" s="41">
        <f>[1]Dummies!A88</f>
        <v>33482</v>
      </c>
      <c r="B89" s="42">
        <f>IFERROR('[1]1.IFSgrowth.rebased'!B89,'[1]3.IMFq'!B93)</f>
        <v>60.037790317372497</v>
      </c>
      <c r="C89" s="42">
        <f>IFERROR('[1]1.IFSgrowth.rebased'!C89,'[1]3.IMFq'!C93)</f>
        <v>66.308480302397214</v>
      </c>
      <c r="D89" s="42">
        <f>IFERROR('[1]1.IFSgrowth.rebased'!D89,'[1]3.IMFq'!D93)</f>
        <v>74.557617227139701</v>
      </c>
      <c r="E89" s="42">
        <f>IFERROR('[1]1.IFSgrowth.rebased'!E89,'[1]3.IMFq'!E93)</f>
        <v>60.338946356003127</v>
      </c>
      <c r="F89" s="42" t="e">
        <f>IFERROR('[1]1.IFSgrowth.rebased'!F89,'[1]3.IMFq'!F93)</f>
        <v>#N/A</v>
      </c>
      <c r="G89" s="42">
        <f>IFERROR('[1]1.IFSgrowth.rebased'!G89,'[1]3.IMFq'!G93)</f>
        <v>49.507584745474887</v>
      </c>
      <c r="H89" s="42">
        <f>IFERROR('[1]1.IFSgrowth.rebased'!H89,'[1]3.IMFq'!H93)</f>
        <v>31.464172429730223</v>
      </c>
      <c r="I89" s="42">
        <f>IFERROR('[1]1.IFSgrowth.rebased'!I89,'[1]3.IMFq'!I93)</f>
        <v>16.639843718852983</v>
      </c>
      <c r="J89" s="42">
        <f>IFERROR('[1]1.IFSgrowth.rebased'!J89,'[1]3.IMFq'!J93)</f>
        <v>88.173462281391082</v>
      </c>
      <c r="K89" s="42">
        <f>IFERROR('[1]1.IFSgrowth.rebased'!K89,'[1]3.IMFq'!K93)</f>
        <v>38.095773226488411</v>
      </c>
      <c r="L89" s="42">
        <f>IFERROR('[1]1.IFSgrowth.rebased'!L89,'[1]3.IMFq'!L93)</f>
        <v>28.407996705082244</v>
      </c>
      <c r="M89" s="42">
        <f>IFERROR('[1]1.IFSgrowth.rebased'!M89,'[1]3.IMFq'!M93)</f>
        <v>70.193719854751507</v>
      </c>
      <c r="N89" s="42">
        <f>IFERROR('[1]1.IFSgrowth.rebased'!N89,'[1]3.IMFq'!N93)</f>
        <v>81.738050705651375</v>
      </c>
      <c r="O89" s="42">
        <f>IFERROR('[1]1.IFSgrowth.rebased'!O89,'[1]3.IMFq'!O93)</f>
        <v>52.559085024805576</v>
      </c>
      <c r="P89" s="42">
        <f>IFERROR('[1]1.IFSgrowth.rebased'!P89,'[1]3.IMFq'!P93)</f>
        <v>67.432395524581352</v>
      </c>
      <c r="Q89" s="36" t="e">
        <f t="shared" si="1"/>
        <v>#N/A</v>
      </c>
    </row>
    <row r="90" spans="1:17" x14ac:dyDescent="0.2">
      <c r="A90" s="41">
        <f>[1]Dummies!A89</f>
        <v>33573</v>
      </c>
      <c r="B90" s="42">
        <f>IFERROR('[1]1.IFSgrowth.rebased'!B90,'[1]3.IMFq'!B94)</f>
        <v>60.247048936194737</v>
      </c>
      <c r="C90" s="42">
        <f>IFERROR('[1]1.IFSgrowth.rebased'!C90,'[1]3.IMFq'!C94)</f>
        <v>66.425699132975552</v>
      </c>
      <c r="D90" s="42">
        <f>IFERROR('[1]1.IFSgrowth.rebased'!D90,'[1]3.IMFq'!D94)</f>
        <v>74.822248295784149</v>
      </c>
      <c r="E90" s="42">
        <f>IFERROR('[1]1.IFSgrowth.rebased'!E90,'[1]3.IMFq'!E94)</f>
        <v>60.535743838458437</v>
      </c>
      <c r="F90" s="42" t="e">
        <f>IFERROR('[1]1.IFSgrowth.rebased'!F90,'[1]3.IMFq'!F94)</f>
        <v>#N/A</v>
      </c>
      <c r="G90" s="42">
        <f>IFERROR('[1]1.IFSgrowth.rebased'!G90,'[1]3.IMFq'!G94)</f>
        <v>49.677317325581015</v>
      </c>
      <c r="H90" s="42">
        <f>IFERROR('[1]1.IFSgrowth.rebased'!H90,'[1]3.IMFq'!H94)</f>
        <v>31.807229309232525</v>
      </c>
      <c r="I90" s="42">
        <f>IFERROR('[1]1.IFSgrowth.rebased'!I90,'[1]3.IMFq'!I94)</f>
        <v>17.164714651439667</v>
      </c>
      <c r="J90" s="42">
        <f>IFERROR('[1]1.IFSgrowth.rebased'!J90,'[1]3.IMFq'!J94)</f>
        <v>88.792733907930582</v>
      </c>
      <c r="K90" s="42">
        <f>IFERROR('[1]1.IFSgrowth.rebased'!K90,'[1]3.IMFq'!K94)</f>
        <v>40.798123389966584</v>
      </c>
      <c r="L90" s="42">
        <f>IFERROR('[1]1.IFSgrowth.rebased'!L90,'[1]3.IMFq'!L94)</f>
        <v>28.191758732224862</v>
      </c>
      <c r="M90" s="42">
        <f>IFERROR('[1]1.IFSgrowth.rebased'!M90,'[1]3.IMFq'!M94)</f>
        <v>74.658320682753825</v>
      </c>
      <c r="N90" s="42">
        <f>IFERROR('[1]1.IFSgrowth.rebased'!N90,'[1]3.IMFq'!N94)</f>
        <v>82.799879001897466</v>
      </c>
      <c r="O90" s="42">
        <f>IFERROR('[1]1.IFSgrowth.rebased'!O90,'[1]3.IMFq'!O94)</f>
        <v>53.63103756596783</v>
      </c>
      <c r="P90" s="42">
        <f>IFERROR('[1]1.IFSgrowth.rebased'!P90,'[1]3.IMFq'!P94)</f>
        <v>68.390033427890756</v>
      </c>
      <c r="Q90" s="36" t="e">
        <f t="shared" si="1"/>
        <v>#N/A</v>
      </c>
    </row>
    <row r="91" spans="1:17" x14ac:dyDescent="0.2">
      <c r="A91" s="41">
        <f>[1]Dummies!A90</f>
        <v>33664</v>
      </c>
      <c r="B91" s="42">
        <f>IFERROR('[1]1.IFSgrowth.rebased'!B91,'[1]3.IMFq'!B95)</f>
        <v>60.96835804677383</v>
      </c>
      <c r="C91" s="42">
        <f>IFERROR('[1]1.IFSgrowth.rebased'!C91,'[1]3.IMFq'!C95)</f>
        <v>66.452651835885163</v>
      </c>
      <c r="D91" s="42">
        <f>IFERROR('[1]1.IFSgrowth.rebased'!D91,'[1]3.IMFq'!D95)</f>
        <v>75.387170687113866</v>
      </c>
      <c r="E91" s="42">
        <f>IFERROR('[1]1.IFSgrowth.rebased'!E91,'[1]3.IMFq'!E95)</f>
        <v>59.538198478701283</v>
      </c>
      <c r="F91" s="42" t="e">
        <f>IFERROR('[1]1.IFSgrowth.rebased'!F91,'[1]3.IMFq'!F95)</f>
        <v>#N/A</v>
      </c>
      <c r="G91" s="42">
        <f>IFERROR('[1]1.IFSgrowth.rebased'!G91,'[1]3.IMFq'!G95)</f>
        <v>50.306693488978119</v>
      </c>
      <c r="H91" s="42">
        <f>IFERROR('[1]1.IFSgrowth.rebased'!H91,'[1]3.IMFq'!H95)</f>
        <v>32.477913360247356</v>
      </c>
      <c r="I91" s="42">
        <f>IFERROR('[1]1.IFSgrowth.rebased'!I91,'[1]3.IMFq'!I95)</f>
        <v>17.865521398512943</v>
      </c>
      <c r="J91" s="42">
        <f>IFERROR('[1]1.IFSgrowth.rebased'!J91,'[1]3.IMFq'!J95)</f>
        <v>88.820368051417987</v>
      </c>
      <c r="K91" s="42">
        <f>IFERROR('[1]1.IFSgrowth.rebased'!K91,'[1]3.IMFq'!K95)</f>
        <v>36.923982175261052</v>
      </c>
      <c r="L91" s="42">
        <f>IFERROR('[1]1.IFSgrowth.rebased'!L91,'[1]3.IMFq'!L95)</f>
        <v>26.504919234373247</v>
      </c>
      <c r="M91" s="42">
        <f>IFERROR('[1]1.IFSgrowth.rebased'!M91,'[1]3.IMFq'!M95)</f>
        <v>72.384276815111576</v>
      </c>
      <c r="N91" s="42">
        <f>IFERROR('[1]1.IFSgrowth.rebased'!N91,'[1]3.IMFq'!N95)</f>
        <v>84.048902437746975</v>
      </c>
      <c r="O91" s="42">
        <f>IFERROR('[1]1.IFSgrowth.rebased'!O91,'[1]3.IMFq'!O95)</f>
        <v>56.08175479044597</v>
      </c>
      <c r="P91" s="42">
        <f>IFERROR('[1]1.IFSgrowth.rebased'!P91,'[1]3.IMFq'!P95)</f>
        <v>68.777724471535336</v>
      </c>
      <c r="Q91" s="36" t="e">
        <f t="shared" si="1"/>
        <v>#N/A</v>
      </c>
    </row>
    <row r="92" spans="1:17" x14ac:dyDescent="0.2">
      <c r="A92" s="41">
        <f>[1]Dummies!A91</f>
        <v>33756</v>
      </c>
      <c r="B92" s="42">
        <f>IFERROR('[1]1.IFSgrowth.rebased'!B92,'[1]3.IMFq'!B96)</f>
        <v>61.62943993718072</v>
      </c>
      <c r="C92" s="42">
        <f>IFERROR('[1]1.IFSgrowth.rebased'!C92,'[1]3.IMFq'!C96)</f>
        <v>66.381710287660894</v>
      </c>
      <c r="D92" s="42">
        <f>IFERROR('[1]1.IFSgrowth.rebased'!D92,'[1]3.IMFq'!D96)</f>
        <v>75.086435065924391</v>
      </c>
      <c r="E92" s="42">
        <f>IFERROR('[1]1.IFSgrowth.rebased'!E92,'[1]3.IMFq'!E96)</f>
        <v>59.665523485723988</v>
      </c>
      <c r="F92" s="42" t="e">
        <f>IFERROR('[1]1.IFSgrowth.rebased'!F92,'[1]3.IMFq'!F96)</f>
        <v>#N/A</v>
      </c>
      <c r="G92" s="42">
        <f>IFERROR('[1]1.IFSgrowth.rebased'!G92,'[1]3.IMFq'!G96)</f>
        <v>50.494740092710416</v>
      </c>
      <c r="H92" s="42">
        <f>IFERROR('[1]1.IFSgrowth.rebased'!H92,'[1]3.IMFq'!H96)</f>
        <v>32.898722148521472</v>
      </c>
      <c r="I92" s="42">
        <f>IFERROR('[1]1.IFSgrowth.rebased'!I92,'[1]3.IMFq'!I96)</f>
        <v>18.468550820327916</v>
      </c>
      <c r="J92" s="42">
        <f>IFERROR('[1]1.IFSgrowth.rebased'!J92,'[1]3.IMFq'!J96)</f>
        <v>89.131356984817131</v>
      </c>
      <c r="K92" s="42">
        <f>IFERROR('[1]1.IFSgrowth.rebased'!K92,'[1]3.IMFq'!K96)</f>
        <v>40.039664324423811</v>
      </c>
      <c r="L92" s="42">
        <f>IFERROR('[1]1.IFSgrowth.rebased'!L92,'[1]3.IMFq'!L96)</f>
        <v>26.355903843265789</v>
      </c>
      <c r="M92" s="42">
        <f>IFERROR('[1]1.IFSgrowth.rebased'!M92,'[1]3.IMFq'!M96)</f>
        <v>72.933710921144396</v>
      </c>
      <c r="N92" s="42">
        <f>IFERROR('[1]1.IFSgrowth.rebased'!N92,'[1]3.IMFq'!N96)</f>
        <v>83.400647650468514</v>
      </c>
      <c r="O92" s="42">
        <f>IFERROR('[1]1.IFSgrowth.rebased'!O92,'[1]3.IMFq'!O96)</f>
        <v>56.930652521799431</v>
      </c>
      <c r="P92" s="42">
        <f>IFERROR('[1]1.IFSgrowth.rebased'!P92,'[1]3.IMFq'!P96)</f>
        <v>68.22931600318411</v>
      </c>
      <c r="Q92" s="36" t="e">
        <f t="shared" si="1"/>
        <v>#N/A</v>
      </c>
    </row>
    <row r="93" spans="1:17" x14ac:dyDescent="0.2">
      <c r="A93" s="41">
        <f>[1]Dummies!A92</f>
        <v>33848</v>
      </c>
      <c r="B93" s="42">
        <f>IFERROR('[1]1.IFSgrowth.rebased'!B93,'[1]3.IMFq'!B97)</f>
        <v>62.238406699372931</v>
      </c>
      <c r="C93" s="42">
        <f>IFERROR('[1]1.IFSgrowth.rebased'!C93,'[1]3.IMFq'!C97)</f>
        <v>66.826429885668801</v>
      </c>
      <c r="D93" s="42">
        <f>IFERROR('[1]1.IFSgrowth.rebased'!D93,'[1]3.IMFq'!D97)</f>
        <v>74.321879869776524</v>
      </c>
      <c r="E93" s="42">
        <f>IFERROR('[1]1.IFSgrowth.rebased'!E93,'[1]3.IMFq'!E97)</f>
        <v>59.951380022446415</v>
      </c>
      <c r="F93" s="42" t="e">
        <f>IFERROR('[1]1.IFSgrowth.rebased'!F93,'[1]3.IMFq'!F97)</f>
        <v>#N/A</v>
      </c>
      <c r="G93" s="42">
        <f>IFERROR('[1]1.IFSgrowth.rebased'!G93,'[1]3.IMFq'!G97)</f>
        <v>50.616862613009488</v>
      </c>
      <c r="H93" s="42">
        <f>IFERROR('[1]1.IFSgrowth.rebased'!H93,'[1]3.IMFq'!H97)</f>
        <v>33.310281688327045</v>
      </c>
      <c r="I93" s="42">
        <f>IFERROR('[1]1.IFSgrowth.rebased'!I93,'[1]3.IMFq'!I97)</f>
        <v>19.087850058444953</v>
      </c>
      <c r="J93" s="42">
        <f>IFERROR('[1]1.IFSgrowth.rebased'!J93,'[1]3.IMFq'!J97)</f>
        <v>89.236233323859622</v>
      </c>
      <c r="K93" s="42">
        <f>IFERROR('[1]1.IFSgrowth.rebased'!K93,'[1]3.IMFq'!K97)</f>
        <v>39.984895272226396</v>
      </c>
      <c r="L93" s="42">
        <f>IFERROR('[1]1.IFSgrowth.rebased'!L93,'[1]3.IMFq'!L97)</f>
        <v>26.491201879011506</v>
      </c>
      <c r="M93" s="42">
        <f>IFERROR('[1]1.IFSgrowth.rebased'!M93,'[1]3.IMFq'!M97)</f>
        <v>70.993819810167224</v>
      </c>
      <c r="N93" s="42">
        <f>IFERROR('[1]1.IFSgrowth.rebased'!N93,'[1]3.IMFq'!N97)</f>
        <v>83.255351175966538</v>
      </c>
      <c r="O93" s="42">
        <f>IFERROR('[1]1.IFSgrowth.rebased'!O93,'[1]3.IMFq'!O97)</f>
        <v>57.419640833545117</v>
      </c>
      <c r="P93" s="42">
        <f>IFERROR('[1]1.IFSgrowth.rebased'!P93,'[1]3.IMFq'!P97)</f>
        <v>68.354854055411892</v>
      </c>
      <c r="Q93" s="36" t="e">
        <f t="shared" si="1"/>
        <v>#N/A</v>
      </c>
    </row>
    <row r="94" spans="1:17" x14ac:dyDescent="0.2">
      <c r="A94" s="41">
        <f>[1]Dummies!A93</f>
        <v>33939</v>
      </c>
      <c r="B94" s="42">
        <f>IFERROR('[1]1.IFSgrowth.rebased'!B94,'[1]3.IMFq'!B98)</f>
        <v>62.887462204992261</v>
      </c>
      <c r="C94" s="42">
        <f>IFERROR('[1]1.IFSgrowth.rebased'!C94,'[1]3.IMFq'!C98)</f>
        <v>67.316155412119969</v>
      </c>
      <c r="D94" s="42">
        <f>IFERROR('[1]1.IFSgrowth.rebased'!D94,'[1]3.IMFq'!D98)</f>
        <v>73.752889503539279</v>
      </c>
      <c r="E94" s="42">
        <f>IFERROR('[1]1.IFSgrowth.rebased'!E94,'[1]3.IMFq'!E98)</f>
        <v>60.395768088868579</v>
      </c>
      <c r="F94" s="42" t="e">
        <f>IFERROR('[1]1.IFSgrowth.rebased'!F94,'[1]3.IMFq'!F98)</f>
        <v>#N/A</v>
      </c>
      <c r="G94" s="42">
        <f>IFERROR('[1]1.IFSgrowth.rebased'!G94,'[1]3.IMFq'!G98)</f>
        <v>50.673061049875329</v>
      </c>
      <c r="H94" s="42">
        <f>IFERROR('[1]1.IFSgrowth.rebased'!H94,'[1]3.IMFq'!H98)</f>
        <v>33.71259197966409</v>
      </c>
      <c r="I94" s="42">
        <f>IFERROR('[1]1.IFSgrowth.rebased'!I94,'[1]3.IMFq'!I98)</f>
        <v>19.723419112864065</v>
      </c>
      <c r="J94" s="42">
        <f>IFERROR('[1]1.IFSgrowth.rebased'!J94,'[1]3.IMFq'!J98)</f>
        <v>88.667370186647332</v>
      </c>
      <c r="K94" s="42">
        <f>IFERROR('[1]1.IFSgrowth.rebased'!K94,'[1]3.IMFq'!K98)</f>
        <v>42.426630900810167</v>
      </c>
      <c r="L94" s="42">
        <f>IFERROR('[1]1.IFSgrowth.rebased'!L94,'[1]3.IMFq'!L98)</f>
        <v>26.910813341610378</v>
      </c>
      <c r="M94" s="42">
        <f>IFERROR('[1]1.IFSgrowth.rebased'!M94,'[1]3.IMFq'!M98)</f>
        <v>73.915656437507678</v>
      </c>
      <c r="N94" s="42">
        <f>IFERROR('[1]1.IFSgrowth.rebased'!N94,'[1]3.IMFq'!N98)</f>
        <v>82.998286023359114</v>
      </c>
      <c r="O94" s="42">
        <f>IFERROR('[1]1.IFSgrowth.rebased'!O94,'[1]3.IMFq'!O98)</f>
        <v>57.548719725683036</v>
      </c>
      <c r="P94" s="42">
        <f>IFERROR('[1]1.IFSgrowth.rebased'!P94,'[1]3.IMFq'!P98)</f>
        <v>68.73905793093904</v>
      </c>
      <c r="Q94" s="36" t="e">
        <f t="shared" si="1"/>
        <v>#N/A</v>
      </c>
    </row>
    <row r="95" spans="1:17" x14ac:dyDescent="0.2">
      <c r="A95" s="41">
        <f>[1]Dummies!A94</f>
        <v>34029</v>
      </c>
      <c r="B95" s="42">
        <f>IFERROR('[1]1.IFSgrowth.rebased'!B95,'[1]3.IMFq'!B99)</f>
        <v>62.992450066485503</v>
      </c>
      <c r="C95" s="42">
        <f>IFERROR('[1]1.IFSgrowth.rebased'!C95,'[1]3.IMFq'!C99)</f>
        <v>67.829782392094728</v>
      </c>
      <c r="D95" s="42">
        <f>IFERROR('[1]1.IFSgrowth.rebased'!D95,'[1]3.IMFq'!D99)</f>
        <v>73.638503428234515</v>
      </c>
      <c r="E95" s="42">
        <f>IFERROR('[1]1.IFSgrowth.rebased'!E95,'[1]3.IMFq'!E99)</f>
        <v>61.848352702409841</v>
      </c>
      <c r="F95" s="42" t="e">
        <f>IFERROR('[1]1.IFSgrowth.rebased'!F95,'[1]3.IMFq'!F99)</f>
        <v>#N/A</v>
      </c>
      <c r="G95" s="42">
        <f>IFERROR('[1]1.IFSgrowth.rebased'!G95,'[1]3.IMFq'!G99)</f>
        <v>51.542275906044182</v>
      </c>
      <c r="H95" s="42">
        <f>IFERROR('[1]1.IFSgrowth.rebased'!H95,'[1]3.IMFq'!H99)</f>
        <v>33.967440464341792</v>
      </c>
      <c r="I95" s="42">
        <f>IFERROR('[1]1.IFSgrowth.rebased'!I95,'[1]3.IMFq'!I99)</f>
        <v>20.387803071932471</v>
      </c>
      <c r="J95" s="42">
        <f>IFERROR('[1]1.IFSgrowth.rebased'!J95,'[1]3.IMFq'!J99)</f>
        <v>89.666506466974724</v>
      </c>
      <c r="K95" s="42">
        <f>IFERROR('[1]1.IFSgrowth.rebased'!K95,'[1]3.IMFq'!K99)</f>
        <v>38.731566025311892</v>
      </c>
      <c r="L95" s="42">
        <f>IFERROR('[1]1.IFSgrowth.rebased'!L95,'[1]3.IMFq'!L99)</f>
        <v>28.465554938693806</v>
      </c>
      <c r="M95" s="42">
        <f>IFERROR('[1]1.IFSgrowth.rebased'!M95,'[1]3.IMFq'!M99)</f>
        <v>69.561209096509145</v>
      </c>
      <c r="N95" s="42">
        <f>IFERROR('[1]1.IFSgrowth.rebased'!N95,'[1]3.IMFq'!N99)</f>
        <v>82.389112526207157</v>
      </c>
      <c r="O95" s="42">
        <f>IFERROR('[1]1.IFSgrowth.rebased'!O95,'[1]3.IMFq'!O99)</f>
        <v>56.01057161808248</v>
      </c>
      <c r="P95" s="42">
        <f>IFERROR('[1]1.IFSgrowth.rebased'!P95,'[1]3.IMFq'!P99)</f>
        <v>69.072595304995176</v>
      </c>
      <c r="Q95" s="36" t="e">
        <f t="shared" si="1"/>
        <v>#N/A</v>
      </c>
    </row>
    <row r="96" spans="1:17" x14ac:dyDescent="0.2">
      <c r="A96" s="41">
        <f>[1]Dummies!A95</f>
        <v>34121</v>
      </c>
      <c r="B96" s="42">
        <f>IFERROR('[1]1.IFSgrowth.rebased'!B96,'[1]3.IMFq'!B100)</f>
        <v>63.359173800706571</v>
      </c>
      <c r="C96" s="42">
        <f>IFERROR('[1]1.IFSgrowth.rebased'!C96,'[1]3.IMFq'!C100)</f>
        <v>68.190338361205747</v>
      </c>
      <c r="D96" s="42">
        <f>IFERROR('[1]1.IFSgrowth.rebased'!D96,'[1]3.IMFq'!D100)</f>
        <v>74.452407956567129</v>
      </c>
      <c r="E96" s="42">
        <f>IFERROR('[1]1.IFSgrowth.rebased'!E96,'[1]3.IMFq'!E100)</f>
        <v>62.269937821263689</v>
      </c>
      <c r="F96" s="42" t="e">
        <f>IFERROR('[1]1.IFSgrowth.rebased'!F96,'[1]3.IMFq'!F100)</f>
        <v>#N/A</v>
      </c>
      <c r="G96" s="42">
        <f>IFERROR('[1]1.IFSgrowth.rebased'!G96,'[1]3.IMFq'!G100)</f>
        <v>51.115049974949052</v>
      </c>
      <c r="H96" s="42">
        <f>IFERROR('[1]1.IFSgrowth.rebased'!H96,'[1]3.IMFq'!H100)</f>
        <v>34.406537282018085</v>
      </c>
      <c r="I96" s="42">
        <f>IFERROR('[1]1.IFSgrowth.rebased'!I96,'[1]3.IMFq'!I100)</f>
        <v>21.050893723616841</v>
      </c>
      <c r="J96" s="42">
        <f>IFERROR('[1]1.IFSgrowth.rebased'!J96,'[1]3.IMFq'!J100)</f>
        <v>89.098805869591843</v>
      </c>
      <c r="K96" s="42">
        <f>IFERROR('[1]1.IFSgrowth.rebased'!K96,'[1]3.IMFq'!K100)</f>
        <v>42.616989254515012</v>
      </c>
      <c r="L96" s="42">
        <f>IFERROR('[1]1.IFSgrowth.rebased'!L96,'[1]3.IMFq'!L100)</f>
        <v>29.113466571946461</v>
      </c>
      <c r="M96" s="42">
        <f>IFERROR('[1]1.IFSgrowth.rebased'!M96,'[1]3.IMFq'!M100)</f>
        <v>72.455456070214581</v>
      </c>
      <c r="N96" s="42">
        <f>IFERROR('[1]1.IFSgrowth.rebased'!N96,'[1]3.IMFq'!N100)</f>
        <v>82.366755244859107</v>
      </c>
      <c r="O96" s="42">
        <f>IFERROR('[1]1.IFSgrowth.rebased'!O96,'[1]3.IMFq'!O100)</f>
        <v>55.942758703057116</v>
      </c>
      <c r="P96" s="42">
        <f>IFERROR('[1]1.IFSgrowth.rebased'!P96,'[1]3.IMFq'!P100)</f>
        <v>69.290133057262409</v>
      </c>
      <c r="Q96" s="36" t="e">
        <f t="shared" si="1"/>
        <v>#N/A</v>
      </c>
    </row>
    <row r="97" spans="1:17" x14ac:dyDescent="0.2">
      <c r="A97" s="41">
        <f>[1]Dummies!A96</f>
        <v>34213</v>
      </c>
      <c r="B97" s="42">
        <f>IFERROR('[1]1.IFSgrowth.rebased'!B97,'[1]3.IMFq'!B101)</f>
        <v>63.661493957280669</v>
      </c>
      <c r="C97" s="42">
        <f>IFERROR('[1]1.IFSgrowth.rebased'!C97,'[1]3.IMFq'!C101)</f>
        <v>68.759396371692702</v>
      </c>
      <c r="D97" s="42">
        <f>IFERROR('[1]1.IFSgrowth.rebased'!D97,'[1]3.IMFq'!D101)</f>
        <v>74.716670000758057</v>
      </c>
      <c r="E97" s="42">
        <f>IFERROR('[1]1.IFSgrowth.rebased'!E97,'[1]3.IMFq'!E101)</f>
        <v>62.510188462849527</v>
      </c>
      <c r="F97" s="42" t="e">
        <f>IFERROR('[1]1.IFSgrowth.rebased'!F97,'[1]3.IMFq'!F101)</f>
        <v>#N/A</v>
      </c>
      <c r="G97" s="42">
        <f>IFERROR('[1]1.IFSgrowth.rebased'!G97,'[1]3.IMFq'!G101)</f>
        <v>50.270323759326168</v>
      </c>
      <c r="H97" s="42">
        <f>IFERROR('[1]1.IFSgrowth.rebased'!H97,'[1]3.IMFq'!H101)</f>
        <v>34.891669874502163</v>
      </c>
      <c r="I97" s="42">
        <f>IFERROR('[1]1.IFSgrowth.rebased'!I97,'[1]3.IMFq'!I101)</f>
        <v>21.725236156264398</v>
      </c>
      <c r="J97" s="42">
        <f>IFERROR('[1]1.IFSgrowth.rebased'!J97,'[1]3.IMFq'!J101)</f>
        <v>88.459180267021736</v>
      </c>
      <c r="K97" s="42">
        <f>IFERROR('[1]1.IFSgrowth.rebased'!K97,'[1]3.IMFq'!K101)</f>
        <v>43.151654177932798</v>
      </c>
      <c r="L97" s="42">
        <f>IFERROR('[1]1.IFSgrowth.rebased'!L97,'[1]3.IMFq'!L101)</f>
        <v>29.705364948999726</v>
      </c>
      <c r="M97" s="42">
        <f>IFERROR('[1]1.IFSgrowth.rebased'!M97,'[1]3.IMFq'!M101)</f>
        <v>70.31669381277527</v>
      </c>
      <c r="N97" s="42">
        <f>IFERROR('[1]1.IFSgrowth.rebased'!N97,'[1]3.IMFq'!N101)</f>
        <v>82.858566680760646</v>
      </c>
      <c r="O97" s="42">
        <f>IFERROR('[1]1.IFSgrowth.rebased'!O97,'[1]3.IMFq'!O101)</f>
        <v>56.037963400476258</v>
      </c>
      <c r="P97" s="42">
        <f>IFERROR('[1]1.IFSgrowth.rebased'!P97,'[1]3.IMFq'!P101)</f>
        <v>69.805105737193486</v>
      </c>
      <c r="Q97" s="36" t="e">
        <f t="shared" si="1"/>
        <v>#N/A</v>
      </c>
    </row>
    <row r="98" spans="1:17" x14ac:dyDescent="0.2">
      <c r="A98" s="41">
        <f>[1]Dummies!A97</f>
        <v>34304</v>
      </c>
      <c r="B98" s="42">
        <f>IFERROR('[1]1.IFSgrowth.rebased'!B98,'[1]3.IMFq'!B102)</f>
        <v>64.527386514766846</v>
      </c>
      <c r="C98" s="42">
        <f>IFERROR('[1]1.IFSgrowth.rebased'!C98,'[1]3.IMFq'!C102)</f>
        <v>69.260564083341393</v>
      </c>
      <c r="D98" s="42">
        <f>IFERROR('[1]1.IFSgrowth.rebased'!D98,'[1]3.IMFq'!D102)</f>
        <v>75.161413698502471</v>
      </c>
      <c r="E98" s="42">
        <f>IFERROR('[1]1.IFSgrowth.rebased'!E98,'[1]3.IMFq'!E102)</f>
        <v>62.569104627167334</v>
      </c>
      <c r="F98" s="42" t="e">
        <f>IFERROR('[1]1.IFSgrowth.rebased'!F98,'[1]3.IMFq'!F102)</f>
        <v>#N/A</v>
      </c>
      <c r="G98" s="42">
        <f>IFERROR('[1]1.IFSgrowth.rebased'!G98,'[1]3.IMFq'!G102)</f>
        <v>49.00809725917555</v>
      </c>
      <c r="H98" s="42">
        <f>IFERROR('[1]1.IFSgrowth.rebased'!H98,'[1]3.IMFq'!H102)</f>
        <v>35.422838241794025</v>
      </c>
      <c r="I98" s="42">
        <f>IFERROR('[1]1.IFSgrowth.rebased'!I98,'[1]3.IMFq'!I102)</f>
        <v>22.410830369875139</v>
      </c>
      <c r="J98" s="42">
        <f>IFERROR('[1]1.IFSgrowth.rebased'!J98,'[1]3.IMFq'!J102)</f>
        <v>89.016494238059153</v>
      </c>
      <c r="K98" s="42">
        <f>IFERROR('[1]1.IFSgrowth.rebased'!K98,'[1]3.IMFq'!K102)</f>
        <v>45.786927637034367</v>
      </c>
      <c r="L98" s="42">
        <f>IFERROR('[1]1.IFSgrowth.rebased'!L98,'[1]3.IMFq'!L102)</f>
        <v>30.241250069853599</v>
      </c>
      <c r="M98" s="42">
        <f>IFERROR('[1]1.IFSgrowth.rebased'!M98,'[1]3.IMFq'!M102)</f>
        <v>75.111652538020778</v>
      </c>
      <c r="N98" s="42">
        <f>IFERROR('[1]1.IFSgrowth.rebased'!N98,'[1]3.IMFq'!N102)</f>
        <v>82.780322844281415</v>
      </c>
      <c r="O98" s="42">
        <f>IFERROR('[1]1.IFSgrowth.rebased'!O98,'[1]3.IMFq'!O102)</f>
        <v>56.296185710339891</v>
      </c>
      <c r="P98" s="42">
        <f>IFERROR('[1]1.IFSgrowth.rebased'!P98,'[1]3.IMFq'!P102)</f>
        <v>69.379568663097885</v>
      </c>
      <c r="Q98" s="36" t="e">
        <f t="shared" si="1"/>
        <v>#N/A</v>
      </c>
    </row>
    <row r="99" spans="1:17" x14ac:dyDescent="0.2">
      <c r="A99" s="41">
        <f>[1]Dummies!A98</f>
        <v>34394</v>
      </c>
      <c r="B99" s="42">
        <f>IFERROR('[1]1.IFSgrowth.rebased'!B99,'[1]3.IMFq'!B103)</f>
        <v>65.153535188030347</v>
      </c>
      <c r="C99" s="42">
        <f>IFERROR('[1]1.IFSgrowth.rebased'!C99,'[1]3.IMFq'!C103)</f>
        <v>70.137035469466653</v>
      </c>
      <c r="D99" s="42">
        <f>IFERROR('[1]1.IFSgrowth.rebased'!D99,'[1]3.IMFq'!D103)</f>
        <v>75.534406795955775</v>
      </c>
      <c r="E99" s="42">
        <f>IFERROR('[1]1.IFSgrowth.rebased'!E99,'[1]3.IMFq'!E103)</f>
        <v>47.769895530638706</v>
      </c>
      <c r="F99" s="42" t="e">
        <f>IFERROR('[1]1.IFSgrowth.rebased'!F99,'[1]3.IMFq'!F103)</f>
        <v>#N/A</v>
      </c>
      <c r="G99" s="42">
        <f>IFERROR('[1]1.IFSgrowth.rebased'!G99,'[1]3.IMFq'!G103)</f>
        <v>45.036616998159026</v>
      </c>
      <c r="H99" s="42">
        <f>IFERROR('[1]1.IFSgrowth.rebased'!H99,'[1]3.IMFq'!H103)</f>
        <v>36.038180338462837</v>
      </c>
      <c r="I99" s="42">
        <f>IFERROR('[1]1.IFSgrowth.rebased'!I99,'[1]3.IMFq'!I103)</f>
        <v>23.156893611001934</v>
      </c>
      <c r="J99" s="42">
        <f>IFERROR('[1]1.IFSgrowth.rebased'!J99,'[1]3.IMFq'!J103)</f>
        <v>89.61466862539821</v>
      </c>
      <c r="K99" s="42">
        <f>IFERROR('[1]1.IFSgrowth.rebased'!K99,'[1]3.IMFq'!K103)</f>
        <v>42.498322974753961</v>
      </c>
      <c r="L99" s="42">
        <f>IFERROR('[1]1.IFSgrowth.rebased'!L99,'[1]3.IMFq'!L103)</f>
        <v>30.770477418331748</v>
      </c>
      <c r="M99" s="42">
        <f>IFERROR('[1]1.IFSgrowth.rebased'!M99,'[1]3.IMFq'!M103)</f>
        <v>71.548587232144357</v>
      </c>
      <c r="N99" s="42">
        <f>IFERROR('[1]1.IFSgrowth.rebased'!N99,'[1]3.IMFq'!N103)</f>
        <v>83.939942270304016</v>
      </c>
      <c r="O99" s="42">
        <f>IFERROR('[1]1.IFSgrowth.rebased'!O99,'[1]3.IMFq'!O103)</f>
        <v>57.016886250222456</v>
      </c>
      <c r="P99" s="42">
        <f>IFERROR('[1]1.IFSgrowth.rebased'!P99,'[1]3.IMFq'!P103)</f>
        <v>70.37669361714886</v>
      </c>
      <c r="Q99" s="36" t="e">
        <f t="shared" si="1"/>
        <v>#N/A</v>
      </c>
    </row>
    <row r="100" spans="1:17" x14ac:dyDescent="0.2">
      <c r="A100" s="41">
        <f>[1]Dummies!A99</f>
        <v>34486</v>
      </c>
      <c r="B100" s="42">
        <f>IFERROR('[1]1.IFSgrowth.rebased'!B100,'[1]3.IMFq'!B104)</f>
        <v>66.036485771483029</v>
      </c>
      <c r="C100" s="42">
        <f>IFERROR('[1]1.IFSgrowth.rebased'!C100,'[1]3.IMFq'!C104)</f>
        <v>70.971043634970201</v>
      </c>
      <c r="D100" s="42">
        <f>IFERROR('[1]1.IFSgrowth.rebased'!D100,'[1]3.IMFq'!D104)</f>
        <v>74.752289676136414</v>
      </c>
      <c r="E100" s="42">
        <f>IFERROR('[1]1.IFSgrowth.rebased'!E100,'[1]3.IMFq'!E104)</f>
        <v>49.385685134230449</v>
      </c>
      <c r="F100" s="42" t="e">
        <f>IFERROR('[1]1.IFSgrowth.rebased'!F100,'[1]3.IMFq'!F104)</f>
        <v>#N/A</v>
      </c>
      <c r="G100" s="42">
        <f>IFERROR('[1]1.IFSgrowth.rebased'!G100,'[1]3.IMFq'!G104)</f>
        <v>43.856091319488186</v>
      </c>
      <c r="H100" s="42">
        <f>IFERROR('[1]1.IFSgrowth.rebased'!H100,'[1]3.IMFq'!H104)</f>
        <v>36.646165073542591</v>
      </c>
      <c r="I100" s="42">
        <f>IFERROR('[1]1.IFSgrowth.rebased'!I100,'[1]3.IMFq'!I104)</f>
        <v>23.845304487917893</v>
      </c>
      <c r="J100" s="42">
        <f>IFERROR('[1]1.IFSgrowth.rebased'!J100,'[1]3.IMFq'!J104)</f>
        <v>89.1180989669258</v>
      </c>
      <c r="K100" s="42">
        <f>IFERROR('[1]1.IFSgrowth.rebased'!K100,'[1]3.IMFq'!K104)</f>
        <v>46.283336274928487</v>
      </c>
      <c r="L100" s="42">
        <f>IFERROR('[1]1.IFSgrowth.rebased'!L100,'[1]3.IMFq'!L104)</f>
        <v>31.174593833257394</v>
      </c>
      <c r="M100" s="42">
        <f>IFERROR('[1]1.IFSgrowth.rebased'!M100,'[1]3.IMFq'!M104)</f>
        <v>74.811756079921096</v>
      </c>
      <c r="N100" s="42">
        <f>IFERROR('[1]1.IFSgrowth.rebased'!N100,'[1]3.IMFq'!N104)</f>
        <v>84.141128254710722</v>
      </c>
      <c r="O100" s="42">
        <f>IFERROR('[1]1.IFSgrowth.rebased'!O100,'[1]3.IMFq'!O104)</f>
        <v>57.481359537945323</v>
      </c>
      <c r="P100" s="42">
        <f>IFERROR('[1]1.IFSgrowth.rebased'!P100,'[1]3.IMFq'!P104)</f>
        <v>71.223460087077342</v>
      </c>
      <c r="Q100" s="36" t="e">
        <f t="shared" si="1"/>
        <v>#N/A</v>
      </c>
    </row>
    <row r="101" spans="1:17" x14ac:dyDescent="0.2">
      <c r="A101" s="41">
        <f>[1]Dummies!A100</f>
        <v>34578</v>
      </c>
      <c r="B101" s="42">
        <f>IFERROR('[1]1.IFSgrowth.rebased'!B101,'[1]3.IMFq'!B105)</f>
        <v>66.422523670021178</v>
      </c>
      <c r="C101" s="42">
        <f>IFERROR('[1]1.IFSgrowth.rebased'!C101,'[1]3.IMFq'!C105)</f>
        <v>71.789795553543883</v>
      </c>
      <c r="D101" s="42">
        <f>IFERROR('[1]1.IFSgrowth.rebased'!D101,'[1]3.IMFq'!D105)</f>
        <v>75.555356888748605</v>
      </c>
      <c r="E101" s="42">
        <f>IFERROR('[1]1.IFSgrowth.rebased'!E101,'[1]3.IMFq'!E105)</f>
        <v>51.351217187247592</v>
      </c>
      <c r="F101" s="42" t="e">
        <f>IFERROR('[1]1.IFSgrowth.rebased'!F101,'[1]3.IMFq'!F105)</f>
        <v>#N/A</v>
      </c>
      <c r="G101" s="42">
        <f>IFERROR('[1]1.IFSgrowth.rebased'!G101,'[1]3.IMFq'!G105)</f>
        <v>43.174766746824872</v>
      </c>
      <c r="H101" s="42">
        <f>IFERROR('[1]1.IFSgrowth.rebased'!H101,'[1]3.IMFq'!H105)</f>
        <v>37.284930401602438</v>
      </c>
      <c r="I101" s="42">
        <f>IFERROR('[1]1.IFSgrowth.rebased'!I101,'[1]3.IMFq'!I105)</f>
        <v>24.525280247175886</v>
      </c>
      <c r="J101" s="42">
        <f>IFERROR('[1]1.IFSgrowth.rebased'!J101,'[1]3.IMFq'!J105)</f>
        <v>90.148808821741184</v>
      </c>
      <c r="K101" s="42">
        <f>IFERROR('[1]1.IFSgrowth.rebased'!K101,'[1]3.IMFq'!K105)</f>
        <v>46.700257992498663</v>
      </c>
      <c r="L101" s="42">
        <f>IFERROR('[1]1.IFSgrowth.rebased'!L101,'[1]3.IMFq'!L105)</f>
        <v>31.502954798454187</v>
      </c>
      <c r="M101" s="42">
        <f>IFERROR('[1]1.IFSgrowth.rebased'!M101,'[1]3.IMFq'!M105)</f>
        <v>72.57473773258458</v>
      </c>
      <c r="N101" s="42">
        <f>IFERROR('[1]1.IFSgrowth.rebased'!N101,'[1]3.IMFq'!N105)</f>
        <v>84.744689162698052</v>
      </c>
      <c r="O101" s="42">
        <f>IFERROR('[1]1.IFSgrowth.rebased'!O101,'[1]3.IMFq'!O105)</f>
        <v>57.989066191082912</v>
      </c>
      <c r="P101" s="42">
        <f>IFERROR('[1]1.IFSgrowth.rebased'!P101,'[1]3.IMFq'!P105)</f>
        <v>71.755663480059283</v>
      </c>
      <c r="Q101" s="36" t="e">
        <f t="shared" si="1"/>
        <v>#N/A</v>
      </c>
    </row>
    <row r="102" spans="1:17" x14ac:dyDescent="0.2">
      <c r="A102" s="41">
        <f>[1]Dummies!A101</f>
        <v>34669</v>
      </c>
      <c r="B102" s="42">
        <f>IFERROR('[1]1.IFSgrowth.rebased'!B102,'[1]3.IMFq'!B106)</f>
        <v>67.183440278043435</v>
      </c>
      <c r="C102" s="42">
        <f>IFERROR('[1]1.IFSgrowth.rebased'!C102,'[1]3.IMFq'!C106)</f>
        <v>72.172218809921176</v>
      </c>
      <c r="D102" s="42">
        <f>IFERROR('[1]1.IFSgrowth.rebased'!D102,'[1]3.IMFq'!D106)</f>
        <v>75.929904263138866</v>
      </c>
      <c r="E102" s="42">
        <f>IFERROR('[1]1.IFSgrowth.rebased'!E102,'[1]3.IMFq'!E106)</f>
        <v>50.814398424698446</v>
      </c>
      <c r="F102" s="42" t="e">
        <f>IFERROR('[1]1.IFSgrowth.rebased'!F102,'[1]3.IMFq'!F106)</f>
        <v>#N/A</v>
      </c>
      <c r="G102" s="42">
        <f>IFERROR('[1]1.IFSgrowth.rebased'!G102,'[1]3.IMFq'!G106)</f>
        <v>42.992643280169084</v>
      </c>
      <c r="H102" s="42">
        <f>IFERROR('[1]1.IFSgrowth.rebased'!H102,'[1]3.IMFq'!H106)</f>
        <v>37.954476322642385</v>
      </c>
      <c r="I102" s="42">
        <f>IFERROR('[1]1.IFSgrowth.rebased'!I102,'[1]3.IMFq'!I106)</f>
        <v>25.196820888775921</v>
      </c>
      <c r="J102" s="42">
        <f>IFERROR('[1]1.IFSgrowth.rebased'!J102,'[1]3.IMFq'!J106)</f>
        <v>89.786015177856669</v>
      </c>
      <c r="K102" s="42">
        <f>IFERROR('[1]1.IFSgrowth.rebased'!K102,'[1]3.IMFq'!K106)</f>
        <v>50.481989252092085</v>
      </c>
      <c r="L102" s="42">
        <f>IFERROR('[1]1.IFSgrowth.rebased'!L102,'[1]3.IMFq'!L106)</f>
        <v>31.755560313922135</v>
      </c>
      <c r="M102" s="42">
        <f>IFERROR('[1]1.IFSgrowth.rebased'!M102,'[1]3.IMFq'!M106)</f>
        <v>77.783028443514652</v>
      </c>
      <c r="N102" s="42">
        <f>IFERROR('[1]1.IFSgrowth.rebased'!N102,'[1]3.IMFq'!N106)</f>
        <v>85.728276577236741</v>
      </c>
      <c r="O102" s="42">
        <f>IFERROR('[1]1.IFSgrowth.rebased'!O102,'[1]3.IMFq'!O106)</f>
        <v>58.540006209635223</v>
      </c>
      <c r="P102" s="42">
        <f>IFERROR('[1]1.IFSgrowth.rebased'!P102,'[1]3.IMFq'!P106)</f>
        <v>72.412379287587399</v>
      </c>
      <c r="Q102" s="36" t="e">
        <f t="shared" si="1"/>
        <v>#N/A</v>
      </c>
    </row>
    <row r="103" spans="1:17" x14ac:dyDescent="0.2">
      <c r="A103" s="41">
        <f>[1]Dummies!A102</f>
        <v>34759</v>
      </c>
      <c r="B103" s="42">
        <f>IFERROR('[1]1.IFSgrowth.rebased'!B103,'[1]3.IMFq'!B107)</f>
        <v>67.421795219649042</v>
      </c>
      <c r="C103" s="42">
        <f>IFERROR('[1]1.IFSgrowth.rebased'!C103,'[1]3.IMFq'!C107)</f>
        <v>72.374872623307226</v>
      </c>
      <c r="D103" s="42">
        <f>IFERROR('[1]1.IFSgrowth.rebased'!D103,'[1]3.IMFq'!D107)</f>
        <v>75.595338360576605</v>
      </c>
      <c r="E103" s="42">
        <f>IFERROR('[1]1.IFSgrowth.rebased'!E103,'[1]3.IMFq'!E107)</f>
        <v>50.175938967902809</v>
      </c>
      <c r="F103" s="42" t="e">
        <f>IFERROR('[1]1.IFSgrowth.rebased'!F103,'[1]3.IMFq'!F107)</f>
        <v>#N/A</v>
      </c>
      <c r="G103" s="42">
        <f>IFERROR('[1]1.IFSgrowth.rebased'!G103,'[1]3.IMFq'!G107)</f>
        <v>44.318299799208141</v>
      </c>
      <c r="H103" s="42">
        <f>IFERROR('[1]1.IFSgrowth.rebased'!H103,'[1]3.IMFq'!H107)</f>
        <v>38.700152229624337</v>
      </c>
      <c r="I103" s="42">
        <f>IFERROR('[1]1.IFSgrowth.rebased'!I103,'[1]3.IMFq'!I107)</f>
        <v>25.837318441678427</v>
      </c>
      <c r="J103" s="42">
        <f>IFERROR('[1]1.IFSgrowth.rebased'!J103,'[1]3.IMFq'!J107)</f>
        <v>90.780279000477961</v>
      </c>
      <c r="K103" s="42">
        <f>IFERROR('[1]1.IFSgrowth.rebased'!K103,'[1]3.IMFq'!K107)</f>
        <v>46.617283904057267</v>
      </c>
      <c r="L103" s="42">
        <f>IFERROR('[1]1.IFSgrowth.rebased'!L103,'[1]3.IMFq'!L107)</f>
        <v>31.293307825554272</v>
      </c>
      <c r="M103" s="42">
        <f>IFERROR('[1]1.IFSgrowth.rebased'!M103,'[1]3.IMFq'!M107)</f>
        <v>75.024883590157458</v>
      </c>
      <c r="N103" s="42">
        <f>IFERROR('[1]1.IFSgrowth.rebased'!N103,'[1]3.IMFq'!N107)</f>
        <v>85.437668854371694</v>
      </c>
      <c r="O103" s="42">
        <f>IFERROR('[1]1.IFSgrowth.rebased'!O103,'[1]3.IMFq'!O107)</f>
        <v>59.313329591222292</v>
      </c>
      <c r="P103" s="42">
        <f>IFERROR('[1]1.IFSgrowth.rebased'!P103,'[1]3.IMFq'!P107)</f>
        <v>72.716685987717952</v>
      </c>
      <c r="Q103" s="36" t="e">
        <f t="shared" si="1"/>
        <v>#N/A</v>
      </c>
    </row>
    <row r="104" spans="1:17" x14ac:dyDescent="0.2">
      <c r="A104" s="41">
        <f>[1]Dummies!A103</f>
        <v>34851</v>
      </c>
      <c r="B104" s="42">
        <f>IFERROR('[1]1.IFSgrowth.rebased'!B104,'[1]3.IMFq'!B108)</f>
        <v>67.622929834484438</v>
      </c>
      <c r="C104" s="42">
        <f>IFERROR('[1]1.IFSgrowth.rebased'!C104,'[1]3.IMFq'!C108)</f>
        <v>72.658130274639788</v>
      </c>
      <c r="D104" s="42">
        <f>IFERROR('[1]1.IFSgrowth.rebased'!D104,'[1]3.IMFq'!D108)</f>
        <v>75.69957879221397</v>
      </c>
      <c r="E104" s="42">
        <f>IFERROR('[1]1.IFSgrowth.rebased'!E104,'[1]3.IMFq'!E108)</f>
        <v>51.0954231494567</v>
      </c>
      <c r="F104" s="42" t="e">
        <f>IFERROR('[1]1.IFSgrowth.rebased'!F104,'[1]3.IMFq'!F108)</f>
        <v>#N/A</v>
      </c>
      <c r="G104" s="42">
        <f>IFERROR('[1]1.IFSgrowth.rebased'!G104,'[1]3.IMFq'!G108)</f>
        <v>44.731146992692473</v>
      </c>
      <c r="H104" s="42">
        <f>IFERROR('[1]1.IFSgrowth.rebased'!H104,'[1]3.IMFq'!H108)</f>
        <v>39.413119579439737</v>
      </c>
      <c r="I104" s="42">
        <f>IFERROR('[1]1.IFSgrowth.rebased'!I104,'[1]3.IMFq'!I108)</f>
        <v>26.501032036378355</v>
      </c>
      <c r="J104" s="42">
        <f>IFERROR('[1]1.IFSgrowth.rebased'!J104,'[1]3.IMFq'!J108)</f>
        <v>91.636288866263882</v>
      </c>
      <c r="K104" s="42">
        <f>IFERROR('[1]1.IFSgrowth.rebased'!K104,'[1]3.IMFq'!K108)</f>
        <v>50.920039105903193</v>
      </c>
      <c r="L104" s="42">
        <f>IFERROR('[1]1.IFSgrowth.rebased'!L104,'[1]3.IMFq'!L108)</f>
        <v>31.650043463207297</v>
      </c>
      <c r="M104" s="42">
        <f>IFERROR('[1]1.IFSgrowth.rebased'!M104,'[1]3.IMFq'!M108)</f>
        <v>77.766618240609048</v>
      </c>
      <c r="N104" s="42">
        <f>IFERROR('[1]1.IFSgrowth.rebased'!N104,'[1]3.IMFq'!N108)</f>
        <v>86.074766423074379</v>
      </c>
      <c r="O104" s="42">
        <f>IFERROR('[1]1.IFSgrowth.rebased'!O104,'[1]3.IMFq'!O108)</f>
        <v>59.879076341556036</v>
      </c>
      <c r="P104" s="42">
        <f>IFERROR('[1]1.IFSgrowth.rebased'!P104,'[1]3.IMFq'!P108)</f>
        <v>73.377812037276939</v>
      </c>
      <c r="Q104" s="36" t="e">
        <f t="shared" si="1"/>
        <v>#N/A</v>
      </c>
    </row>
    <row r="105" spans="1:17" x14ac:dyDescent="0.2">
      <c r="A105" s="41">
        <f>[1]Dummies!A104</f>
        <v>34943</v>
      </c>
      <c r="B105" s="42">
        <f>IFERROR('[1]1.IFSgrowth.rebased'!B105,'[1]3.IMFq'!B109)</f>
        <v>68.198214142610396</v>
      </c>
      <c r="C105" s="42">
        <f>IFERROR('[1]1.IFSgrowth.rebased'!C105,'[1]3.IMFq'!C109)</f>
        <v>73.44916667795745</v>
      </c>
      <c r="D105" s="42">
        <f>IFERROR('[1]1.IFSgrowth.rebased'!D105,'[1]3.IMFq'!D109)</f>
        <v>76.105341966468288</v>
      </c>
      <c r="E105" s="42">
        <f>IFERROR('[1]1.IFSgrowth.rebased'!E105,'[1]3.IMFq'!E109)</f>
        <v>55.078281958411765</v>
      </c>
      <c r="F105" s="42" t="e">
        <f>IFERROR('[1]1.IFSgrowth.rebased'!F105,'[1]3.IMFq'!F109)</f>
        <v>#N/A</v>
      </c>
      <c r="G105" s="42">
        <f>IFERROR('[1]1.IFSgrowth.rebased'!G105,'[1]3.IMFq'!G109)</f>
        <v>45.239763740309385</v>
      </c>
      <c r="H105" s="42">
        <f>IFERROR('[1]1.IFSgrowth.rebased'!H105,'[1]3.IMFq'!H109)</f>
        <v>40.13872776505049</v>
      </c>
      <c r="I105" s="42">
        <f>IFERROR('[1]1.IFSgrowth.rebased'!I105,'[1]3.IMFq'!I109)</f>
        <v>27.16535370183615</v>
      </c>
      <c r="J105" s="42">
        <f>IFERROR('[1]1.IFSgrowth.rebased'!J105,'[1]3.IMFq'!J109)</f>
        <v>92.712380557309899</v>
      </c>
      <c r="K105" s="42">
        <f>IFERROR('[1]1.IFSgrowth.rebased'!K105,'[1]3.IMFq'!K109)</f>
        <v>51.67798535260517</v>
      </c>
      <c r="L105" s="42">
        <f>IFERROR('[1]1.IFSgrowth.rebased'!L105,'[1]3.IMFq'!L109)</f>
        <v>32.186664672774249</v>
      </c>
      <c r="M105" s="42">
        <f>IFERROR('[1]1.IFSgrowth.rebased'!M105,'[1]3.IMFq'!M109)</f>
        <v>74.628269498682968</v>
      </c>
      <c r="N105" s="42">
        <f>IFERROR('[1]1.IFSgrowth.rebased'!N105,'[1]3.IMFq'!N109)</f>
        <v>86.242423133694686</v>
      </c>
      <c r="O105" s="42">
        <f>IFERROR('[1]1.IFSgrowth.rebased'!O105,'[1]3.IMFq'!O109)</f>
        <v>60.416396458256507</v>
      </c>
      <c r="P105" s="42">
        <f>IFERROR('[1]1.IFSgrowth.rebased'!P105,'[1]3.IMFq'!P109)</f>
        <v>74.024271467989067</v>
      </c>
      <c r="Q105" s="36" t="e">
        <f t="shared" si="1"/>
        <v>#N/A</v>
      </c>
    </row>
    <row r="106" spans="1:17" x14ac:dyDescent="0.2">
      <c r="A106" s="41">
        <f>[1]Dummies!A105</f>
        <v>35034</v>
      </c>
      <c r="B106" s="42">
        <f>IFERROR('[1]1.IFSgrowth.rebased'!B106,'[1]3.IMFq'!B110)</f>
        <v>68.661337165194922</v>
      </c>
      <c r="C106" s="42">
        <f>IFERROR('[1]1.IFSgrowth.rebased'!C106,'[1]3.IMFq'!C110)</f>
        <v>73.80133171125695</v>
      </c>
      <c r="D106" s="42">
        <f>IFERROR('[1]1.IFSgrowth.rebased'!D106,'[1]3.IMFq'!D110)</f>
        <v>76.105132478564542</v>
      </c>
      <c r="E106" s="42">
        <f>IFERROR('[1]1.IFSgrowth.rebased'!E106,'[1]3.IMFq'!E110)</f>
        <v>56.985352663577736</v>
      </c>
      <c r="F106" s="42" t="e">
        <f>IFERROR('[1]1.IFSgrowth.rebased'!F106,'[1]3.IMFq'!F110)</f>
        <v>#N/A</v>
      </c>
      <c r="G106" s="42">
        <f>IFERROR('[1]1.IFSgrowth.rebased'!G106,'[1]3.IMFq'!G110)</f>
        <v>45.844150042058899</v>
      </c>
      <c r="H106" s="42">
        <f>IFERROR('[1]1.IFSgrowth.rebased'!H106,'[1]3.IMFq'!H110)</f>
        <v>40.876976786456588</v>
      </c>
      <c r="I106" s="42">
        <f>IFERROR('[1]1.IFSgrowth.rebased'!I106,'[1]3.IMFq'!I110)</f>
        <v>27.830283438051801</v>
      </c>
      <c r="J106" s="42">
        <f>IFERROR('[1]1.IFSgrowth.rebased'!J106,'[1]3.IMFq'!J110)</f>
        <v>92.935113003093221</v>
      </c>
      <c r="K106" s="42">
        <f>IFERROR('[1]1.IFSgrowth.rebased'!K106,'[1]3.IMFq'!K110)</f>
        <v>54.546591384270613</v>
      </c>
      <c r="L106" s="42">
        <f>IFERROR('[1]1.IFSgrowth.rebased'!L106,'[1]3.IMFq'!L110)</f>
        <v>32.90317145425513</v>
      </c>
      <c r="M106" s="42">
        <f>IFERROR('[1]1.IFSgrowth.rebased'!M106,'[1]3.IMFq'!M110)</f>
        <v>79.93420091690129</v>
      </c>
      <c r="N106" s="42">
        <f>IFERROR('[1]1.IFSgrowth.rebased'!N106,'[1]3.IMFq'!N110)</f>
        <v>86.253601035675302</v>
      </c>
      <c r="O106" s="42">
        <f>IFERROR('[1]1.IFSgrowth.rebased'!O106,'[1]3.IMFq'!O110)</f>
        <v>60.925289941323683</v>
      </c>
      <c r="P106" s="42">
        <f>IFERROR('[1]1.IFSgrowth.rebased'!P106,'[1]3.IMFq'!P110)</f>
        <v>74.552987692853577</v>
      </c>
      <c r="Q106" s="36" t="e">
        <f t="shared" si="1"/>
        <v>#N/A</v>
      </c>
    </row>
    <row r="107" spans="1:17" x14ac:dyDescent="0.2">
      <c r="A107" s="41">
        <f>[1]Dummies!A106</f>
        <v>35125</v>
      </c>
      <c r="B107" s="42">
        <f>IFERROR('[1]1.IFSgrowth.rebased'!B107,'[1]3.IMFq'!B111)</f>
        <v>69.175643795302378</v>
      </c>
      <c r="C107" s="42">
        <f>IFERROR('[1]1.IFSgrowth.rebased'!C107,'[1]3.IMFq'!C111)</f>
        <v>74.670683515481628</v>
      </c>
      <c r="D107" s="42">
        <f>IFERROR('[1]1.IFSgrowth.rebased'!D107,'[1]3.IMFq'!D111)</f>
        <v>76.49740911366716</v>
      </c>
      <c r="E107" s="42">
        <f>IFERROR('[1]1.IFSgrowth.rebased'!E107,'[1]3.IMFq'!E111)</f>
        <v>51.924753778797992</v>
      </c>
      <c r="F107" s="42" t="e">
        <f>IFERROR('[1]1.IFSgrowth.rebased'!F107,'[1]3.IMFq'!F111)</f>
        <v>#N/A</v>
      </c>
      <c r="G107" s="42">
        <f>IFERROR('[1]1.IFSgrowth.rebased'!G107,'[1]3.IMFq'!G111)</f>
        <v>46.936266666566169</v>
      </c>
      <c r="H107" s="42">
        <f>IFERROR('[1]1.IFSgrowth.rebased'!H107,'[1]3.IMFq'!H111)</f>
        <v>41.858020981003968</v>
      </c>
      <c r="I107" s="42">
        <f>IFERROR('[1]1.IFSgrowth.rebased'!I107,'[1]3.IMFq'!I111)</f>
        <v>28.48713652271574</v>
      </c>
      <c r="J107" s="42">
        <f>IFERROR('[1]1.IFSgrowth.rebased'!J107,'[1]3.IMFq'!J111)</f>
        <v>93.7049375409579</v>
      </c>
      <c r="K107" s="42">
        <f>IFERROR('[1]1.IFSgrowth.rebased'!K107,'[1]3.IMFq'!K111)</f>
        <v>50.290912952010103</v>
      </c>
      <c r="L107" s="42">
        <f>IFERROR('[1]1.IFSgrowth.rebased'!L107,'[1]3.IMFq'!L111)</f>
        <v>34.18101314160446</v>
      </c>
      <c r="M107" s="42">
        <f>IFERROR('[1]1.IFSgrowth.rebased'!M107,'[1]3.IMFq'!M111)</f>
        <v>76.249494981987183</v>
      </c>
      <c r="N107" s="42">
        <f>IFERROR('[1]1.IFSgrowth.rebased'!N107,'[1]3.IMFq'!N111)</f>
        <v>85.549441964634255</v>
      </c>
      <c r="O107" s="42">
        <f>IFERROR('[1]1.IFSgrowth.rebased'!O107,'[1]3.IMFq'!O111)</f>
        <v>61.226192102778086</v>
      </c>
      <c r="P107" s="42">
        <f>IFERROR('[1]1.IFSgrowth.rebased'!P107,'[1]3.IMFq'!P111)</f>
        <v>73.697475083111797</v>
      </c>
      <c r="Q107" s="36" t="e">
        <f t="shared" si="1"/>
        <v>#N/A</v>
      </c>
    </row>
    <row r="108" spans="1:17" x14ac:dyDescent="0.2">
      <c r="A108" s="41">
        <f>[1]Dummies!A107</f>
        <v>35217</v>
      </c>
      <c r="B108" s="42">
        <f>IFERROR('[1]1.IFSgrowth.rebased'!B108,'[1]3.IMFq'!B112)</f>
        <v>70.329454865931453</v>
      </c>
      <c r="C108" s="42">
        <f>IFERROR('[1]1.IFSgrowth.rebased'!C108,'[1]3.IMFq'!C112)</f>
        <v>74.880202639986123</v>
      </c>
      <c r="D108" s="42">
        <f>IFERROR('[1]1.IFSgrowth.rebased'!D108,'[1]3.IMFq'!D112)</f>
        <v>76.233662642064161</v>
      </c>
      <c r="E108" s="42">
        <f>IFERROR('[1]1.IFSgrowth.rebased'!E108,'[1]3.IMFq'!E112)</f>
        <v>58.154682184369257</v>
      </c>
      <c r="F108" s="42" t="e">
        <f>IFERROR('[1]1.IFSgrowth.rebased'!F108,'[1]3.IMFq'!F112)</f>
        <v>#N/A</v>
      </c>
      <c r="G108" s="42">
        <f>IFERROR('[1]1.IFSgrowth.rebased'!G108,'[1]3.IMFq'!G112)</f>
        <v>47.57540776913082</v>
      </c>
      <c r="H108" s="42">
        <f>IFERROR('[1]1.IFSgrowth.rebased'!H108,'[1]3.IMFq'!H112)</f>
        <v>42.529489939062394</v>
      </c>
      <c r="I108" s="42">
        <f>IFERROR('[1]1.IFSgrowth.rebased'!I108,'[1]3.IMFq'!I112)</f>
        <v>29.156756289370954</v>
      </c>
      <c r="J108" s="42">
        <f>IFERROR('[1]1.IFSgrowth.rebased'!J108,'[1]3.IMFq'!J112)</f>
        <v>94.889102259700181</v>
      </c>
      <c r="K108" s="42">
        <f>IFERROR('[1]1.IFSgrowth.rebased'!K108,'[1]3.IMFq'!K112)</f>
        <v>54.871308274264997</v>
      </c>
      <c r="L108" s="42">
        <f>IFERROR('[1]1.IFSgrowth.rebased'!L108,'[1]3.IMFq'!L112)</f>
        <v>35.104711333331387</v>
      </c>
      <c r="M108" s="42">
        <f>IFERROR('[1]1.IFSgrowth.rebased'!M108,'[1]3.IMFq'!M112)</f>
        <v>78.906614523706835</v>
      </c>
      <c r="N108" s="42">
        <f>IFERROR('[1]1.IFSgrowth.rebased'!N108,'[1]3.IMFq'!N112)</f>
        <v>86.711861037003615</v>
      </c>
      <c r="O108" s="42">
        <f>IFERROR('[1]1.IFSgrowth.rebased'!O108,'[1]3.IMFq'!O112)</f>
        <v>61.750058193770478</v>
      </c>
      <c r="P108" s="42">
        <f>IFERROR('[1]1.IFSgrowth.rebased'!P108,'[1]3.IMFq'!P112)</f>
        <v>74.519177725944289</v>
      </c>
      <c r="Q108" s="36" t="e">
        <f t="shared" si="1"/>
        <v>#N/A</v>
      </c>
    </row>
    <row r="109" spans="1:17" x14ac:dyDescent="0.2">
      <c r="A109" s="41">
        <f>[1]Dummies!A108</f>
        <v>35309</v>
      </c>
      <c r="B109" s="42">
        <f>IFERROR('[1]1.IFSgrowth.rebased'!B109,'[1]3.IMFq'!B113)</f>
        <v>70.960334997235364</v>
      </c>
      <c r="C109" s="42">
        <f>IFERROR('[1]1.IFSgrowth.rebased'!C109,'[1]3.IMFq'!C113)</f>
        <v>75.142355816399061</v>
      </c>
      <c r="D109" s="42">
        <f>IFERROR('[1]1.IFSgrowth.rebased'!D109,'[1]3.IMFq'!D113)</f>
        <v>76.018817973986003</v>
      </c>
      <c r="E109" s="42">
        <f>IFERROR('[1]1.IFSgrowth.rebased'!E109,'[1]3.IMFq'!E113)</f>
        <v>60.199085775101388</v>
      </c>
      <c r="F109" s="42" t="e">
        <f>IFERROR('[1]1.IFSgrowth.rebased'!F109,'[1]3.IMFq'!F113)</f>
        <v>#N/A</v>
      </c>
      <c r="G109" s="42">
        <f>IFERROR('[1]1.IFSgrowth.rebased'!G109,'[1]3.IMFq'!G113)</f>
        <v>48.153534118378005</v>
      </c>
      <c r="H109" s="42">
        <f>IFERROR('[1]1.IFSgrowth.rebased'!H109,'[1]3.IMFq'!H113)</f>
        <v>43.121537997977782</v>
      </c>
      <c r="I109" s="42">
        <f>IFERROR('[1]1.IFSgrowth.rebased'!I109,'[1]3.IMFq'!I113)</f>
        <v>29.830458015707862</v>
      </c>
      <c r="J109" s="42">
        <f>IFERROR('[1]1.IFSgrowth.rebased'!J109,'[1]3.IMFq'!J113)</f>
        <v>95.010589033680432</v>
      </c>
      <c r="K109" s="42">
        <f>IFERROR('[1]1.IFSgrowth.rebased'!K109,'[1]3.IMFq'!K113)</f>
        <v>55.607613565885231</v>
      </c>
      <c r="L109" s="42">
        <f>IFERROR('[1]1.IFSgrowth.rebased'!L109,'[1]3.IMFq'!L113)</f>
        <v>36.055715363390448</v>
      </c>
      <c r="M109" s="42">
        <f>IFERROR('[1]1.IFSgrowth.rebased'!M109,'[1]3.IMFq'!M113)</f>
        <v>75.490215406299129</v>
      </c>
      <c r="N109" s="42">
        <f>IFERROR('[1]1.IFSgrowth.rebased'!N109,'[1]3.IMFq'!N113)</f>
        <v>87.013643707075744</v>
      </c>
      <c r="O109" s="42">
        <f>IFERROR('[1]1.IFSgrowth.rebased'!O109,'[1]3.IMFq'!O113)</f>
        <v>62.317323526321367</v>
      </c>
      <c r="P109" s="42">
        <f>IFERROR('[1]1.IFSgrowth.rebased'!P109,'[1]3.IMFq'!P113)</f>
        <v>75.562500696339853</v>
      </c>
      <c r="Q109" s="36" t="e">
        <f t="shared" si="1"/>
        <v>#N/A</v>
      </c>
    </row>
    <row r="110" spans="1:17" x14ac:dyDescent="0.2">
      <c r="A110" s="41">
        <f>[1]Dummies!A109</f>
        <v>35400</v>
      </c>
      <c r="B110" s="42">
        <f>IFERROR('[1]1.IFSgrowth.rebased'!B110,'[1]3.IMFq'!B114)</f>
        <v>71.697165482000457</v>
      </c>
      <c r="C110" s="42">
        <f>IFERROR('[1]1.IFSgrowth.rebased'!C110,'[1]3.IMFq'!C114)</f>
        <v>75.384675871802955</v>
      </c>
      <c r="D110" s="42">
        <f>IFERROR('[1]1.IFSgrowth.rebased'!D110,'[1]3.IMFq'!D114)</f>
        <v>76.448046755178098</v>
      </c>
      <c r="E110" s="42">
        <f>IFERROR('[1]1.IFSgrowth.rebased'!E110,'[1]3.IMFq'!E114)</f>
        <v>55.492947273082414</v>
      </c>
      <c r="F110" s="42" t="e">
        <f>IFERROR('[1]1.IFSgrowth.rebased'!F110,'[1]3.IMFq'!F114)</f>
        <v>#N/A</v>
      </c>
      <c r="G110" s="42">
        <f>IFERROR('[1]1.IFSgrowth.rebased'!G110,'[1]3.IMFq'!G114)</f>
        <v>48.670645714307724</v>
      </c>
      <c r="H110" s="42">
        <f>IFERROR('[1]1.IFSgrowth.rebased'!H110,'[1]3.IMFq'!H114)</f>
        <v>43.634165157750168</v>
      </c>
      <c r="I110" s="42">
        <f>IFERROR('[1]1.IFSgrowth.rebased'!I110,'[1]3.IMFq'!I114)</f>
        <v>30.508241701726469</v>
      </c>
      <c r="J110" s="42">
        <f>IFERROR('[1]1.IFSgrowth.rebased'!J110,'[1]3.IMFq'!J114)</f>
        <v>96.068427587941656</v>
      </c>
      <c r="K110" s="42">
        <f>IFERROR('[1]1.IFSgrowth.rebased'!K110,'[1]3.IMFq'!K114)</f>
        <v>58.466783730879953</v>
      </c>
      <c r="L110" s="42">
        <f>IFERROR('[1]1.IFSgrowth.rebased'!L110,'[1]3.IMFq'!L114)</f>
        <v>37.034025231781627</v>
      </c>
      <c r="M110" s="42">
        <f>IFERROR('[1]1.IFSgrowth.rebased'!M110,'[1]3.IMFq'!M114)</f>
        <v>81.031838363749003</v>
      </c>
      <c r="N110" s="42">
        <f>IFERROR('[1]1.IFSgrowth.rebased'!N110,'[1]3.IMFq'!N114)</f>
        <v>87.661913268213738</v>
      </c>
      <c r="O110" s="42">
        <f>IFERROR('[1]1.IFSgrowth.rebased'!O110,'[1]3.IMFq'!O114)</f>
        <v>62.927988100430746</v>
      </c>
      <c r="P110" s="42">
        <f>IFERROR('[1]1.IFSgrowth.rebased'!P110,'[1]3.IMFq'!P114)</f>
        <v>76.099705604873066</v>
      </c>
      <c r="Q110" s="36" t="e">
        <f t="shared" si="1"/>
        <v>#N/A</v>
      </c>
    </row>
    <row r="111" spans="1:17" x14ac:dyDescent="0.2">
      <c r="A111" s="41">
        <f>[1]Dummies!A110</f>
        <v>35490</v>
      </c>
      <c r="B111" s="42">
        <f>IFERROR('[1]1.IFSgrowth.rebased'!B111,'[1]3.IMFq'!B115)</f>
        <v>72.159928761299938</v>
      </c>
      <c r="C111" s="42">
        <f>IFERROR('[1]1.IFSgrowth.rebased'!C111,'[1]3.IMFq'!C115)</f>
        <v>75.749554444210801</v>
      </c>
      <c r="D111" s="42">
        <f>IFERROR('[1]1.IFSgrowth.rebased'!D111,'[1]3.IMFq'!D115)</f>
        <v>77.100924913449347</v>
      </c>
      <c r="E111" s="42">
        <f>IFERROR('[1]1.IFSgrowth.rebased'!E111,'[1]3.IMFq'!E115)</f>
        <v>55.430896193345646</v>
      </c>
      <c r="F111" s="42">
        <f>IFERROR('[1]1.IFSgrowth.rebased'!F111,'[1]3.IMFq'!F115)</f>
        <v>0</v>
      </c>
      <c r="G111" s="42">
        <f>IFERROR('[1]1.IFSgrowth.rebased'!G111,'[1]3.IMFq'!G115)</f>
        <v>49.289216393168175</v>
      </c>
      <c r="H111" s="42">
        <f>IFERROR('[1]1.IFSgrowth.rebased'!H111,'[1]3.IMFq'!H115)</f>
        <v>43.709411834940155</v>
      </c>
      <c r="I111" s="42">
        <f>IFERROR('[1]1.IFSgrowth.rebased'!I111,'[1]3.IMFq'!I115)</f>
        <v>31.230939591164859</v>
      </c>
      <c r="J111" s="42">
        <f>IFERROR('[1]1.IFSgrowth.rebased'!J111,'[1]3.IMFq'!J115)</f>
        <v>96.3201963767292</v>
      </c>
      <c r="K111" s="42">
        <f>IFERROR('[1]1.IFSgrowth.rebased'!K111,'[1]3.IMFq'!K115)</f>
        <v>53.130493437286283</v>
      </c>
      <c r="L111" s="42">
        <f>IFERROR('[1]1.IFSgrowth.rebased'!L111,'[1]3.IMFq'!L115)</f>
        <v>38.121619443903271</v>
      </c>
      <c r="M111" s="42">
        <f>IFERROR('[1]1.IFSgrowth.rebased'!M111,'[1]3.IMFq'!M115)</f>
        <v>78.101488943651262</v>
      </c>
      <c r="N111" s="42">
        <f>IFERROR('[1]1.IFSgrowth.rebased'!N111,'[1]3.IMFq'!N115)</f>
        <v>87.195232167059842</v>
      </c>
      <c r="O111" s="42">
        <f>IFERROR('[1]1.IFSgrowth.rebased'!O111,'[1]3.IMFq'!O115)</f>
        <v>63.766786176440732</v>
      </c>
      <c r="P111" s="42">
        <f>IFERROR('[1]1.IFSgrowth.rebased'!P111,'[1]3.IMFq'!P115)</f>
        <v>76.929933056138921</v>
      </c>
      <c r="Q111" s="44">
        <f t="shared" si="1"/>
        <v>60.600924498342287</v>
      </c>
    </row>
    <row r="112" spans="1:17" x14ac:dyDescent="0.2">
      <c r="A112" s="41">
        <f>[1]Dummies!A111</f>
        <v>35582</v>
      </c>
      <c r="B112" s="42">
        <f>IFERROR('[1]1.IFSgrowth.rebased'!B112,'[1]3.IMFq'!B116)</f>
        <v>73.361549952752426</v>
      </c>
      <c r="C112" s="42">
        <f>IFERROR('[1]1.IFSgrowth.rebased'!C112,'[1]3.IMFq'!C116)</f>
        <v>76.616363540613747</v>
      </c>
      <c r="D112" s="42">
        <f>IFERROR('[1]1.IFSgrowth.rebased'!D112,'[1]3.IMFq'!D116)</f>
        <v>77.482475242643957</v>
      </c>
      <c r="E112" s="42">
        <f>IFERROR('[1]1.IFSgrowth.rebased'!E112,'[1]3.IMFq'!E116)</f>
        <v>60.489136111457711</v>
      </c>
      <c r="F112" s="42">
        <f>IFERROR('[1]1.IFSgrowth.rebased'!F112,'[1]3.IMFq'!F116)</f>
        <v>0</v>
      </c>
      <c r="G112" s="42">
        <f>IFERROR('[1]1.IFSgrowth.rebased'!G112,'[1]3.IMFq'!G116)</f>
        <v>49.619308947963681</v>
      </c>
      <c r="H112" s="42">
        <f>IFERROR('[1]1.IFSgrowth.rebased'!H112,'[1]3.IMFq'!H116)</f>
        <v>44.206381029802237</v>
      </c>
      <c r="I112" s="42">
        <f>IFERROR('[1]1.IFSgrowth.rebased'!I112,'[1]3.IMFq'!I116)</f>
        <v>31.900554299051631</v>
      </c>
      <c r="J112" s="42">
        <f>IFERROR('[1]1.IFSgrowth.rebased'!J112,'[1]3.IMFq'!J116)</f>
        <v>95.593404261449578</v>
      </c>
      <c r="K112" s="42">
        <f>IFERROR('[1]1.IFSgrowth.rebased'!K112,'[1]3.IMFq'!K116)</f>
        <v>58.927807868758897</v>
      </c>
      <c r="L112" s="42">
        <f>IFERROR('[1]1.IFSgrowth.rebased'!L112,'[1]3.IMFq'!L116)</f>
        <v>39.121749586799361</v>
      </c>
      <c r="M112" s="42">
        <f>IFERROR('[1]1.IFSgrowth.rebased'!M112,'[1]3.IMFq'!M116)</f>
        <v>81.833374211918965</v>
      </c>
      <c r="N112" s="42">
        <f>IFERROR('[1]1.IFSgrowth.rebased'!N112,'[1]3.IMFq'!N116)</f>
        <v>88.312973611382745</v>
      </c>
      <c r="O112" s="42">
        <f>IFERROR('[1]1.IFSgrowth.rebased'!O112,'[1]3.IMFq'!O116)</f>
        <v>64.390355529530325</v>
      </c>
      <c r="P112" s="42">
        <f>IFERROR('[1]1.IFSgrowth.rebased'!P112,'[1]3.IMFq'!P116)</f>
        <v>77.730950229700809</v>
      </c>
      <c r="Q112" s="44">
        <f t="shared" si="1"/>
        <v>61.814447403532093</v>
      </c>
    </row>
    <row r="113" spans="1:25" x14ac:dyDescent="0.2">
      <c r="A113" s="41">
        <f>[1]Dummies!A112</f>
        <v>35674</v>
      </c>
      <c r="B113" s="42">
        <f>IFERROR('[1]1.IFSgrowth.rebased'!B113,'[1]3.IMFq'!B117)</f>
        <v>74.277518299036075</v>
      </c>
      <c r="C113" s="42">
        <f>IFERROR('[1]1.IFSgrowth.rebased'!C113,'[1]3.IMFq'!C117)</f>
        <v>77.168639679477792</v>
      </c>
      <c r="D113" s="42">
        <f>IFERROR('[1]1.IFSgrowth.rebased'!D113,'[1]3.IMFq'!D117)</f>
        <v>78.456074578410536</v>
      </c>
      <c r="E113" s="42">
        <f>IFERROR('[1]1.IFSgrowth.rebased'!E113,'[1]3.IMFq'!E117)</f>
        <v>63.564408135965436</v>
      </c>
      <c r="F113" s="42">
        <f>IFERROR('[1]1.IFSgrowth.rebased'!F113,'[1]3.IMFq'!F117)</f>
        <v>0</v>
      </c>
      <c r="G113" s="42">
        <f>IFERROR('[1]1.IFSgrowth.rebased'!G113,'[1]3.IMFq'!G117)</f>
        <v>49.823397214942439</v>
      </c>
      <c r="H113" s="42">
        <f>IFERROR('[1]1.IFSgrowth.rebased'!H113,'[1]3.IMFq'!H117)</f>
        <v>44.767113158897047</v>
      </c>
      <c r="I113" s="42">
        <f>IFERROR('[1]1.IFSgrowth.rebased'!I113,'[1]3.IMFq'!I117)</f>
        <v>32.557918069124867</v>
      </c>
      <c r="J113" s="42">
        <f>IFERROR('[1]1.IFSgrowth.rebased'!J113,'[1]3.IMFq'!J117)</f>
        <v>95.784871433334146</v>
      </c>
      <c r="K113" s="42">
        <f>IFERROR('[1]1.IFSgrowth.rebased'!K113,'[1]3.IMFq'!K117)</f>
        <v>59.251191429767204</v>
      </c>
      <c r="L113" s="42">
        <f>IFERROR('[1]1.IFSgrowth.rebased'!L113,'[1]3.IMFq'!L117)</f>
        <v>40.116394165868229</v>
      </c>
      <c r="M113" s="42">
        <f>IFERROR('[1]1.IFSgrowth.rebased'!M113,'[1]3.IMFq'!M117)</f>
        <v>78.763948322196356</v>
      </c>
      <c r="N113" s="42">
        <f>IFERROR('[1]1.IFSgrowth.rebased'!N113,'[1]3.IMFq'!N117)</f>
        <v>88.614768100542491</v>
      </c>
      <c r="O113" s="42">
        <f>IFERROR('[1]1.IFSgrowth.rebased'!O113,'[1]3.IMFq'!O117)</f>
        <v>64.983430420041572</v>
      </c>
      <c r="P113" s="42">
        <f>IFERROR('[1]1.IFSgrowth.rebased'!P113,'[1]3.IMFq'!P117)</f>
        <v>78.860194133171788</v>
      </c>
      <c r="Q113" s="44">
        <f t="shared" si="1"/>
        <v>62.433093792660308</v>
      </c>
    </row>
    <row r="114" spans="1:25" x14ac:dyDescent="0.2">
      <c r="A114" s="41">
        <f>[1]Dummies!A113</f>
        <v>35765</v>
      </c>
      <c r="B114" s="42">
        <f>IFERROR('[1]1.IFSgrowth.rebased'!B114,'[1]3.IMFq'!B118)</f>
        <v>74.911745710575033</v>
      </c>
      <c r="C114" s="42">
        <f>IFERROR('[1]1.IFSgrowth.rebased'!C114,'[1]3.IMFq'!C118)</f>
        <v>78.203521762892308</v>
      </c>
      <c r="D114" s="42">
        <f>IFERROR('[1]1.IFSgrowth.rebased'!D114,'[1]3.IMFq'!D118)</f>
        <v>78.989060002318894</v>
      </c>
      <c r="E114" s="42">
        <f>IFERROR('[1]1.IFSgrowth.rebased'!E114,'[1]3.IMFq'!E118)</f>
        <v>65.083992925023153</v>
      </c>
      <c r="F114" s="42">
        <f>IFERROR('[1]1.IFSgrowth.rebased'!F114,'[1]3.IMFq'!F118)</f>
        <v>0</v>
      </c>
      <c r="G114" s="42">
        <f>IFERROR('[1]1.IFSgrowth.rebased'!G114,'[1]3.IMFq'!G118)</f>
        <v>49.901481194104463</v>
      </c>
      <c r="H114" s="42">
        <f>IFERROR('[1]1.IFSgrowth.rebased'!H114,'[1]3.IMFq'!H118)</f>
        <v>45.39160822222459</v>
      </c>
      <c r="I114" s="42">
        <f>IFERROR('[1]1.IFSgrowth.rebased'!I114,'[1]3.IMFq'!I118)</f>
        <v>33.203030901384565</v>
      </c>
      <c r="J114" s="42">
        <f>IFERROR('[1]1.IFSgrowth.rebased'!J114,'[1]3.IMFq'!J118)</f>
        <v>95.81840579904437</v>
      </c>
      <c r="K114" s="42">
        <f>IFERROR('[1]1.IFSgrowth.rebased'!K114,'[1]3.IMFq'!K118)</f>
        <v>60.910775762363237</v>
      </c>
      <c r="L114" s="42">
        <f>IFERROR('[1]1.IFSgrowth.rebased'!L114,'[1]3.IMFq'!L118)</f>
        <v>41.105553181109897</v>
      </c>
      <c r="M114" s="42">
        <f>IFERROR('[1]1.IFSgrowth.rebased'!M114,'[1]3.IMFq'!M118)</f>
        <v>84.646493245009879</v>
      </c>
      <c r="N114" s="42">
        <f>IFERROR('[1]1.IFSgrowth.rebased'!N114,'[1]3.IMFq'!N118)</f>
        <v>89.274237724451098</v>
      </c>
      <c r="O114" s="42">
        <f>IFERROR('[1]1.IFSgrowth.rebased'!O114,'[1]3.IMFq'!O118)</f>
        <v>65.546010847974514</v>
      </c>
      <c r="P114" s="42">
        <f>IFERROR('[1]1.IFSgrowth.rebased'!P114,'[1]3.IMFq'!P118)</f>
        <v>79.871954941710939</v>
      </c>
      <c r="Q114" s="44">
        <f t="shared" si="1"/>
        <v>63.326690381240766</v>
      </c>
    </row>
    <row r="115" spans="1:25" x14ac:dyDescent="0.2">
      <c r="A115" s="41">
        <f>[1]Dummies!A114</f>
        <v>35855</v>
      </c>
      <c r="B115" s="42">
        <f>IFERROR('[1]1.IFSgrowth.rebased'!B115,'[1]3.IMFq'!B119)</f>
        <v>75.66367350128283</v>
      </c>
      <c r="C115" s="42">
        <f>IFERROR('[1]1.IFSgrowth.rebased'!C115,'[1]3.IMFq'!C119)</f>
        <v>78.70112968359058</v>
      </c>
      <c r="D115" s="42">
        <f>IFERROR('[1]1.IFSgrowth.rebased'!D115,'[1]3.IMFq'!D119)</f>
        <v>79.789403226002065</v>
      </c>
      <c r="E115" s="42">
        <f>IFERROR('[1]1.IFSgrowth.rebased'!E115,'[1]3.IMFq'!E119)</f>
        <v>56.667610109818234</v>
      </c>
      <c r="F115" s="42">
        <f>IFERROR('[1]1.IFSgrowth.rebased'!F115,'[1]3.IMFq'!F119)</f>
        <v>188.32961644590404</v>
      </c>
      <c r="G115" s="42">
        <f>IFERROR('[1]1.IFSgrowth.rebased'!G115,'[1]3.IMFq'!G119)</f>
        <v>49.149193700938334</v>
      </c>
      <c r="H115" s="42">
        <f>IFERROR('[1]1.IFSgrowth.rebased'!H115,'[1]3.IMFq'!H119)</f>
        <v>46.044340955015116</v>
      </c>
      <c r="I115" s="42">
        <f>IFERROR('[1]1.IFSgrowth.rebased'!I115,'[1]3.IMFq'!I119)</f>
        <v>33.783749435810137</v>
      </c>
      <c r="J115" s="42">
        <f>IFERROR('[1]1.IFSgrowth.rebased'!J115,'[1]3.IMFq'!J119)</f>
        <v>94.651771320580679</v>
      </c>
      <c r="K115" s="42">
        <f>IFERROR('[1]1.IFSgrowth.rebased'!K115,'[1]3.IMFq'!K119)</f>
        <v>51.323114714771769</v>
      </c>
      <c r="L115" s="42">
        <f>IFERROR('[1]1.IFSgrowth.rebased'!L115,'[1]3.IMFq'!L119)</f>
        <v>41.894277589644879</v>
      </c>
      <c r="M115" s="42">
        <f>IFERROR('[1]1.IFSgrowth.rebased'!M115,'[1]3.IMFq'!M119)</f>
        <v>80.805787818724482</v>
      </c>
      <c r="N115" s="42">
        <f>IFERROR('[1]1.IFSgrowth.rebased'!N115,'[1]3.IMFq'!N119)</f>
        <v>90.095717489939304</v>
      </c>
      <c r="O115" s="42">
        <f>IFERROR('[1]1.IFSgrowth.rebased'!O115,'[1]3.IMFq'!O119)</f>
        <v>65.983088189901594</v>
      </c>
      <c r="P115" s="42">
        <f>IFERROR('[1]1.IFSgrowth.rebased'!P115,'[1]3.IMFq'!P119)</f>
        <v>80.949457393853478</v>
      </c>
      <c r="Q115" s="44">
        <f t="shared" si="1"/>
        <v>69.902803945695482</v>
      </c>
      <c r="S115" s="36">
        <f>((Q115/Q114)-1)*100</f>
        <v>10.384426416199943</v>
      </c>
      <c r="T115" s="45">
        <f>'[1]3.IMFq'!Z119</f>
        <v>1.2032526443844116</v>
      </c>
      <c r="U115" s="45">
        <f>'[1]3.IMFq'!AA119</f>
        <v>1.6138180671369406</v>
      </c>
      <c r="V115" s="45">
        <f>'[1]3.IMFq'!AB119</f>
        <v>8.4688621450634827E-2</v>
      </c>
      <c r="W115" s="45">
        <f>'[1]3.IMFq'!AC119</f>
        <v>1.6525120022548023</v>
      </c>
      <c r="X115" s="45">
        <f>'[1]3.IMFq'!AD119</f>
        <v>1.036346879660166</v>
      </c>
      <c r="Y115" s="45">
        <f>'[1]3.IMFq'!AE119</f>
        <v>13.154009404519208</v>
      </c>
    </row>
    <row r="116" spans="1:25" x14ac:dyDescent="0.2">
      <c r="A116" s="41">
        <f>[1]Dummies!A115</f>
        <v>35947</v>
      </c>
      <c r="B116" s="42">
        <f>IFERROR('[1]1.IFSgrowth.rebased'!B116,'[1]3.IMFq'!B120)</f>
        <v>76.364084147647105</v>
      </c>
      <c r="C116" s="42">
        <f>IFERROR('[1]1.IFSgrowth.rebased'!C116,'[1]3.IMFq'!C120)</f>
        <v>79.296123313858473</v>
      </c>
      <c r="D116" s="42">
        <f>IFERROR('[1]1.IFSgrowth.rebased'!D116,'[1]3.IMFq'!D120)</f>
        <v>80.599393469919704</v>
      </c>
      <c r="E116" s="42">
        <f>IFERROR('[1]1.IFSgrowth.rebased'!E116,'[1]3.IMFq'!E120)</f>
        <v>63.059486705314036</v>
      </c>
      <c r="F116" s="42">
        <f>IFERROR('[1]1.IFSgrowth.rebased'!F116,'[1]3.IMFq'!F120)</f>
        <v>188.89310060388712</v>
      </c>
      <c r="G116" s="42">
        <f>IFERROR('[1]1.IFSgrowth.rebased'!G116,'[1]3.IMFq'!G120)</f>
        <v>49.257015978271411</v>
      </c>
      <c r="H116" s="42">
        <f>IFERROR('[1]1.IFSgrowth.rebased'!H116,'[1]3.IMFq'!H120)</f>
        <v>46.810571992715992</v>
      </c>
      <c r="I116" s="42">
        <f>IFERROR('[1]1.IFSgrowth.rebased'!I116,'[1]3.IMFq'!I120)</f>
        <v>34.425217736450989</v>
      </c>
      <c r="J116" s="42">
        <f>IFERROR('[1]1.IFSgrowth.rebased'!J116,'[1]3.IMFq'!J120)</f>
        <v>94.237451220161702</v>
      </c>
      <c r="K116" s="42">
        <f>IFERROR('[1]1.IFSgrowth.rebased'!K116,'[1]3.IMFq'!K120)</f>
        <v>54.601360436468028</v>
      </c>
      <c r="L116" s="42">
        <f>IFERROR('[1]1.IFSgrowth.rebased'!L116,'[1]3.IMFq'!L120)</f>
        <v>42.950445094383923</v>
      </c>
      <c r="M116" s="42">
        <f>IFERROR('[1]1.IFSgrowth.rebased'!M116,'[1]3.IMFq'!M120)</f>
        <v>83.424343383615991</v>
      </c>
      <c r="N116" s="42">
        <f>IFERROR('[1]1.IFSgrowth.rebased'!N116,'[1]3.IMFq'!N120)</f>
        <v>89.715708712019165</v>
      </c>
      <c r="O116" s="42">
        <f>IFERROR('[1]1.IFSgrowth.rebased'!O116,'[1]3.IMFq'!O120)</f>
        <v>66.522683142048905</v>
      </c>
      <c r="P116" s="42">
        <f>IFERROR('[1]1.IFSgrowth.rebased'!P116,'[1]3.IMFq'!P120)</f>
        <v>81.528804856464674</v>
      </c>
      <c r="Q116" s="44">
        <f t="shared" si="1"/>
        <v>70.922040276186692</v>
      </c>
      <c r="S116" s="44">
        <f t="shared" ref="S116:S179" si="2">((Q116/Q115)-1)*100</f>
        <v>1.4580764618297826</v>
      </c>
      <c r="T116" s="44">
        <f>'[1]3.IMFq'!Z120</f>
        <v>1.1164850516811375</v>
      </c>
      <c r="U116" s="44">
        <f>'[1]3.IMFq'!AA120</f>
        <v>1.5093400217415232</v>
      </c>
      <c r="V116" s="44">
        <f>'[1]3.IMFq'!AB120</f>
        <v>-0.60797206145746241</v>
      </c>
      <c r="W116" s="44">
        <f>'[1]3.IMFq'!AC120</f>
        <v>1.5884981792685826</v>
      </c>
      <c r="X116" s="44">
        <f>'[1]3.IMFq'!AD120</f>
        <v>0.77878930662993451</v>
      </c>
      <c r="Y116" s="44">
        <f>'[1]3.IMFq'!AE120</f>
        <v>13.739233361539016</v>
      </c>
    </row>
    <row r="117" spans="1:25" x14ac:dyDescent="0.2">
      <c r="A117" s="41">
        <f>[1]Dummies!A116</f>
        <v>36039</v>
      </c>
      <c r="B117" s="42">
        <f>IFERROR('[1]1.IFSgrowth.rebased'!B117,'[1]3.IMFq'!B121)</f>
        <v>77.325461149646031</v>
      </c>
      <c r="C117" s="42">
        <f>IFERROR('[1]1.IFSgrowth.rebased'!C117,'[1]3.IMFq'!C121)</f>
        <v>79.865944136691851</v>
      </c>
      <c r="D117" s="42">
        <f>IFERROR('[1]1.IFSgrowth.rebased'!D117,'[1]3.IMFq'!D121)</f>
        <v>80.675874816659913</v>
      </c>
      <c r="E117" s="42">
        <f>IFERROR('[1]1.IFSgrowth.rebased'!E117,'[1]3.IMFq'!E121)</f>
        <v>62.333642918046131</v>
      </c>
      <c r="F117" s="42">
        <f>IFERROR('[1]1.IFSgrowth.rebased'!F117,'[1]3.IMFq'!F121)</f>
        <v>189.09394807515773</v>
      </c>
      <c r="G117" s="42">
        <f>IFERROR('[1]1.IFSgrowth.rebased'!G117,'[1]3.IMFq'!G121)</f>
        <v>49.520580841592292</v>
      </c>
      <c r="H117" s="42">
        <f>IFERROR('[1]1.IFSgrowth.rebased'!H117,'[1]3.IMFq'!H121)</f>
        <v>47.654776070557496</v>
      </c>
      <c r="I117" s="42">
        <f>IFERROR('[1]1.IFSgrowth.rebased'!I117,'[1]3.IMFq'!I121)</f>
        <v>35.075292443286557</v>
      </c>
      <c r="J117" s="42">
        <f>IFERROR('[1]1.IFSgrowth.rebased'!J117,'[1]3.IMFq'!J121)</f>
        <v>94.407512623275565</v>
      </c>
      <c r="K117" s="42">
        <f>IFERROR('[1]1.IFSgrowth.rebased'!K117,'[1]3.IMFq'!K121)</f>
        <v>55.262076230954371</v>
      </c>
      <c r="L117" s="42">
        <f>IFERROR('[1]1.IFSgrowth.rebased'!L117,'[1]3.IMFq'!L121)</f>
        <v>44.079106652447535</v>
      </c>
      <c r="M117" s="42">
        <f>IFERROR('[1]1.IFSgrowth.rebased'!M117,'[1]3.IMFq'!M121)</f>
        <v>79.999534037219163</v>
      </c>
      <c r="N117" s="42">
        <f>IFERROR('[1]1.IFSgrowth.rebased'!N117,'[1]3.IMFq'!N121)</f>
        <v>90.16278046966444</v>
      </c>
      <c r="O117" s="42">
        <f>IFERROR('[1]1.IFSgrowth.rebased'!O117,'[1]3.IMFq'!O121)</f>
        <v>67.069787080988888</v>
      </c>
      <c r="P117" s="42">
        <f>IFERROR('[1]1.IFSgrowth.rebased'!P117,'[1]3.IMFq'!P121)</f>
        <v>82.224721821205165</v>
      </c>
      <c r="Q117" s="44">
        <f t="shared" si="1"/>
        <v>71.262837758096765</v>
      </c>
      <c r="S117" s="44">
        <f t="shared" si="2"/>
        <v>0.48052408050154316</v>
      </c>
      <c r="T117" s="44">
        <f>'[1]3.IMFq'!Z121</f>
        <v>1.0589406597760753</v>
      </c>
      <c r="U117" s="44">
        <f>'[1]3.IMFq'!AA121</f>
        <v>1.4949855192452288</v>
      </c>
      <c r="V117" s="44">
        <f>'[1]3.IMFq'!AB121</f>
        <v>-1.1179467055658754</v>
      </c>
      <c r="W117" s="44">
        <f>'[1]3.IMFq'!AC121</f>
        <v>1.526682908920951</v>
      </c>
      <c r="X117" s="44">
        <f>'[1]3.IMFq'!AD121</f>
        <v>0.52446954988116801</v>
      </c>
      <c r="Y117" s="44">
        <f>'[1]3.IMFq'!AE121</f>
        <v>13.412245742150585</v>
      </c>
    </row>
    <row r="118" spans="1:25" x14ac:dyDescent="0.2">
      <c r="A118" s="41">
        <f>[1]Dummies!A117</f>
        <v>36130</v>
      </c>
      <c r="B118" s="42">
        <f>IFERROR('[1]1.IFSgrowth.rebased'!B118,'[1]3.IMFq'!B122)</f>
        <v>78.569779818943715</v>
      </c>
      <c r="C118" s="42">
        <f>IFERROR('[1]1.IFSgrowth.rebased'!C118,'[1]3.IMFq'!C122)</f>
        <v>80.678847827275675</v>
      </c>
      <c r="D118" s="42">
        <f>IFERROR('[1]1.IFSgrowth.rebased'!D118,'[1]3.IMFq'!D122)</f>
        <v>80.418646223930708</v>
      </c>
      <c r="E118" s="42">
        <f>IFERROR('[1]1.IFSgrowth.rebased'!E118,'[1]3.IMFq'!E122)</f>
        <v>63.593843937427344</v>
      </c>
      <c r="F118" s="42">
        <f>IFERROR('[1]1.IFSgrowth.rebased'!F118,'[1]3.IMFq'!F122)</f>
        <v>188.93215885971588</v>
      </c>
      <c r="G118" s="42">
        <f>IFERROR('[1]1.IFSgrowth.rebased'!G118,'[1]3.IMFq'!G122)</f>
        <v>49.939888290900996</v>
      </c>
      <c r="H118" s="42">
        <f>IFERROR('[1]1.IFSgrowth.rebased'!H118,'[1]3.IMFq'!H122)</f>
        <v>48.576953188539619</v>
      </c>
      <c r="I118" s="42">
        <f>IFERROR('[1]1.IFSgrowth.rebased'!I118,'[1]3.IMFq'!I122)</f>
        <v>35.733973556316805</v>
      </c>
      <c r="J118" s="42">
        <f>IFERROR('[1]1.IFSgrowth.rebased'!J118,'[1]3.IMFq'!J122)</f>
        <v>95.165610173370908</v>
      </c>
      <c r="K118" s="42">
        <f>IFERROR('[1]1.IFSgrowth.rebased'!K118,'[1]3.IMFq'!K122)</f>
        <v>58.328527771400353</v>
      </c>
      <c r="L118" s="42">
        <f>IFERROR('[1]1.IFSgrowth.rebased'!L118,'[1]3.IMFq'!L122)</f>
        <v>45.280262263835738</v>
      </c>
      <c r="M118" s="42">
        <f>IFERROR('[1]1.IFSgrowth.rebased'!M118,'[1]3.IMFq'!M122)</f>
        <v>85.351311459805004</v>
      </c>
      <c r="N118" s="42">
        <f>IFERROR('[1]1.IFSgrowth.rebased'!N118,'[1]3.IMFq'!N122)</f>
        <v>89.7604144103979</v>
      </c>
      <c r="O118" s="42">
        <f>IFERROR('[1]1.IFSgrowth.rebased'!O118,'[1]3.IMFq'!O122)</f>
        <v>67.624400006721572</v>
      </c>
      <c r="P118" s="42">
        <f>IFERROR('[1]1.IFSgrowth.rebased'!P118,'[1]3.IMFq'!P122)</f>
        <v>82.977170426521795</v>
      </c>
      <c r="Q118" s="44">
        <f t="shared" si="1"/>
        <v>72.170220663356403</v>
      </c>
      <c r="S118" s="44">
        <f t="shared" si="2"/>
        <v>1.2732904467539941</v>
      </c>
      <c r="T118" s="44">
        <f>'[1]3.IMFq'!Z122</f>
        <v>1.0302832676166052</v>
      </c>
      <c r="U118" s="44">
        <f>'[1]3.IMFq'!AA122</f>
        <v>1.5694489876880713</v>
      </c>
      <c r="V118" s="44">
        <f>'[1]3.IMFq'!AB122</f>
        <v>-1.4498855445084669</v>
      </c>
      <c r="W118" s="44">
        <f>'[1]3.IMFq'!AC122</f>
        <v>1.4670119537097293</v>
      </c>
      <c r="X118" s="44">
        <f>'[1]3.IMFq'!AD122</f>
        <v>0.27287568525642403</v>
      </c>
      <c r="Y118" s="44">
        <f>'[1]3.IMFq'!AE122</f>
        <v>12.241336363678634</v>
      </c>
    </row>
    <row r="119" spans="1:25" x14ac:dyDescent="0.2">
      <c r="A119" s="41">
        <f>[1]Dummies!A118</f>
        <v>36220</v>
      </c>
      <c r="B119" s="42">
        <f>IFERROR('[1]1.IFSgrowth.rebased'!B119,'[1]3.IMFq'!B123)</f>
        <v>79.30789203806215</v>
      </c>
      <c r="C119" s="42">
        <f>IFERROR('[1]1.IFSgrowth.rebased'!C119,'[1]3.IMFq'!C123)</f>
        <v>81.06305097912805</v>
      </c>
      <c r="D119" s="42">
        <f>IFERROR('[1]1.IFSgrowth.rebased'!D119,'[1]3.IMFq'!D123)</f>
        <v>80.578992996274138</v>
      </c>
      <c r="E119" s="42">
        <f>IFERROR('[1]1.IFSgrowth.rebased'!E119,'[1]3.IMFq'!E123)</f>
        <v>64.84799369448713</v>
      </c>
      <c r="F119" s="42">
        <f>IFERROR('[1]1.IFSgrowth.rebased'!F119,'[1]3.IMFq'!F123)</f>
        <v>188.40773295756151</v>
      </c>
      <c r="G119" s="42">
        <f>IFERROR('[1]1.IFSgrowth.rebased'!G119,'[1]3.IMFq'!G123)</f>
        <v>50.948489357317214</v>
      </c>
      <c r="H119" s="42">
        <f>IFERROR('[1]1.IFSgrowth.rebased'!H119,'[1]3.IMFq'!H123)</f>
        <v>50.078680986141883</v>
      </c>
      <c r="I119" s="42">
        <f>IFERROR('[1]1.IFSgrowth.rebased'!I119,'[1]3.IMFq'!I123)</f>
        <v>36.344435450997977</v>
      </c>
      <c r="J119" s="42">
        <f>IFERROR('[1]1.IFSgrowth.rebased'!J119,'[1]3.IMFq'!J123)</f>
        <v>93.856083152156245</v>
      </c>
      <c r="K119" s="42">
        <f>IFERROR('[1]1.IFSgrowth.rebased'!K119,'[1]3.IMFq'!K123)</f>
        <v>54.835821210481647</v>
      </c>
      <c r="L119" s="42">
        <f>IFERROR('[1]1.IFSgrowth.rebased'!L119,'[1]3.IMFq'!L123)</f>
        <v>47.441411728772522</v>
      </c>
      <c r="M119" s="42">
        <f>IFERROR('[1]1.IFSgrowth.rebased'!M119,'[1]3.IMFq'!M123)</f>
        <v>82.24752670774879</v>
      </c>
      <c r="N119" s="42">
        <f>IFERROR('[1]1.IFSgrowth.rebased'!N119,'[1]3.IMFq'!N123)</f>
        <v>90.799900199153939</v>
      </c>
      <c r="O119" s="42">
        <f>IFERROR('[1]1.IFSgrowth.rebased'!O119,'[1]3.IMFq'!O123)</f>
        <v>68.17933538630578</v>
      </c>
      <c r="P119" s="42">
        <f>IFERROR('[1]1.IFSgrowth.rebased'!P119,'[1]3.IMFq'!P123)</f>
        <v>84.360195593063352</v>
      </c>
      <c r="Q119" s="44">
        <f t="shared" si="1"/>
        <v>72.571321016199832</v>
      </c>
      <c r="S119" s="44">
        <f t="shared" si="2"/>
        <v>0.55576988563523777</v>
      </c>
      <c r="T119" s="44">
        <f>'[1]3.IMFq'!Z123</f>
        <v>0.94243723629212628</v>
      </c>
      <c r="U119" s="44">
        <f>'[1]3.IMFq'!AA123</f>
        <v>1.8642347037251206</v>
      </c>
      <c r="V119" s="44">
        <f>'[1]3.IMFq'!AB123</f>
        <v>-1.5314663029261544</v>
      </c>
      <c r="W119" s="44">
        <f>'[1]3.IMFq'!AC123</f>
        <v>1.4624650598271227</v>
      </c>
      <c r="X119" s="44">
        <f>'[1]3.IMFq'!AD123</f>
        <v>-7.6549360975064484E-2</v>
      </c>
      <c r="Y119" s="44">
        <f>'[1]3.IMFq'!AE123</f>
        <v>7.505137532895656</v>
      </c>
    </row>
    <row r="120" spans="1:25" x14ac:dyDescent="0.2">
      <c r="A120" s="41">
        <f>[1]Dummies!A119</f>
        <v>36312</v>
      </c>
      <c r="B120" s="42">
        <f>IFERROR('[1]1.IFSgrowth.rebased'!B120,'[1]3.IMFq'!B124)</f>
        <v>79.969907831566644</v>
      </c>
      <c r="C120" s="42">
        <f>IFERROR('[1]1.IFSgrowth.rebased'!C120,'[1]3.IMFq'!C124)</f>
        <v>81.261074848043251</v>
      </c>
      <c r="D120" s="42">
        <f>IFERROR('[1]1.IFSgrowth.rebased'!D120,'[1]3.IMFq'!D124)</f>
        <v>81.13065443992113</v>
      </c>
      <c r="E120" s="42">
        <f>IFERROR('[1]1.IFSgrowth.rebased'!E120,'[1]3.IMFq'!E124)</f>
        <v>66.729320893844971</v>
      </c>
      <c r="F120" s="42">
        <f>IFERROR('[1]1.IFSgrowth.rebased'!F120,'[1]3.IMFq'!F124)</f>
        <v>187.52067036869468</v>
      </c>
      <c r="G120" s="42">
        <f>IFERROR('[1]1.IFSgrowth.rebased'!G120,'[1]3.IMFq'!G124)</f>
        <v>51.505861566153662</v>
      </c>
      <c r="H120" s="42">
        <f>IFERROR('[1]1.IFSgrowth.rebased'!H120,'[1]3.IMFq'!H124)</f>
        <v>50.956173128613429</v>
      </c>
      <c r="I120" s="42">
        <f>IFERROR('[1]1.IFSgrowth.rebased'!I120,'[1]3.IMFq'!I124)</f>
        <v>37.04305962623512</v>
      </c>
      <c r="J120" s="42">
        <f>IFERROR('[1]1.IFSgrowth.rebased'!J120,'[1]3.IMFq'!J124)</f>
        <v>94.213655876828355</v>
      </c>
      <c r="K120" s="42">
        <f>IFERROR('[1]1.IFSgrowth.rebased'!K120,'[1]3.IMFq'!K124)</f>
        <v>61.047288137784115</v>
      </c>
      <c r="L120" s="42">
        <f>IFERROR('[1]1.IFSgrowth.rebased'!L120,'[1]3.IMFq'!L124)</f>
        <v>48.432555526720286</v>
      </c>
      <c r="M120" s="42">
        <f>IFERROR('[1]1.IFSgrowth.rebased'!M120,'[1]3.IMFq'!M124)</f>
        <v>85.644541272974266</v>
      </c>
      <c r="N120" s="42">
        <f>IFERROR('[1]1.IFSgrowth.rebased'!N120,'[1]3.IMFq'!N124)</f>
        <v>90.799903153925854</v>
      </c>
      <c r="O120" s="42">
        <f>IFERROR('[1]1.IFSgrowth.rebased'!O120,'[1]3.IMFq'!O124)</f>
        <v>68.751840898800296</v>
      </c>
      <c r="P120" s="42">
        <f>IFERROR('[1]1.IFSgrowth.rebased'!P120,'[1]3.IMFq'!P124)</f>
        <v>85.299041819985661</v>
      </c>
      <c r="Q120" s="44">
        <f t="shared" si="1"/>
        <v>73.432847951842078</v>
      </c>
      <c r="S120" s="44">
        <f t="shared" si="2"/>
        <v>1.18714517467573</v>
      </c>
      <c r="T120" s="44">
        <f>'[1]3.IMFq'!Z124</f>
        <v>1.0060235551868635</v>
      </c>
      <c r="U120" s="44">
        <f>'[1]3.IMFq'!AA124</f>
        <v>2.0604461077429637</v>
      </c>
      <c r="V120" s="44">
        <f>'[1]3.IMFq'!AB124</f>
        <v>-1.5416227164151586</v>
      </c>
      <c r="W120" s="44">
        <f>'[1]3.IMFq'!AC124</f>
        <v>1.3855990076472313</v>
      </c>
      <c r="X120" s="44">
        <f>'[1]3.IMFq'!AD124</f>
        <v>-0.28408783901896495</v>
      </c>
      <c r="Y120" s="44">
        <f>'[1]3.IMFq'!AE124</f>
        <v>6.0921156555904687</v>
      </c>
    </row>
    <row r="121" spans="1:25" x14ac:dyDescent="0.2">
      <c r="A121" s="41">
        <f>[1]Dummies!A120</f>
        <v>36404</v>
      </c>
      <c r="B121" s="42">
        <f>IFERROR('[1]1.IFSgrowth.rebased'!B121,'[1]3.IMFq'!B125)</f>
        <v>81.030216619359535</v>
      </c>
      <c r="C121" s="42">
        <f>IFERROR('[1]1.IFSgrowth.rebased'!C121,'[1]3.IMFq'!C125)</f>
        <v>82.566547203866776</v>
      </c>
      <c r="D121" s="42">
        <f>IFERROR('[1]1.IFSgrowth.rebased'!D121,'[1]3.IMFq'!D125)</f>
        <v>81.592436433641851</v>
      </c>
      <c r="E121" s="42">
        <f>IFERROR('[1]1.IFSgrowth.rebased'!E121,'[1]3.IMFq'!E125)</f>
        <v>70.00192560829241</v>
      </c>
      <c r="F121" s="42">
        <f>IFERROR('[1]1.IFSgrowth.rebased'!F121,'[1]3.IMFq'!F125)</f>
        <v>186.27097109311535</v>
      </c>
      <c r="G121" s="42">
        <f>IFERROR('[1]1.IFSgrowth.rebased'!G121,'[1]3.IMFq'!G125)</f>
        <v>52.045555948530051</v>
      </c>
      <c r="H121" s="42">
        <f>IFERROR('[1]1.IFSgrowth.rebased'!H121,'[1]3.IMFq'!H125)</f>
        <v>51.711007255433778</v>
      </c>
      <c r="I121" s="42">
        <f>IFERROR('[1]1.IFSgrowth.rebased'!I121,'[1]3.IMFq'!I125)</f>
        <v>37.773020457484471</v>
      </c>
      <c r="J121" s="42">
        <f>IFERROR('[1]1.IFSgrowth.rebased'!J121,'[1]3.IMFq'!J125)</f>
        <v>94.714402270670703</v>
      </c>
      <c r="K121" s="42">
        <f>IFERROR('[1]1.IFSgrowth.rebased'!K121,'[1]3.IMFq'!K125)</f>
        <v>62.203079241178514</v>
      </c>
      <c r="L121" s="42">
        <f>IFERROR('[1]1.IFSgrowth.rebased'!L121,'[1]3.IMFq'!L125)</f>
        <v>49.14119345790305</v>
      </c>
      <c r="M121" s="42">
        <f>IFERROR('[1]1.IFSgrowth.rebased'!M121,'[1]3.IMFq'!M125)</f>
        <v>83.408548563319357</v>
      </c>
      <c r="N121" s="42">
        <f>IFERROR('[1]1.IFSgrowth.rebased'!N121,'[1]3.IMFq'!N125)</f>
        <v>91.850516613543448</v>
      </c>
      <c r="O121" s="42">
        <f>IFERROR('[1]1.IFSgrowth.rebased'!O121,'[1]3.IMFq'!O125)</f>
        <v>69.334730011263957</v>
      </c>
      <c r="P121" s="42">
        <f>IFERROR('[1]1.IFSgrowth.rebased'!P121,'[1]3.IMFq'!P125)</f>
        <v>86.473804867110232</v>
      </c>
      <c r="Q121" s="44">
        <f t="shared" si="1"/>
        <v>74.253441958660588</v>
      </c>
      <c r="S121" s="44">
        <f t="shared" si="2"/>
        <v>1.1174753937865267</v>
      </c>
      <c r="T121" s="44">
        <f>'[1]3.IMFq'!Z125</f>
        <v>1.1324899155146229</v>
      </c>
      <c r="U121" s="44">
        <f>'[1]3.IMFq'!AA125</f>
        <v>2.2901011615983125</v>
      </c>
      <c r="V121" s="44">
        <f>'[1]3.IMFq'!AB125</f>
        <v>-1.4041582266117736</v>
      </c>
      <c r="W121" s="44">
        <f>'[1]3.IMFq'!AC125</f>
        <v>1.2898345103928399</v>
      </c>
      <c r="X121" s="44">
        <f>'[1]3.IMFq'!AD125</f>
        <v>-0.45046791091292171</v>
      </c>
      <c r="Y121" s="44">
        <f>'[1]3.IMFq'!AE125</f>
        <v>5.0294102381015726</v>
      </c>
    </row>
    <row r="122" spans="1:25" x14ac:dyDescent="0.2">
      <c r="A122" s="41">
        <f>[1]Dummies!A121</f>
        <v>36495</v>
      </c>
      <c r="B122" s="42">
        <f>IFERROR('[1]1.IFSgrowth.rebased'!B122,'[1]3.IMFq'!B126)</f>
        <v>82.359651502861823</v>
      </c>
      <c r="C122" s="42">
        <f>IFERROR('[1]1.IFSgrowth.rebased'!C122,'[1]3.IMFq'!C126)</f>
        <v>83.629192790432967</v>
      </c>
      <c r="D122" s="42">
        <f>IFERROR('[1]1.IFSgrowth.rebased'!D122,'[1]3.IMFq'!D126)</f>
        <v>83.573652570508585</v>
      </c>
      <c r="E122" s="42">
        <f>IFERROR('[1]1.IFSgrowth.rebased'!E122,'[1]3.IMFq'!E126)</f>
        <v>67.823368608807073</v>
      </c>
      <c r="F122" s="42">
        <f>IFERROR('[1]1.IFSgrowth.rebased'!F122,'[1]3.IMFq'!F126)</f>
        <v>184.65863513082354</v>
      </c>
      <c r="G122" s="42">
        <f>IFERROR('[1]1.IFSgrowth.rebased'!G122,'[1]3.IMFq'!G126)</f>
        <v>52.567572504446375</v>
      </c>
      <c r="H122" s="42">
        <f>IFERROR('[1]1.IFSgrowth.rebased'!H122,'[1]3.IMFq'!H126)</f>
        <v>52.343183366602936</v>
      </c>
      <c r="I122" s="42">
        <f>IFERROR('[1]1.IFSgrowth.rebased'!I122,'[1]3.IMFq'!I126)</f>
        <v>38.534317944746029</v>
      </c>
      <c r="J122" s="42">
        <f>IFERROR('[1]1.IFSgrowth.rebased'!J122,'[1]3.IMFq'!J126)</f>
        <v>94.747494866293707</v>
      </c>
      <c r="K122" s="42">
        <f>IFERROR('[1]1.IFSgrowth.rebased'!K122,'[1]3.IMFq'!K126)</f>
        <v>66.252809626973857</v>
      </c>
      <c r="L122" s="42">
        <f>IFERROR('[1]1.IFSgrowth.rebased'!L122,'[1]3.IMFq'!L126)</f>
        <v>49.5673255223208</v>
      </c>
      <c r="M122" s="42">
        <f>IFERROR('[1]1.IFSgrowth.rebased'!M122,'[1]3.IMFq'!M126)</f>
        <v>89.958475925549635</v>
      </c>
      <c r="N122" s="42">
        <f>IFERROR('[1]1.IFSgrowth.rebased'!N122,'[1]3.IMFq'!N126)</f>
        <v>92.565824038846173</v>
      </c>
      <c r="O122" s="42">
        <f>IFERROR('[1]1.IFSgrowth.rebased'!O122,'[1]3.IMFq'!O126)</f>
        <v>69.928002723696792</v>
      </c>
      <c r="P122" s="42">
        <f>IFERROR('[1]1.IFSgrowth.rebased'!P122,'[1]3.IMFq'!P126)</f>
        <v>87.69038330331594</v>
      </c>
      <c r="Q122" s="44">
        <f t="shared" si="1"/>
        <v>75.056269334257181</v>
      </c>
      <c r="S122" s="44">
        <f t="shared" si="2"/>
        <v>1.0811988702740027</v>
      </c>
      <c r="T122" s="44">
        <f>'[1]3.IMFq'!Z126</f>
        <v>1.3213191969140059</v>
      </c>
      <c r="U122" s="44">
        <f>'[1]3.IMFq'!AA126</f>
        <v>2.552450693759134</v>
      </c>
      <c r="V122" s="44">
        <f>'[1]3.IMFq'!AB126</f>
        <v>-1.1177008507325947</v>
      </c>
      <c r="W122" s="44">
        <f>'[1]3.IMFq'!AC126</f>
        <v>1.1753364546929213</v>
      </c>
      <c r="X122" s="44">
        <f>'[1]3.IMFq'!AD126</f>
        <v>-0.57604631252176075</v>
      </c>
      <c r="Y122" s="44">
        <f>'[1]3.IMFq'!AE126</f>
        <v>4.2835501803650367</v>
      </c>
    </row>
    <row r="123" spans="1:25" x14ac:dyDescent="0.2">
      <c r="A123" s="41">
        <f>[1]Dummies!A122</f>
        <v>36586</v>
      </c>
      <c r="B123" s="42">
        <f>IFERROR('[1]1.IFSgrowth.rebased'!B123,'[1]3.IMFq'!B127)</f>
        <v>82.658448081167137</v>
      </c>
      <c r="C123" s="42">
        <f>IFERROR('[1]1.IFSgrowth.rebased'!C123,'[1]3.IMFq'!C127)</f>
        <v>84.565103100893452</v>
      </c>
      <c r="D123" s="42">
        <f>IFERROR('[1]1.IFSgrowth.rebased'!D123,'[1]3.IMFq'!D127)</f>
        <v>84.219842550622815</v>
      </c>
      <c r="E123" s="42">
        <f>IFERROR('[1]1.IFSgrowth.rebased'!E123,'[1]3.IMFq'!E127)</f>
        <v>63.480716101146925</v>
      </c>
      <c r="F123" s="42">
        <f>IFERROR('[1]1.IFSgrowth.rebased'!F123,'[1]3.IMFq'!F127)</f>
        <v>180.66955947464999</v>
      </c>
      <c r="G123" s="42">
        <f>IFERROR('[1]1.IFSgrowth.rebased'!G123,'[1]3.IMFq'!G127)</f>
        <v>52.896099118882589</v>
      </c>
      <c r="H123" s="42">
        <f>IFERROR('[1]1.IFSgrowth.rebased'!H123,'[1]3.IMFq'!H127)</f>
        <v>52.452682905892239</v>
      </c>
      <c r="I123" s="42">
        <f>'[1]3.IMFq'!I127</f>
        <v>39.373028311845637</v>
      </c>
      <c r="J123" s="42">
        <f>IFERROR('[1]1.IFSgrowth.rebased'!J123,'[1]3.IMFq'!J127)</f>
        <v>96.365437649750234</v>
      </c>
      <c r="K123" s="42">
        <f>IFERROR('[1]1.IFSgrowth.rebased'!K123,'[1]3.IMFq'!K127)</f>
        <v>61.708721878647601</v>
      </c>
      <c r="L123" s="42">
        <f>IFERROR('[1]1.IFSgrowth.rebased'!L123,'[1]3.IMFq'!L127)</f>
        <v>48.164885196614449</v>
      </c>
      <c r="M123" s="42">
        <f>IFERROR('[1]1.IFSgrowth.rebased'!M123,'[1]3.IMFq'!M127)</f>
        <v>85.974488915144818</v>
      </c>
      <c r="N123" s="42">
        <f>IFERROR('[1]1.IFSgrowth.rebased'!N123,'[1]3.IMFq'!N127)</f>
        <v>93.887548159147457</v>
      </c>
      <c r="O123" s="42">
        <f>IFERROR('[1]1.IFSgrowth.rebased'!O123,'[1]3.IMFq'!O127)</f>
        <v>70.667698224564219</v>
      </c>
      <c r="P123" s="42">
        <f>IFERROR('[1]1.IFSgrowth.rebased'!P123,'[1]3.IMFq'!P127)</f>
        <v>88.236440185272841</v>
      </c>
      <c r="Q123" s="44">
        <f t="shared" si="1"/>
        <v>74.855076897419337</v>
      </c>
      <c r="S123" s="44">
        <f t="shared" si="2"/>
        <v>-0.26805547174459932</v>
      </c>
      <c r="T123" s="44">
        <f>'[1]3.IMFq'!Z127</f>
        <v>1.8455146613970852</v>
      </c>
      <c r="U123" s="44">
        <f>'[1]3.IMFq'!AA127</f>
        <v>3.2030742843413895</v>
      </c>
      <c r="V123" s="44">
        <f>'[1]3.IMFq'!AB127</f>
        <v>-8.7355579887649082E-2</v>
      </c>
      <c r="W123" s="44">
        <f>'[1]3.IMFq'!AC127</f>
        <v>0.84201200400157994</v>
      </c>
      <c r="X123" s="44">
        <f>'[1]3.IMFq'!AD127</f>
        <v>-0.6113993728715017</v>
      </c>
      <c r="Y123" s="44">
        <f>'[1]3.IMFq'!AE127</f>
        <v>4.1442432551883179</v>
      </c>
    </row>
    <row r="124" spans="1:25" x14ac:dyDescent="0.2">
      <c r="A124" s="41">
        <f>[1]Dummies!A123</f>
        <v>36678</v>
      </c>
      <c r="B124" s="42">
        <f>IFERROR('[1]1.IFSgrowth.rebased'!B124,'[1]3.IMFq'!B128)</f>
        <v>84.163895109698032</v>
      </c>
      <c r="C124" s="42">
        <f>IFERROR('[1]1.IFSgrowth.rebased'!C124,'[1]3.IMFq'!C128)</f>
        <v>85.156451879441519</v>
      </c>
      <c r="D124" s="42">
        <f>IFERROR('[1]1.IFSgrowth.rebased'!D124,'[1]3.IMFq'!D128)</f>
        <v>84.584170659939062</v>
      </c>
      <c r="E124" s="42">
        <f>IFERROR('[1]1.IFSgrowth.rebased'!E124,'[1]3.IMFq'!E128)</f>
        <v>67.989521913226184</v>
      </c>
      <c r="F124" s="42">
        <f>IFERROR('[1]1.IFSgrowth.rebased'!F124,'[1]3.IMFq'!F128)</f>
        <v>179.13759134180091</v>
      </c>
      <c r="G124" s="42">
        <f>IFERROR('[1]1.IFSgrowth.rebased'!G124,'[1]3.IMFq'!G128)</f>
        <v>53.453084867886794</v>
      </c>
      <c r="H124" s="42">
        <f>IFERROR('[1]1.IFSgrowth.rebased'!H124,'[1]3.IMFq'!H128)</f>
        <v>52.999550408250492</v>
      </c>
      <c r="I124" s="42">
        <f>'[1]3.IMFq'!I128</f>
        <v>40.178568621601265</v>
      </c>
      <c r="J124" s="42">
        <f>IFERROR('[1]1.IFSgrowth.rebased'!J124,'[1]3.IMFq'!J128)</f>
        <v>96.813573242298631</v>
      </c>
      <c r="K124" s="42">
        <f>IFERROR('[1]1.IFSgrowth.rebased'!K124,'[1]3.IMFq'!K128)</f>
        <v>66.539577922749075</v>
      </c>
      <c r="L124" s="42">
        <f>IFERROR('[1]1.IFSgrowth.rebased'!L124,'[1]3.IMFq'!L128)</f>
        <v>48.644432136845808</v>
      </c>
      <c r="M124" s="42">
        <f>IFERROR('[1]1.IFSgrowth.rebased'!M124,'[1]3.IMFq'!M128)</f>
        <v>89.084427493290605</v>
      </c>
      <c r="N124" s="42">
        <f>IFERROR('[1]1.IFSgrowth.rebased'!N124,'[1]3.IMFq'!N128)</f>
        <v>94.658770209915303</v>
      </c>
      <c r="O124" s="42">
        <f>IFERROR('[1]1.IFSgrowth.rebased'!O124,'[1]3.IMFq'!O128)</f>
        <v>71.227322461549193</v>
      </c>
      <c r="P124" s="42">
        <f>IFERROR('[1]1.IFSgrowth.rebased'!P124,'[1]3.IMFq'!P128)</f>
        <v>89.221867298827036</v>
      </c>
      <c r="Q124" s="44">
        <f t="shared" si="1"/>
        <v>76.015020251134615</v>
      </c>
      <c r="S124" s="44">
        <f t="shared" si="2"/>
        <v>1.5495854146337473</v>
      </c>
      <c r="T124" s="44">
        <f>'[1]3.IMFq'!Z128</f>
        <v>2.0478656340100487</v>
      </c>
      <c r="U124" s="44">
        <f>'[1]3.IMFq'!AA128</f>
        <v>3.3846026950876906</v>
      </c>
      <c r="V124" s="44">
        <f>'[1]3.IMFq'!AB128</f>
        <v>0.26760762349729017</v>
      </c>
      <c r="W124" s="44">
        <f>'[1]3.IMFq'!AC128</f>
        <v>0.77097121982221406</v>
      </c>
      <c r="X124" s="44">
        <f>'[1]3.IMFq'!AD128</f>
        <v>-0.67568256753004485</v>
      </c>
      <c r="Y124" s="44">
        <f>'[1]3.IMFq'!AE128</f>
        <v>3.8384160470624096</v>
      </c>
    </row>
    <row r="125" spans="1:25" x14ac:dyDescent="0.2">
      <c r="A125" s="41">
        <f>[1]Dummies!A124</f>
        <v>36770</v>
      </c>
      <c r="B125" s="42">
        <f>IFERROR('[1]1.IFSgrowth.rebased'!B125,'[1]3.IMFq'!B129)</f>
        <v>84.249685544761363</v>
      </c>
      <c r="C125" s="42">
        <f>IFERROR('[1]1.IFSgrowth.rebased'!C125,'[1]3.IMFq'!C129)</f>
        <v>85.490369628399705</v>
      </c>
      <c r="D125" s="42">
        <f>IFERROR('[1]1.IFSgrowth.rebased'!D125,'[1]3.IMFq'!D129)</f>
        <v>85.239774278956276</v>
      </c>
      <c r="E125" s="42">
        <f>IFERROR('[1]1.IFSgrowth.rebased'!E125,'[1]3.IMFq'!E129)</f>
        <v>71.673202210458697</v>
      </c>
      <c r="F125" s="42">
        <f>IFERROR('[1]1.IFSgrowth.rebased'!F125,'[1]3.IMFq'!F129)</f>
        <v>178.04862772510708</v>
      </c>
      <c r="G125" s="42">
        <f>IFERROR('[1]1.IFSgrowth.rebased'!G125,'[1]3.IMFq'!G129)</f>
        <v>54.06271763643894</v>
      </c>
      <c r="H125" s="42">
        <f>IFERROR('[1]1.IFSgrowth.rebased'!H125,'[1]3.IMFq'!H129)</f>
        <v>53.583767317449016</v>
      </c>
      <c r="I125" s="42">
        <f>'[1]3.IMFq'!I129</f>
        <v>40.997015097838762</v>
      </c>
      <c r="J125" s="42">
        <f>IFERROR('[1]1.IFSgrowth.rebased'!J125,'[1]3.IMFq'!J129)</f>
        <v>96.839537275150946</v>
      </c>
      <c r="K125" s="42">
        <f>IFERROR('[1]1.IFSgrowth.rebased'!K125,'[1]3.IMFq'!K129)</f>
        <v>67.969419414666817</v>
      </c>
      <c r="L125" s="42">
        <f>IFERROR('[1]1.IFSgrowth.rebased'!L125,'[1]3.IMFq'!L129)</f>
        <v>49.459899819655789</v>
      </c>
      <c r="M125" s="42">
        <f>IFERROR('[1]1.IFSgrowth.rebased'!M125,'[1]3.IMFq'!M129)</f>
        <v>85.702592365752807</v>
      </c>
      <c r="N125" s="42">
        <f>IFERROR('[1]1.IFSgrowth.rebased'!N125,'[1]3.IMFq'!N129)</f>
        <v>94.636420315497844</v>
      </c>
      <c r="O125" s="42">
        <f>IFERROR('[1]1.IFSgrowth.rebased'!O125,'[1]3.IMFq'!O129)</f>
        <v>71.742914623117144</v>
      </c>
      <c r="P125" s="42">
        <f>IFERROR('[1]1.IFSgrowth.rebased'!P125,'[1]3.IMFq'!P129)</f>
        <v>89.958093459130396</v>
      </c>
      <c r="Q125" s="44">
        <f t="shared" si="1"/>
        <v>76.49738404213997</v>
      </c>
      <c r="S125" s="44">
        <f t="shared" si="2"/>
        <v>0.63456378675128544</v>
      </c>
      <c r="T125" s="44">
        <f>'[1]3.IMFq'!Z129</f>
        <v>2.2023429814040263</v>
      </c>
      <c r="U125" s="44">
        <f>'[1]3.IMFq'!AA129</f>
        <v>3.4567298610994612</v>
      </c>
      <c r="V125" s="44">
        <f>'[1]3.IMFq'!AB129</f>
        <v>0.53481137914406229</v>
      </c>
      <c r="W125" s="44">
        <f>'[1]3.IMFq'!AC129</f>
        <v>0.76063594322874906</v>
      </c>
      <c r="X125" s="44">
        <f>'[1]3.IMFq'!AD129</f>
        <v>-0.71919714440373816</v>
      </c>
      <c r="Y125" s="44">
        <f>'[1]3.IMFq'!AE129</f>
        <v>3.6806513699096488</v>
      </c>
    </row>
    <row r="126" spans="1:25" x14ac:dyDescent="0.2">
      <c r="A126" s="41">
        <f>[1]Dummies!A125</f>
        <v>36861</v>
      </c>
      <c r="B126" s="42">
        <f>IFERROR('[1]1.IFSgrowth.rebased'!B126,'[1]3.IMFq'!B130)</f>
        <v>84.752690041463097</v>
      </c>
      <c r="C126" s="42">
        <f>IFERROR('[1]1.IFSgrowth.rebased'!C126,'[1]3.IMFq'!C130)</f>
        <v>85.787900491444915</v>
      </c>
      <c r="D126" s="42">
        <f>IFERROR('[1]1.IFSgrowth.rebased'!D126,'[1]3.IMFq'!D130)</f>
        <v>86.156178661514275</v>
      </c>
      <c r="E126" s="42">
        <f>IFERROR('[1]1.IFSgrowth.rebased'!E126,'[1]3.IMFq'!E130)</f>
        <v>71.61422804376673</v>
      </c>
      <c r="F126" s="42">
        <f>IFERROR('[1]1.IFSgrowth.rebased'!F126,'[1]3.IMFq'!F130)</f>
        <v>177.40266862456846</v>
      </c>
      <c r="G126" s="42">
        <f>IFERROR('[1]1.IFSgrowth.rebased'!G126,'[1]3.IMFq'!G130)</f>
        <v>54.724997424539026</v>
      </c>
      <c r="H126" s="42">
        <f>IFERROR('[1]1.IFSgrowth.rebased'!H126,'[1]3.IMFq'!H130)</f>
        <v>54.205333633487825</v>
      </c>
      <c r="I126" s="42">
        <f>'[1]3.IMFq'!I130</f>
        <v>41.828367740558122</v>
      </c>
      <c r="J126" s="42">
        <f>IFERROR('[1]1.IFSgrowth.rebased'!J126,'[1]3.IMFq'!J130)</f>
        <v>97.779242492002922</v>
      </c>
      <c r="K126" s="42">
        <f>IFERROR('[1]1.IFSgrowth.rebased'!K126,'[1]3.IMFq'!K130)</f>
        <v>69.927259185071975</v>
      </c>
      <c r="L126" s="42">
        <f>IFERROR('[1]1.IFSgrowth.rebased'!L126,'[1]3.IMFq'!L130)</f>
        <v>50.611288245044399</v>
      </c>
      <c r="M126" s="42">
        <f>IFERROR('[1]1.IFSgrowth.rebased'!M126,'[1]3.IMFq'!M130)</f>
        <v>92.613646755674239</v>
      </c>
      <c r="N126" s="42">
        <f>IFERROR('[1]1.IFSgrowth.rebased'!N126,'[1]3.IMFq'!N130)</f>
        <v>94.334634690652166</v>
      </c>
      <c r="O126" s="42">
        <f>IFERROR('[1]1.IFSgrowth.rebased'!O126,'[1]3.IMFq'!O130)</f>
        <v>72.214474709268089</v>
      </c>
      <c r="P126" s="42">
        <f>IFERROR('[1]1.IFSgrowth.rebased'!P126,'[1]3.IMFq'!P130)</f>
        <v>91.127305329403143</v>
      </c>
      <c r="Q126" s="44">
        <f t="shared" si="1"/>
        <v>77.287928515002704</v>
      </c>
      <c r="S126" s="44">
        <f t="shared" si="2"/>
        <v>1.0334268063692864</v>
      </c>
      <c r="T126" s="44">
        <f>'[1]3.IMFq'!Z130</f>
        <v>2.3092244161202702</v>
      </c>
      <c r="U126" s="44">
        <f>'[1]3.IMFq'!AA130</f>
        <v>3.421530221831115</v>
      </c>
      <c r="V126" s="44">
        <f>'[1]3.IMFq'!AB130</f>
        <v>0.71301462583810427</v>
      </c>
      <c r="W126" s="44">
        <f>'[1]3.IMFq'!AC130</f>
        <v>0.81051852203619656</v>
      </c>
      <c r="X126" s="44">
        <f>'[1]3.IMFq'!AD130</f>
        <v>-0.74189003278256616</v>
      </c>
      <c r="Y126" s="44">
        <f>'[1]3.IMFq'!AE130</f>
        <v>3.6654598710724517</v>
      </c>
    </row>
    <row r="127" spans="1:25" x14ac:dyDescent="0.2">
      <c r="A127" s="41">
        <f>[1]Dummies!A126</f>
        <v>36951</v>
      </c>
      <c r="B127" s="42">
        <f>IFERROR('[1]1.IFSgrowth.rebased'!B127,'[1]3.IMFq'!B131)</f>
        <v>84.474870546766013</v>
      </c>
      <c r="C127" s="42">
        <f>IFERROR('[1]1.IFSgrowth.rebased'!C127,'[1]3.IMFq'!C131)</f>
        <v>86.752029203225788</v>
      </c>
      <c r="D127" s="42">
        <f>IFERROR('[1]1.IFSgrowth.rebased'!D127,'[1]3.IMFq'!D131)</f>
        <v>86.185973105308364</v>
      </c>
      <c r="E127" s="42">
        <f>IFERROR('[1]1.IFSgrowth.rebased'!E127,'[1]3.IMFq'!E131)</f>
        <v>65.985425883380884</v>
      </c>
      <c r="F127" s="42">
        <f>IFERROR('[1]1.IFSgrowth.rebased'!F127,'[1]3.IMFq'!F131)</f>
        <v>180.32308734153602</v>
      </c>
      <c r="G127" s="42">
        <f>IFERROR('[1]1.IFSgrowth.rebased'!G127,'[1]3.IMFq'!G131)</f>
        <v>55.619562352152109</v>
      </c>
      <c r="H127" s="42">
        <f>IFERROR('[1]1.IFSgrowth.rebased'!H127,'[1]3.IMFq'!H131)</f>
        <v>55.027912375016172</v>
      </c>
      <c r="I127" s="42">
        <f>'[1]3.IMFq'!I131</f>
        <v>42.606306504779532</v>
      </c>
      <c r="J127" s="42">
        <f>IFERROR('[1]1.IFSgrowth.rebased'!J127,'[1]3.IMFq'!J131)</f>
        <v>98.503223343091321</v>
      </c>
      <c r="K127" s="42">
        <f>IFERROR('[1]1.IFSgrowth.rebased'!K127,'[1]3.IMFq'!K131)</f>
        <v>64.500507647961243</v>
      </c>
      <c r="L127" s="42">
        <f>IFERROR('[1]1.IFSgrowth.rebased'!L127,'[1]3.IMFq'!L131)</f>
        <v>53.067063512200335</v>
      </c>
      <c r="M127" s="42">
        <f>IFERROR('[1]1.IFSgrowth.rebased'!M127,'[1]3.IMFq'!M131)</f>
        <v>87.691303830374096</v>
      </c>
      <c r="N127" s="42">
        <f>IFERROR('[1]1.IFSgrowth.rebased'!N127,'[1]3.IMFq'!N131)</f>
        <v>96.234740630460678</v>
      </c>
      <c r="O127" s="42">
        <f>IFERROR('[1]1.IFSgrowth.rebased'!O127,'[1]3.IMFq'!O131)</f>
        <v>72.035382111328005</v>
      </c>
      <c r="P127" s="42">
        <f>IFERROR('[1]1.IFSgrowth.rebased'!P127,'[1]3.IMFq'!P131)</f>
        <v>91.226197294320457</v>
      </c>
      <c r="Q127" s="44">
        <f t="shared" si="1"/>
        <v>77.254128556955578</v>
      </c>
      <c r="S127" s="44">
        <f t="shared" si="2"/>
        <v>-4.3732519031824957E-2</v>
      </c>
      <c r="T127" s="44">
        <f>'[1]3.IMFq'!Z131</f>
        <v>2.305774466510635</v>
      </c>
      <c r="U127" s="44">
        <f>'[1]3.IMFq'!AA131</f>
        <v>3.1329091322690905</v>
      </c>
      <c r="V127" s="44">
        <f>'[1]3.IMFq'!AB131</f>
        <v>0.86141612182988325</v>
      </c>
      <c r="W127" s="44">
        <f>'[1]3.IMFq'!AC131</f>
        <v>1.1347979237228634</v>
      </c>
      <c r="X127" s="44">
        <f>'[1]3.IMFq'!AD131</f>
        <v>-0.6607801088080123</v>
      </c>
      <c r="Y127" s="44">
        <f>'[1]3.IMFq'!AE131</f>
        <v>4.2613531850933306</v>
      </c>
    </row>
    <row r="128" spans="1:25" x14ac:dyDescent="0.2">
      <c r="A128" s="41">
        <f>[1]Dummies!A127</f>
        <v>37043</v>
      </c>
      <c r="B128" s="42">
        <f>IFERROR('[1]1.IFSgrowth.rebased'!B128,'[1]3.IMFq'!B132)</f>
        <v>85.002418588650258</v>
      </c>
      <c r="C128" s="42">
        <f>IFERROR('[1]1.IFSgrowth.rebased'!C128,'[1]3.IMFq'!C132)</f>
        <v>87.409220918188083</v>
      </c>
      <c r="D128" s="42">
        <f>IFERROR('[1]1.IFSgrowth.rebased'!D128,'[1]3.IMFq'!D132)</f>
        <v>86.663372044918802</v>
      </c>
      <c r="E128" s="42">
        <f>IFERROR('[1]1.IFSgrowth.rebased'!E128,'[1]3.IMFq'!E132)</f>
        <v>69.843054331412674</v>
      </c>
      <c r="F128" s="42">
        <f>IFERROR('[1]1.IFSgrowth.rebased'!F128,'[1]3.IMFq'!F132)</f>
        <v>179.31378795276748</v>
      </c>
      <c r="G128" s="42">
        <f>IFERROR('[1]1.IFSgrowth.rebased'!G128,'[1]3.IMFq'!G132)</f>
        <v>56.315280931362103</v>
      </c>
      <c r="H128" s="42">
        <f>IFERROR('[1]1.IFSgrowth.rebased'!H128,'[1]3.IMFq'!H132)</f>
        <v>55.658712297275848</v>
      </c>
      <c r="I128" s="42">
        <f>'[1]3.IMFq'!I132</f>
        <v>43.489999498454559</v>
      </c>
      <c r="J128" s="42">
        <f>IFERROR('[1]1.IFSgrowth.rebased'!J128,'[1]3.IMFq'!J132)</f>
        <v>97.764844803251947</v>
      </c>
      <c r="K128" s="42">
        <f>IFERROR('[1]1.IFSgrowth.rebased'!K128,'[1]3.IMFq'!K132)</f>
        <v>69.558132183464352</v>
      </c>
      <c r="L128" s="42">
        <f>IFERROR('[1]1.IFSgrowth.rebased'!L128,'[1]3.IMFq'!L132)</f>
        <v>54.502906983070694</v>
      </c>
      <c r="M128" s="42">
        <f>IFERROR('[1]1.IFSgrowth.rebased'!M128,'[1]3.IMFq'!M132)</f>
        <v>90.370166890943651</v>
      </c>
      <c r="N128" s="42">
        <f>IFERROR('[1]1.IFSgrowth.rebased'!N128,'[1]3.IMFq'!N132)</f>
        <v>96.190026067766226</v>
      </c>
      <c r="O128" s="42">
        <f>IFERROR('[1]1.IFSgrowth.rebased'!O128,'[1]3.IMFq'!O132)</f>
        <v>72.661526290114509</v>
      </c>
      <c r="P128" s="42">
        <f>IFERROR('[1]1.IFSgrowth.rebased'!P128,'[1]3.IMFq'!P132)</f>
        <v>91.687499925890975</v>
      </c>
      <c r="Q128" s="44">
        <f t="shared" si="1"/>
        <v>78.131764601650062</v>
      </c>
      <c r="S128" s="44">
        <f t="shared" si="2"/>
        <v>1.1360377252167764</v>
      </c>
      <c r="T128" s="44">
        <f>'[1]3.IMFq'!Z132</f>
        <v>2.344455013634783</v>
      </c>
      <c r="U128" s="44">
        <f>'[1]3.IMFq'!AA132</f>
        <v>2.9514470440265228</v>
      </c>
      <c r="V128" s="44">
        <f>'[1]3.IMFq'!AB132</f>
        <v>0.83628079052000537</v>
      </c>
      <c r="W128" s="44">
        <f>'[1]3.IMFq'!AC132</f>
        <v>1.2181748903733247</v>
      </c>
      <c r="X128" s="44">
        <f>'[1]3.IMFq'!AD132</f>
        <v>-0.67463096190915062</v>
      </c>
      <c r="Y128" s="44">
        <f>'[1]3.IMFq'!AE132</f>
        <v>4.3275361338239948</v>
      </c>
    </row>
    <row r="129" spans="1:25" x14ac:dyDescent="0.2">
      <c r="A129" s="41">
        <f>[1]Dummies!A128</f>
        <v>37135</v>
      </c>
      <c r="B129" s="42">
        <f>IFERROR('[1]1.IFSgrowth.rebased'!B129,'[1]3.IMFq'!B133)</f>
        <v>84.66186558281494</v>
      </c>
      <c r="C129" s="42">
        <f>IFERROR('[1]1.IFSgrowth.rebased'!C129,'[1]3.IMFq'!C133)</f>
        <v>87.970123526890447</v>
      </c>
      <c r="D129" s="42">
        <f>IFERROR('[1]1.IFSgrowth.rebased'!D129,'[1]3.IMFq'!D133)</f>
        <v>86.52503395386718</v>
      </c>
      <c r="E129" s="42">
        <f>IFERROR('[1]1.IFSgrowth.rebased'!E129,'[1]3.IMFq'!E133)</f>
        <v>72.235867042584132</v>
      </c>
      <c r="F129" s="42">
        <f>IFERROR('[1]1.IFSgrowth.rebased'!F129,'[1]3.IMFq'!F133)</f>
        <v>177.49814375961381</v>
      </c>
      <c r="G129" s="42">
        <f>IFERROR('[1]1.IFSgrowth.rebased'!G129,'[1]3.IMFq'!G133)</f>
        <v>56.991791282134052</v>
      </c>
      <c r="H129" s="42">
        <f>IFERROR('[1]1.IFSgrowth.rebased'!H129,'[1]3.IMFq'!H133)</f>
        <v>56.261396418916107</v>
      </c>
      <c r="I129" s="42">
        <f>'[1]3.IMFq'!I133</f>
        <v>44.413126676603383</v>
      </c>
      <c r="J129" s="42">
        <f>IFERROR('[1]1.IFSgrowth.rebased'!J129,'[1]3.IMFq'!J133)</f>
        <v>96.703873697463223</v>
      </c>
      <c r="K129" s="42">
        <f>IFERROR('[1]1.IFSgrowth.rebased'!K129,'[1]3.IMFq'!K133)</f>
        <v>70.178745544600147</v>
      </c>
      <c r="L129" s="42">
        <f>IFERROR('[1]1.IFSgrowth.rebased'!L129,'[1]3.IMFq'!L133)</f>
        <v>55.887284756844195</v>
      </c>
      <c r="M129" s="42">
        <f>IFERROR('[1]1.IFSgrowth.rebased'!M129,'[1]3.IMFq'!M133)</f>
        <v>86.178795941319436</v>
      </c>
      <c r="N129" s="42">
        <f>IFERROR('[1]1.IFSgrowth.rebased'!N129,'[1]3.IMFq'!N133)</f>
        <v>96.022375266689735</v>
      </c>
      <c r="O129" s="42">
        <f>IFERROR('[1]1.IFSgrowth.rebased'!O129,'[1]3.IMFq'!O133)</f>
        <v>73.486286636953608</v>
      </c>
      <c r="P129" s="42">
        <f>IFERROR('[1]1.IFSgrowth.rebased'!P129,'[1]3.IMFq'!P133)</f>
        <v>91.846841620369062</v>
      </c>
      <c r="Q129" s="44">
        <f t="shared" si="1"/>
        <v>78.314661925617543</v>
      </c>
      <c r="S129" s="44">
        <f t="shared" si="2"/>
        <v>0.23408830569739969</v>
      </c>
      <c r="T129" s="44">
        <f>'[1]3.IMFq'!Z133</f>
        <v>2.3621353026169523</v>
      </c>
      <c r="U129" s="44">
        <f>'[1]3.IMFq'!AA133</f>
        <v>2.7278178379235074</v>
      </c>
      <c r="V129" s="44">
        <f>'[1]3.IMFq'!AB133</f>
        <v>0.69810320813221693</v>
      </c>
      <c r="W129" s="44">
        <f>'[1]3.IMFq'!AC133</f>
        <v>1.2755637762563277</v>
      </c>
      <c r="X129" s="44">
        <f>'[1]3.IMFq'!AD133</f>
        <v>-0.70074665298482941</v>
      </c>
      <c r="Y129" s="44">
        <f>'[1]3.IMFq'!AE133</f>
        <v>4.3424463063731711</v>
      </c>
    </row>
    <row r="130" spans="1:25" x14ac:dyDescent="0.2">
      <c r="A130" s="41">
        <f>[1]Dummies!A129</f>
        <v>37226</v>
      </c>
      <c r="B130" s="42">
        <f>IFERROR('[1]1.IFSgrowth.rebased'!B130,'[1]3.IMFq'!B134)</f>
        <v>84.894495603135979</v>
      </c>
      <c r="C130" s="42">
        <f>IFERROR('[1]1.IFSgrowth.rebased'!C130,'[1]3.IMFq'!C134)</f>
        <v>88.273100046330711</v>
      </c>
      <c r="D130" s="42">
        <f>IFERROR('[1]1.IFSgrowth.rebased'!D130,'[1]3.IMFq'!D134)</f>
        <v>86.410040418487213</v>
      </c>
      <c r="E130" s="42">
        <f>IFERROR('[1]1.IFSgrowth.rebased'!E130,'[1]3.IMFq'!E134)</f>
        <v>67.381626459342186</v>
      </c>
      <c r="F130" s="42">
        <f>IFERROR('[1]1.IFSgrowth.rebased'!F130,'[1]3.IMFq'!F134)</f>
        <v>174.87615476207495</v>
      </c>
      <c r="G130" s="42">
        <f>IFERROR('[1]1.IFSgrowth.rebased'!G130,'[1]3.IMFq'!G134)</f>
        <v>57.649093404467948</v>
      </c>
      <c r="H130" s="42">
        <f>IFERROR('[1]1.IFSgrowth.rebased'!H130,'[1]3.IMFq'!H134)</f>
        <v>56.835964739936948</v>
      </c>
      <c r="I130" s="42">
        <f>'[1]3.IMFq'!I134</f>
        <v>45.375688039225999</v>
      </c>
      <c r="J130" s="42">
        <f>IFERROR('[1]1.IFSgrowth.rebased'!J130,'[1]3.IMFq'!J134)</f>
        <v>96.370839293089219</v>
      </c>
      <c r="K130" s="42">
        <f>IFERROR('[1]1.IFSgrowth.rebased'!K130,'[1]3.IMFq'!K134)</f>
        <v>73.951348628827347</v>
      </c>
      <c r="L130" s="42">
        <f>IFERROR('[1]1.IFSgrowth.rebased'!L130,'[1]3.IMFq'!L134)</f>
        <v>57.220196833520831</v>
      </c>
      <c r="M130" s="42">
        <f>IFERROR('[1]1.IFSgrowth.rebased'!M130,'[1]3.IMFq'!M134)</f>
        <v>92.401852574423955</v>
      </c>
      <c r="N130" s="42">
        <f>IFERROR('[1]1.IFSgrowth.rebased'!N130,'[1]3.IMFq'!N134)</f>
        <v>95.921783013179819</v>
      </c>
      <c r="O130" s="42">
        <f>IFERROR('[1]1.IFSgrowth.rebased'!O130,'[1]3.IMFq'!O134)</f>
        <v>74.509663151845288</v>
      </c>
      <c r="P130" s="42">
        <f>IFERROR('[1]1.IFSgrowth.rebased'!P130,'[1]3.IMFq'!P134)</f>
        <v>92.143061737875357</v>
      </c>
      <c r="Q130" s="44">
        <f t="shared" si="1"/>
        <v>78.575778759150268</v>
      </c>
      <c r="S130" s="44">
        <f t="shared" si="2"/>
        <v>0.33342011203563171</v>
      </c>
      <c r="T130" s="44">
        <f>'[1]3.IMFq'!Z134</f>
        <v>2.3591497599478206</v>
      </c>
      <c r="U130" s="44">
        <f>'[1]3.IMFq'!AA134</f>
        <v>2.4627885269911109</v>
      </c>
      <c r="V130" s="44">
        <f>'[1]3.IMFq'!AB134</f>
        <v>0.4474261033423188</v>
      </c>
      <c r="W130" s="44">
        <f>'[1]3.IMFq'!AC134</f>
        <v>1.3071134086402481</v>
      </c>
      <c r="X130" s="44">
        <f>'[1]3.IMFq'!AD134</f>
        <v>-0.73919117272936985</v>
      </c>
      <c r="Y130" s="44">
        <f>'[1]3.IMFq'!AE134</f>
        <v>4.3075814760034747</v>
      </c>
    </row>
    <row r="131" spans="1:25" x14ac:dyDescent="0.2">
      <c r="A131" s="41">
        <f>[1]Dummies!A130</f>
        <v>37316</v>
      </c>
      <c r="B131" s="42">
        <f>IFERROR('[1]1.IFSgrowth.rebased'!B131,'[1]3.IMFq'!B135)</f>
        <v>85.604519257150372</v>
      </c>
      <c r="C131" s="42">
        <f>IFERROR('[1]1.IFSgrowth.rebased'!C131,'[1]3.IMFq'!C135)</f>
        <v>88.623849824146745</v>
      </c>
      <c r="D131" s="42">
        <f>IFERROR('[1]1.IFSgrowth.rebased'!D131,'[1]3.IMFq'!D135)</f>
        <v>86.352575533842924</v>
      </c>
      <c r="E131" s="42">
        <f>IFERROR('[1]1.IFSgrowth.rebased'!E131,'[1]3.IMFq'!E135)</f>
        <v>67.568805336234092</v>
      </c>
      <c r="F131" s="42">
        <f>IFERROR('[1]1.IFSgrowth.rebased'!F131,'[1]3.IMFq'!F135)</f>
        <v>171.45398808952933</v>
      </c>
      <c r="G131" s="42">
        <f>IFERROR('[1]1.IFSgrowth.rebased'!G131,'[1]3.IMFq'!G135)</f>
        <v>57.995602979608947</v>
      </c>
      <c r="H131" s="42">
        <f>IFERROR('[1]1.IFSgrowth.rebased'!H131,'[1]3.IMFq'!H135)</f>
        <v>56.93209953537054</v>
      </c>
      <c r="I131" s="42">
        <f>'[1]3.IMFq'!I135</f>
        <v>46.351265970393328</v>
      </c>
      <c r="J131" s="42">
        <f>IFERROR('[1]1.IFSgrowth.rebased'!J131,'[1]3.IMFq'!J135)</f>
        <v>96.531081351992114</v>
      </c>
      <c r="K131" s="42">
        <f>IFERROR('[1]1.IFSgrowth.rebased'!K131,'[1]3.IMFq'!K135)</f>
        <v>68.991775055685139</v>
      </c>
      <c r="L131" s="42">
        <f>IFERROR('[1]1.IFSgrowth.rebased'!L131,'[1]3.IMFq'!L135)</f>
        <v>58.525898533132953</v>
      </c>
      <c r="M131" s="42">
        <f>IFERROR('[1]1.IFSgrowth.rebased'!M131,'[1]3.IMFq'!M135)</f>
        <v>87.927815879750924</v>
      </c>
      <c r="N131" s="42">
        <f>IFERROR('[1]1.IFSgrowth.rebased'!N131,'[1]3.IMFq'!N135)</f>
        <v>95.416033918372207</v>
      </c>
      <c r="O131" s="42">
        <f>IFERROR('[1]1.IFSgrowth.rebased'!O131,'[1]3.IMFq'!O135)</f>
        <v>76.567849898610717</v>
      </c>
      <c r="P131" s="42">
        <f>IFERROR('[1]1.IFSgrowth.rebased'!P131,'[1]3.IMFq'!P135)</f>
        <v>91.580823229986265</v>
      </c>
      <c r="Q131" s="44">
        <f t="shared" si="1"/>
        <v>78.563452812114704</v>
      </c>
      <c r="S131" s="44">
        <f t="shared" si="2"/>
        <v>-1.5686700444095258E-2</v>
      </c>
      <c r="T131" s="44">
        <f>'[1]3.IMFq'!Z135</f>
        <v>2.298227308627232</v>
      </c>
      <c r="U131" s="44">
        <f>'[1]3.IMFq'!AA135</f>
        <v>1.7452431065700713</v>
      </c>
      <c r="V131" s="44">
        <f>'[1]3.IMFq'!AB135</f>
        <v>-0.71112773742268987</v>
      </c>
      <c r="W131" s="44">
        <f>'[1]3.IMFq'!AC135</f>
        <v>1.2366691342590386</v>
      </c>
      <c r="X131" s="44">
        <f>'[1]3.IMFq'!AD135</f>
        <v>-0.95055010971230036</v>
      </c>
      <c r="Y131" s="44">
        <f>'[1]3.IMFq'!AE135</f>
        <v>4.0723768070101363</v>
      </c>
    </row>
    <row r="132" spans="1:25" x14ac:dyDescent="0.2">
      <c r="A132" s="41">
        <f>[1]Dummies!A131</f>
        <v>37408</v>
      </c>
      <c r="B132" s="42">
        <f>IFERROR('[1]1.IFSgrowth.rebased'!B132,'[1]3.IMFq'!B136)</f>
        <v>86.129022584343943</v>
      </c>
      <c r="C132" s="42">
        <f>IFERROR('[1]1.IFSgrowth.rebased'!C132,'[1]3.IMFq'!C136)</f>
        <v>89.341438819128186</v>
      </c>
      <c r="D132" s="42">
        <f>IFERROR('[1]1.IFSgrowth.rebased'!D132,'[1]3.IMFq'!D136)</f>
        <v>86.507763559582102</v>
      </c>
      <c r="E132" s="42">
        <f>IFERROR('[1]1.IFSgrowth.rebased'!E132,'[1]3.IMFq'!E136)</f>
        <v>72.209405590398873</v>
      </c>
      <c r="F132" s="42">
        <f>IFERROR('[1]1.IFSgrowth.rebased'!F132,'[1]3.IMFq'!F136)</f>
        <v>167.21684263146881</v>
      </c>
      <c r="G132" s="42">
        <f>IFERROR('[1]1.IFSgrowth.rebased'!G132,'[1]3.IMFq'!G136)</f>
        <v>58.731122372568663</v>
      </c>
      <c r="H132" s="42">
        <f>IFERROR('[1]1.IFSgrowth.rebased'!H132,'[1]3.IMFq'!H136)</f>
        <v>57.630563345139699</v>
      </c>
      <c r="I132" s="42">
        <f>'[1]3.IMFq'!I136</f>
        <v>47.403262748335173</v>
      </c>
      <c r="J132" s="42">
        <f>IFERROR('[1]1.IFSgrowth.rebased'!J132,'[1]3.IMFq'!J136)</f>
        <v>97.313998348804859</v>
      </c>
      <c r="K132" s="42">
        <f>IFERROR('[1]1.IFSgrowth.rebased'!K132,'[1]3.IMFq'!K136)</f>
        <v>74.732371723365304</v>
      </c>
      <c r="L132" s="42">
        <f>IFERROR('[1]1.IFSgrowth.rebased'!L132,'[1]3.IMFq'!L136)</f>
        <v>59.746177087602945</v>
      </c>
      <c r="M132" s="42">
        <f>IFERROR('[1]1.IFSgrowth.rebased'!M132,'[1]3.IMFq'!M136)</f>
        <v>91.612829505969515</v>
      </c>
      <c r="N132" s="42">
        <f>IFERROR('[1]1.IFSgrowth.rebased'!N132,'[1]3.IMFq'!N136)</f>
        <v>95.818399977638734</v>
      </c>
      <c r="O132" s="42">
        <f>IFERROR('[1]1.IFSgrowth.rebased'!O132,'[1]3.IMFq'!O136)</f>
        <v>77.653981124079067</v>
      </c>
      <c r="P132" s="42">
        <f>IFERROR('[1]1.IFSgrowth.rebased'!P132,'[1]3.IMFq'!P136)</f>
        <v>91.899765881770648</v>
      </c>
      <c r="Q132" s="44">
        <f t="shared" ref="Q132:Q195" si="3">B132*$B$1+C132*$C$1+D132*$D$1+E132*$E$1+F132*$F$1+G132*$G$1+H132*$H$1+I132*$I$1+J132*$J$1+K132*$K$1+L132*$L$1+M132*$M$1+N132*$N$1+O132*$O$1+P132*$P$1</f>
        <v>79.649040284114307</v>
      </c>
      <c r="S132" s="44">
        <f t="shared" si="2"/>
        <v>1.3817970482990383</v>
      </c>
      <c r="T132" s="44">
        <f>'[1]3.IMFq'!Z136</f>
        <v>2.2701595739450076</v>
      </c>
      <c r="U132" s="44">
        <f>'[1]3.IMFq'!AA136</f>
        <v>1.5658298388593117</v>
      </c>
      <c r="V132" s="44">
        <f>'[1]3.IMFq'!AB136</f>
        <v>-0.86495902199332786</v>
      </c>
      <c r="W132" s="44">
        <f>'[1]3.IMFq'!AC136</f>
        <v>1.2478365119787282</v>
      </c>
      <c r="X132" s="44">
        <f>'[1]3.IMFq'!AD136</f>
        <v>-0.94980633604858644</v>
      </c>
      <c r="Y132" s="44">
        <f>'[1]3.IMFq'!AE136</f>
        <v>4.0045373448550858</v>
      </c>
    </row>
    <row r="133" spans="1:25" x14ac:dyDescent="0.2">
      <c r="A133" s="41">
        <f>[1]Dummies!A132</f>
        <v>37500</v>
      </c>
      <c r="B133" s="42">
        <f>IFERROR('[1]1.IFSgrowth.rebased'!B133,'[1]3.IMFq'!B137)</f>
        <v>86.47914809692972</v>
      </c>
      <c r="C133" s="42">
        <f>IFERROR('[1]1.IFSgrowth.rebased'!C133,'[1]3.IMFq'!C137)</f>
        <v>90.192693925627438</v>
      </c>
      <c r="D133" s="42">
        <f>IFERROR('[1]1.IFSgrowth.rebased'!D133,'[1]3.IMFq'!D137)</f>
        <v>86.720441823909354</v>
      </c>
      <c r="E133" s="42">
        <f>IFERROR('[1]1.IFSgrowth.rebased'!E133,'[1]3.IMFq'!E137)</f>
        <v>73.258325247370607</v>
      </c>
      <c r="F133" s="42">
        <f>IFERROR('[1]1.IFSgrowth.rebased'!F133,'[1]3.IMFq'!F137)</f>
        <v>162.17088551727184</v>
      </c>
      <c r="G133" s="42">
        <f>IFERROR('[1]1.IFSgrowth.rebased'!G133,'[1]3.IMFq'!G137)</f>
        <v>59.564067264592261</v>
      </c>
      <c r="H133" s="42">
        <f>IFERROR('[1]1.IFSgrowth.rebased'!H133,'[1]3.IMFq'!H137)</f>
        <v>58.481038444276578</v>
      </c>
      <c r="I133" s="42">
        <f>'[1]3.IMFq'!I137</f>
        <v>48.505260757122429</v>
      </c>
      <c r="J133" s="42">
        <f>IFERROR('[1]1.IFSgrowth.rebased'!J133,'[1]3.IMFq'!J137)</f>
        <v>97.625948271744178</v>
      </c>
      <c r="K133" s="42">
        <f>IFERROR('[1]1.IFSgrowth.rebased'!K133,'[1]3.IMFq'!K137)</f>
        <v>75.639137997667376</v>
      </c>
      <c r="L133" s="42">
        <f>IFERROR('[1]1.IFSgrowth.rebased'!L133,'[1]3.IMFq'!L137)</f>
        <v>60.905287816963146</v>
      </c>
      <c r="M133" s="42">
        <f>IFERROR('[1]1.IFSgrowth.rebased'!M133,'[1]3.IMFq'!M137)</f>
        <v>87.828841843476582</v>
      </c>
      <c r="N133" s="42">
        <f>IFERROR('[1]1.IFSgrowth.rebased'!N133,'[1]3.IMFq'!N137)</f>
        <v>96.310171524120491</v>
      </c>
      <c r="O133" s="42">
        <f>IFERROR('[1]1.IFSgrowth.rebased'!O133,'[1]3.IMFq'!O137)</f>
        <v>78.604250892071519</v>
      </c>
      <c r="P133" s="42">
        <f>IFERROR('[1]1.IFSgrowth.rebased'!P133,'[1]3.IMFq'!P137)</f>
        <v>92.042453026540755</v>
      </c>
      <c r="Q133" s="44">
        <f t="shared" si="3"/>
        <v>79.97447237013202</v>
      </c>
      <c r="S133" s="44">
        <f t="shared" si="2"/>
        <v>0.40858255775195751</v>
      </c>
      <c r="T133" s="44">
        <f>'[1]3.IMFq'!Z137</f>
        <v>2.2371797566737905</v>
      </c>
      <c r="U133" s="44">
        <f>'[1]3.IMFq'!AA137</f>
        <v>1.506901889746759</v>
      </c>
      <c r="V133" s="44">
        <f>'[1]3.IMFq'!AB137</f>
        <v>-0.81350911759650035</v>
      </c>
      <c r="W133" s="44">
        <f>'[1]3.IMFq'!AC137</f>
        <v>1.2639929506780057</v>
      </c>
      <c r="X133" s="44">
        <f>'[1]3.IMFq'!AD137</f>
        <v>-0.89692588002650009</v>
      </c>
      <c r="Y133" s="44">
        <f>'[1]3.IMFq'!AE137</f>
        <v>3.9498027382681933</v>
      </c>
    </row>
    <row r="134" spans="1:25" x14ac:dyDescent="0.2">
      <c r="A134" s="41">
        <f>[1]Dummies!A133</f>
        <v>37591</v>
      </c>
      <c r="B134" s="42">
        <f>IFERROR('[1]1.IFSgrowth.rebased'!B134,'[1]3.IMFq'!B138)</f>
        <v>86.586039500706107</v>
      </c>
      <c r="C134" s="42">
        <f>IFERROR('[1]1.IFSgrowth.rebased'!C134,'[1]3.IMFq'!C138)</f>
        <v>90.985531990796716</v>
      </c>
      <c r="D134" s="42">
        <f>IFERROR('[1]1.IFSgrowth.rebased'!D134,'[1]3.IMFq'!D138)</f>
        <v>86.311972579793434</v>
      </c>
      <c r="E134" s="42">
        <f>IFERROR('[1]1.IFSgrowth.rebased'!E134,'[1]3.IMFq'!E138)</f>
        <v>79.127229189018848</v>
      </c>
      <c r="F134" s="42">
        <f>IFERROR('[1]1.IFSgrowth.rebased'!F134,'[1]3.IMFq'!F138)</f>
        <v>156.31611674693835</v>
      </c>
      <c r="G134" s="42">
        <f>IFERROR('[1]1.IFSgrowth.rebased'!G134,'[1]3.IMFq'!G138)</f>
        <v>60.494437655679732</v>
      </c>
      <c r="H134" s="42">
        <f>IFERROR('[1]1.IFSgrowth.rebased'!H134,'[1]3.IMFq'!H138)</f>
        <v>59.483524832781193</v>
      </c>
      <c r="I134" s="42">
        <f>'[1]3.IMFq'!I138</f>
        <v>49.657259996755116</v>
      </c>
      <c r="J134" s="42">
        <f>IFERROR('[1]1.IFSgrowth.rebased'!J134,'[1]3.IMFq'!J138)</f>
        <v>97.892697082579616</v>
      </c>
      <c r="K134" s="42">
        <f>IFERROR('[1]1.IFSgrowth.rebased'!K134,'[1]3.IMFq'!K138)</f>
        <v>79.501792070338979</v>
      </c>
      <c r="L134" s="42">
        <f>IFERROR('[1]1.IFSgrowth.rebased'!L134,'[1]3.IMFq'!L138)</f>
        <v>62.003230721213569</v>
      </c>
      <c r="M134" s="42">
        <f>IFERROR('[1]1.IFSgrowth.rebased'!M134,'[1]3.IMFq'!M138)</f>
        <v>94.833536953728043</v>
      </c>
      <c r="N134" s="42">
        <f>IFERROR('[1]1.IFSgrowth.rebased'!N134,'[1]3.IMFq'!N138)</f>
        <v>96.176057383756174</v>
      </c>
      <c r="O134" s="42">
        <f>IFERROR('[1]1.IFSgrowth.rebased'!O134,'[1]3.IMFq'!O138)</f>
        <v>79.418659202588046</v>
      </c>
      <c r="P134" s="42">
        <f>IFERROR('[1]1.IFSgrowth.rebased'!P134,'[1]3.IMFq'!P138)</f>
        <v>92.180195658964692</v>
      </c>
      <c r="Q134" s="44">
        <f t="shared" si="3"/>
        <v>81.020095624382321</v>
      </c>
      <c r="S134" s="44">
        <f t="shared" si="2"/>
        <v>1.3074462678678511</v>
      </c>
      <c r="T134" s="44">
        <f>'[1]3.IMFq'!Z138</f>
        <v>2.1993684345585018</v>
      </c>
      <c r="U134" s="44">
        <f>'[1]3.IMFq'!AA138</f>
        <v>1.5663902613406</v>
      </c>
      <c r="V134" s="44">
        <f>'[1]3.IMFq'!AB138</f>
        <v>-0.55661492006822133</v>
      </c>
      <c r="W134" s="44">
        <f>'[1]3.IMFq'!AC138</f>
        <v>1.285091125219795</v>
      </c>
      <c r="X134" s="44">
        <f>'[1]3.IMFq'!AD138</f>
        <v>-0.79157598856962608</v>
      </c>
      <c r="Y134" s="44">
        <f>'[1]3.IMFq'!AE138</f>
        <v>3.9077651062540353</v>
      </c>
    </row>
    <row r="135" spans="1:25" x14ac:dyDescent="0.2">
      <c r="A135" s="41">
        <f>[1]Dummies!A134</f>
        <v>37681</v>
      </c>
      <c r="B135" s="42">
        <f>IFERROR('[1]1.IFSgrowth.rebased'!B135,'[1]3.IMFq'!B139)</f>
        <v>87.042039129765499</v>
      </c>
      <c r="C135" s="42">
        <f>IFERROR('[1]1.IFSgrowth.rebased'!C135,'[1]3.IMFq'!C139)</f>
        <v>91.628119445426549</v>
      </c>
      <c r="D135" s="42">
        <f>IFERROR('[1]1.IFSgrowth.rebased'!D135,'[1]3.IMFq'!D139)</f>
        <v>85.675319115333338</v>
      </c>
      <c r="E135" s="42">
        <f>IFERROR('[1]1.IFSgrowth.rebased'!E135,'[1]3.IMFq'!E139)</f>
        <v>70.952178920294301</v>
      </c>
      <c r="F135" s="42">
        <f>IFERROR('[1]1.IFSgrowth.rebased'!F135,'[1]3.IMFq'!F139)</f>
        <v>144.81416364187771</v>
      </c>
      <c r="G135" s="42">
        <f>IFERROR('[1]1.IFSgrowth.rebased'!G135,'[1]3.IMFq'!G139)</f>
        <v>61.71257866605859</v>
      </c>
      <c r="H135" s="42">
        <f>IFERROR('[1]1.IFSgrowth.rebased'!H135,'[1]3.IMFq'!H139)</f>
        <v>60.970044347395877</v>
      </c>
      <c r="I135" s="42">
        <f>'[1]3.IMFq'!I139</f>
        <v>50.901310103043826</v>
      </c>
      <c r="J135" s="42">
        <f>IFERROR('[1]1.IFSgrowth.rebased'!J135,'[1]3.IMFq'!J139)</f>
        <v>97.9511713777582</v>
      </c>
      <c r="K135" s="42">
        <f>IFERROR('[1]1.IFSgrowth.rebased'!K135,'[1]3.IMFq'!K139)</f>
        <v>71.738227639472086</v>
      </c>
      <c r="L135" s="42">
        <f>IFERROR('[1]1.IFSgrowth.rebased'!L135,'[1]3.IMFq'!L139)</f>
        <v>62.738000596501365</v>
      </c>
      <c r="M135" s="42">
        <f>IFERROR('[1]1.IFSgrowth.rebased'!M135,'[1]3.IMFq'!M139)</f>
        <v>89.094171051265789</v>
      </c>
      <c r="N135" s="42">
        <f>IFERROR('[1]1.IFSgrowth.rebased'!N135,'[1]3.IMFq'!N139)</f>
        <v>94.73701256900776</v>
      </c>
      <c r="O135" s="42">
        <f>IFERROR('[1]1.IFSgrowth.rebased'!O135,'[1]3.IMFq'!O139)</f>
        <v>79.344609395573656</v>
      </c>
      <c r="P135" s="42">
        <f>IFERROR('[1]1.IFSgrowth.rebased'!P135,'[1]3.IMFq'!P139)</f>
        <v>92.196183532853112</v>
      </c>
      <c r="Q135" s="44">
        <f t="shared" si="3"/>
        <v>79.852553180174041</v>
      </c>
      <c r="S135" s="44">
        <f t="shared" si="2"/>
        <v>-1.4410529081835821</v>
      </c>
      <c r="T135" s="44">
        <f>'[1]3.IMFq'!Z139</f>
        <v>2.1073734983996673</v>
      </c>
      <c r="U135" s="44">
        <f>'[1]3.IMFq'!AA139</f>
        <v>2.0860657630810353</v>
      </c>
      <c r="V135" s="44">
        <f>'[1]3.IMFq'!AB139</f>
        <v>0.28795460260837569</v>
      </c>
      <c r="W135" s="44">
        <f>'[1]3.IMFq'!AC139</f>
        <v>1.3426481825128844</v>
      </c>
      <c r="X135" s="44">
        <f>'[1]3.IMFq'!AD139</f>
        <v>-0.44211670331172348</v>
      </c>
      <c r="Y135" s="44">
        <f>'[1]3.IMFq'!AE139</f>
        <v>3.8945580805405111</v>
      </c>
    </row>
    <row r="136" spans="1:25" x14ac:dyDescent="0.2">
      <c r="A136" s="41">
        <f>[1]Dummies!A135</f>
        <v>37773</v>
      </c>
      <c r="B136" s="42">
        <f>IFERROR('[1]1.IFSgrowth.rebased'!B136,'[1]3.IMFq'!B140)</f>
        <v>87.812902282258449</v>
      </c>
      <c r="C136" s="42">
        <f>IFERROR('[1]1.IFSgrowth.rebased'!C136,'[1]3.IMFq'!C140)</f>
        <v>92.462294993231836</v>
      </c>
      <c r="D136" s="42">
        <f>IFERROR('[1]1.IFSgrowth.rebased'!D136,'[1]3.IMFq'!D140)</f>
        <v>85.733327327674345</v>
      </c>
      <c r="E136" s="42">
        <f>IFERROR('[1]1.IFSgrowth.rebased'!E136,'[1]3.IMFq'!E140)</f>
        <v>78.695128033761023</v>
      </c>
      <c r="F136" s="42">
        <f>IFERROR('[1]1.IFSgrowth.rebased'!F136,'[1]3.IMFq'!F140)</f>
        <v>139.27712063070743</v>
      </c>
      <c r="G136" s="42">
        <f>IFERROR('[1]1.IFSgrowth.rebased'!G136,'[1]3.IMFq'!G140)</f>
        <v>62.761662007182814</v>
      </c>
      <c r="H136" s="42">
        <f>IFERROR('[1]1.IFSgrowth.rebased'!H136,'[1]3.IMFq'!H140)</f>
        <v>62.143744579938975</v>
      </c>
      <c r="I136" s="42">
        <f>'[1]3.IMFq'!I140</f>
        <v>52.13649195004313</v>
      </c>
      <c r="J136" s="42">
        <f>IFERROR('[1]1.IFSgrowth.rebased'!J136,'[1]3.IMFq'!J140)</f>
        <v>98.625533415870422</v>
      </c>
      <c r="K136" s="42">
        <f>IFERROR('[1]1.IFSgrowth.rebased'!K136,'[1]3.IMFq'!K140)</f>
        <v>76.366109986385041</v>
      </c>
      <c r="L136" s="42">
        <f>IFERROR('[1]1.IFSgrowth.rebased'!L136,'[1]3.IMFq'!L140)</f>
        <v>63.834409932073335</v>
      </c>
      <c r="M136" s="42">
        <f>IFERROR('[1]1.IFSgrowth.rebased'!M136,'[1]3.IMFq'!M140)</f>
        <v>92.16000720910283</v>
      </c>
      <c r="N136" s="42">
        <f>IFERROR('[1]1.IFSgrowth.rebased'!N136,'[1]3.IMFq'!N140)</f>
        <v>94.848776814953069</v>
      </c>
      <c r="O136" s="42">
        <f>IFERROR('[1]1.IFSgrowth.rebased'!O136,'[1]3.IMFq'!O140)</f>
        <v>80.188333455160389</v>
      </c>
      <c r="P136" s="42">
        <f>IFERROR('[1]1.IFSgrowth.rebased'!P136,'[1]3.IMFq'!P140)</f>
        <v>91.877802617177522</v>
      </c>
      <c r="Q136" s="44">
        <f t="shared" si="3"/>
        <v>81.074493040438895</v>
      </c>
      <c r="S136" s="44">
        <f t="shared" si="2"/>
        <v>1.5302451976804576</v>
      </c>
      <c r="T136" s="44">
        <f>'[1]3.IMFq'!Z140</f>
        <v>2.0800682293703465</v>
      </c>
      <c r="U136" s="44">
        <f>'[1]3.IMFq'!AA140</f>
        <v>2.2406158327120451</v>
      </c>
      <c r="V136" s="44">
        <f>'[1]3.IMFq'!AB140</f>
        <v>0.81057144152862914</v>
      </c>
      <c r="W136" s="44">
        <f>'[1]3.IMFq'!AC140</f>
        <v>1.3608034332023955</v>
      </c>
      <c r="X136" s="44">
        <f>'[1]3.IMFq'!AD140</f>
        <v>-0.30678598863871365</v>
      </c>
      <c r="Y136" s="44">
        <f>'[1]3.IMFq'!AE140</f>
        <v>3.8700753149214062</v>
      </c>
    </row>
    <row r="137" spans="1:25" x14ac:dyDescent="0.2">
      <c r="A137" s="41">
        <f>[1]Dummies!A136</f>
        <v>37865</v>
      </c>
      <c r="B137" s="42">
        <f>IFERROR('[1]1.IFSgrowth.rebased'!B137,'[1]3.IMFq'!B141)</f>
        <v>89.273405224217001</v>
      </c>
      <c r="C137" s="42">
        <f>IFERROR('[1]1.IFSgrowth.rebased'!C137,'[1]3.IMFq'!C141)</f>
        <v>93.178151279360335</v>
      </c>
      <c r="D137" s="42">
        <f>IFERROR('[1]1.IFSgrowth.rebased'!D137,'[1]3.IMFq'!D141)</f>
        <v>86.585704813491262</v>
      </c>
      <c r="E137" s="42">
        <f>IFERROR('[1]1.IFSgrowth.rebased'!E137,'[1]3.IMFq'!E141)</f>
        <v>77.420465523069254</v>
      </c>
      <c r="F137" s="42">
        <f>IFERROR('[1]1.IFSgrowth.rebased'!F137,'[1]3.IMFq'!F141)</f>
        <v>134.86661503483685</v>
      </c>
      <c r="G137" s="42">
        <f>IFERROR('[1]1.IFSgrowth.rebased'!G137,'[1]3.IMFq'!G141)</f>
        <v>63.832032799279929</v>
      </c>
      <c r="H137" s="42">
        <f>IFERROR('[1]1.IFSgrowth.rebased'!H137,'[1]3.IMFq'!H141)</f>
        <v>63.336647367152857</v>
      </c>
      <c r="I137" s="42">
        <f>'[1]3.IMFq'!I141</f>
        <v>53.404855173563618</v>
      </c>
      <c r="J137" s="42">
        <f>IFERROR('[1]1.IFSgrowth.rebased'!J137,'[1]3.IMFq'!J141)</f>
        <v>98.923929029316255</v>
      </c>
      <c r="K137" s="42">
        <f>IFERROR('[1]1.IFSgrowth.rebased'!K137,'[1]3.IMFq'!K141)</f>
        <v>77.031133459134111</v>
      </c>
      <c r="L137" s="42">
        <f>IFERROR('[1]1.IFSgrowth.rebased'!L137,'[1]3.IMFq'!L141)</f>
        <v>64.990453524076628</v>
      </c>
      <c r="M137" s="42">
        <f>IFERROR('[1]1.IFSgrowth.rebased'!M137,'[1]3.IMFq'!M141)</f>
        <v>88.316942816149762</v>
      </c>
      <c r="N137" s="42">
        <f>IFERROR('[1]1.IFSgrowth.rebased'!N137,'[1]3.IMFq'!N141)</f>
        <v>95.575291689955392</v>
      </c>
      <c r="O137" s="42">
        <f>IFERROR('[1]1.IFSgrowth.rebased'!O137,'[1]3.IMFq'!O141)</f>
        <v>81.197234721293242</v>
      </c>
      <c r="P137" s="42">
        <f>IFERROR('[1]1.IFSgrowth.rebased'!P137,'[1]3.IMFq'!P141)</f>
        <v>91.959309909396097</v>
      </c>
      <c r="Q137" s="44">
        <f t="shared" si="3"/>
        <v>81.466060925737011</v>
      </c>
      <c r="S137" s="44">
        <f t="shared" si="2"/>
        <v>0.48297296796269151</v>
      </c>
      <c r="T137" s="44">
        <f>'[1]3.IMFq'!Z141</f>
        <v>2.0674916393257581</v>
      </c>
      <c r="U137" s="44">
        <f>'[1]3.IMFq'!AA141</f>
        <v>2.3742483121696356</v>
      </c>
      <c r="V137" s="44">
        <f>'[1]3.IMFq'!AB141</f>
        <v>1.3873668249612781</v>
      </c>
      <c r="W137" s="44">
        <f>'[1]3.IMFq'!AC141</f>
        <v>1.3712867700789166</v>
      </c>
      <c r="X137" s="44">
        <f>'[1]3.IMFq'!AD141</f>
        <v>-0.19525156810507038</v>
      </c>
      <c r="Y137" s="44">
        <f>'[1]3.IMFq'!AE141</f>
        <v>3.8508521521004813</v>
      </c>
    </row>
    <row r="138" spans="1:25" x14ac:dyDescent="0.2">
      <c r="A138" s="41">
        <f>[1]Dummies!A137</f>
        <v>37956</v>
      </c>
      <c r="B138" s="42">
        <f>IFERROR('[1]1.IFSgrowth.rebased'!B138,'[1]3.IMFq'!B142)</f>
        <v>90.309620741535142</v>
      </c>
      <c r="C138" s="42">
        <f>IFERROR('[1]1.IFSgrowth.rebased'!C138,'[1]3.IMFq'!C142)</f>
        <v>93.858363269083995</v>
      </c>
      <c r="D138" s="42">
        <f>IFERROR('[1]1.IFSgrowth.rebased'!D138,'[1]3.IMFq'!D142)</f>
        <v>87.634677894131897</v>
      </c>
      <c r="E138" s="42">
        <f>IFERROR('[1]1.IFSgrowth.rebased'!E138,'[1]3.IMFq'!E142)</f>
        <v>78.611435998942511</v>
      </c>
      <c r="F138" s="42">
        <f>IFERROR('[1]1.IFSgrowth.rebased'!F138,'[1]3.IMFq'!F142)</f>
        <v>131.58264685426602</v>
      </c>
      <c r="G138" s="42">
        <f>IFERROR('[1]1.IFSgrowth.rebased'!G138,'[1]3.IMFq'!G142)</f>
        <v>64.923691042349915</v>
      </c>
      <c r="H138" s="42">
        <f>IFERROR('[1]1.IFSgrowth.rebased'!H138,'[1]3.IMFq'!H142)</f>
        <v>64.548752709037501</v>
      </c>
      <c r="I138" s="42">
        <f>'[1]3.IMFq'!I142</f>
        <v>54.706399773605291</v>
      </c>
      <c r="J138" s="42">
        <f>IFERROR('[1]1.IFSgrowth.rebased'!J138,'[1]3.IMFq'!J142)</f>
        <v>99.993735536848874</v>
      </c>
      <c r="K138" s="42">
        <f>IFERROR('[1]1.IFSgrowth.rebased'!K138,'[1]3.IMFq'!K142)</f>
        <v>82.495833590464031</v>
      </c>
      <c r="L138" s="42">
        <f>IFERROR('[1]1.IFSgrowth.rebased'!L138,'[1]3.IMFq'!L142)</f>
        <v>66.206131372511294</v>
      </c>
      <c r="M138" s="42">
        <f>IFERROR('[1]1.IFSgrowth.rebased'!M138,'[1]3.IMFq'!M142)</f>
        <v>95.854764393296591</v>
      </c>
      <c r="N138" s="42">
        <f>IFERROR('[1]1.IFSgrowth.rebased'!N138,'[1]3.IMFq'!N142)</f>
        <v>95.832364229491745</v>
      </c>
      <c r="O138" s="42">
        <f>IFERROR('[1]1.IFSgrowth.rebased'!O138,'[1]3.IMFq'!O142)</f>
        <v>82.371313193972213</v>
      </c>
      <c r="P138" s="42">
        <f>IFERROR('[1]1.IFSgrowth.rebased'!P138,'[1]3.IMFq'!P142)</f>
        <v>92.451656177172808</v>
      </c>
      <c r="Q138" s="44">
        <f t="shared" si="3"/>
        <v>82.672912011897949</v>
      </c>
      <c r="S138" s="44">
        <f t="shared" si="2"/>
        <v>1.4814157852324428</v>
      </c>
      <c r="T138" s="44">
        <f>'[1]3.IMFq'!Z142</f>
        <v>2.0694062555311366</v>
      </c>
      <c r="U138" s="44">
        <f>'[1]3.IMFq'!AA142</f>
        <v>2.487083534524448</v>
      </c>
      <c r="V138" s="44">
        <f>'[1]3.IMFq'!AB142</f>
        <v>2.016245315984122</v>
      </c>
      <c r="W138" s="44">
        <f>'[1]3.IMFq'!AC142</f>
        <v>1.3741704372012276</v>
      </c>
      <c r="X138" s="44">
        <f>'[1]3.IMFq'!AD142</f>
        <v>-0.10775252433598004</v>
      </c>
      <c r="Y138" s="44">
        <f>'[1]3.IMFq'!AE142</f>
        <v>3.8367401678643498</v>
      </c>
    </row>
    <row r="139" spans="1:25" x14ac:dyDescent="0.2">
      <c r="A139" s="41">
        <f>[1]Dummies!A138</f>
        <v>38047</v>
      </c>
      <c r="B139" s="42">
        <f>IFERROR('[1]1.IFSgrowth.rebased'!B139,'[1]3.IMFq'!B143)</f>
        <v>90.821361520530047</v>
      </c>
      <c r="C139" s="42">
        <f>IFERROR('[1]1.IFSgrowth.rebased'!C139,'[1]3.IMFq'!C143)</f>
        <v>94.493277298793373</v>
      </c>
      <c r="D139" s="42">
        <f>IFERROR('[1]1.IFSgrowth.rebased'!D139,'[1]3.IMFq'!D143)</f>
        <v>88.136892426941316</v>
      </c>
      <c r="E139" s="42">
        <f>IFERROR('[1]1.IFSgrowth.rebased'!E139,'[1]3.IMFq'!E143)</f>
        <v>73.264376509692056</v>
      </c>
      <c r="F139" s="42">
        <f>IFERROR('[1]1.IFSgrowth.rebased'!F139,'[1]3.IMFq'!F143)</f>
        <v>132.38741091476589</v>
      </c>
      <c r="G139" s="42">
        <f>IFERROR('[1]1.IFSgrowth.rebased'!G139,'[1]3.IMFq'!G143)</f>
        <v>66.019343132014569</v>
      </c>
      <c r="H139" s="42">
        <f>IFERROR('[1]1.IFSgrowth.rebased'!H139,'[1]3.IMFq'!H143)</f>
        <v>65.615817798316172</v>
      </c>
      <c r="I139" s="42">
        <f>'[1]3.IMFq'!I143</f>
        <v>55.923909600053776</v>
      </c>
      <c r="J139" s="42">
        <f>IFERROR('[1]1.IFSgrowth.rebased'!J139,'[1]3.IMFq'!J143)</f>
        <v>100.73645145572634</v>
      </c>
      <c r="K139" s="42">
        <f>IFERROR('[1]1.IFSgrowth.rebased'!K139,'[1]3.IMFq'!K143)</f>
        <v>75.660676388980946</v>
      </c>
      <c r="L139" s="42">
        <f>IFERROR('[1]1.IFSgrowth.rebased'!L139,'[1]3.IMFq'!L143)</f>
        <v>67.70543342947397</v>
      </c>
      <c r="M139" s="42">
        <f>IFERROR('[1]1.IFSgrowth.rebased'!M139,'[1]3.IMFq'!M143)</f>
        <v>91.566573246529387</v>
      </c>
      <c r="N139" s="42">
        <f>IFERROR('[1]1.IFSgrowth.rebased'!N139,'[1]3.IMFq'!N143)</f>
        <v>95.664710473643353</v>
      </c>
      <c r="O139" s="42">
        <f>IFERROR('[1]1.IFSgrowth.rebased'!O139,'[1]3.IMFq'!O143)</f>
        <v>84.332049366332555</v>
      </c>
      <c r="P139" s="42">
        <f>IFERROR('[1]1.IFSgrowth.rebased'!P139,'[1]3.IMFq'!P143)</f>
        <v>93.28856273251165</v>
      </c>
      <c r="Q139" s="44">
        <f t="shared" si="3"/>
        <v>82.668120973157684</v>
      </c>
      <c r="S139" s="44">
        <f t="shared" si="2"/>
        <v>-5.7951735625061396E-3</v>
      </c>
      <c r="T139" s="44">
        <f>'[1]3.IMFq'!Z143</f>
        <v>2.1257082608716615</v>
      </c>
      <c r="U139" s="44">
        <f>'[1]3.IMFq'!AA143</f>
        <v>2.4745099390199199</v>
      </c>
      <c r="V139" s="44">
        <f>'[1]3.IMFq'!AB143</f>
        <v>3.5760946276842009</v>
      </c>
      <c r="W139" s="44">
        <f>'[1]3.IMFq'!AC143</f>
        <v>1.2345314478015457</v>
      </c>
      <c r="X139" s="44">
        <f>'[1]3.IMFq'!AD143</f>
        <v>-2.2532672374919738E-2</v>
      </c>
      <c r="Y139" s="44">
        <f>'[1]3.IMFq'!AE143</f>
        <v>3.7386031344220916</v>
      </c>
    </row>
    <row r="140" spans="1:25" x14ac:dyDescent="0.2">
      <c r="A140" s="41">
        <f>[1]Dummies!A139</f>
        <v>38139</v>
      </c>
      <c r="B140" s="42">
        <f>IFERROR('[1]1.IFSgrowth.rebased'!B140,'[1]3.IMFq'!B144)</f>
        <v>91.525183772087615</v>
      </c>
      <c r="C140" s="42">
        <f>IFERROR('[1]1.IFSgrowth.rebased'!C140,'[1]3.IMFq'!C144)</f>
        <v>95.000713462888584</v>
      </c>
      <c r="D140" s="42">
        <f>IFERROR('[1]1.IFSgrowth.rebased'!D140,'[1]3.IMFq'!D144)</f>
        <v>88.781935921053517</v>
      </c>
      <c r="E140" s="42">
        <f>IFERROR('[1]1.IFSgrowth.rebased'!E140,'[1]3.IMFq'!E144)</f>
        <v>74.343347350734646</v>
      </c>
      <c r="F140" s="42">
        <f>IFERROR('[1]1.IFSgrowth.rebased'!F140,'[1]3.IMFq'!F144)</f>
        <v>130.1716396344861</v>
      </c>
      <c r="G140" s="42">
        <f>IFERROR('[1]1.IFSgrowth.rebased'!G140,'[1]3.IMFq'!G144)</f>
        <v>67.160493718781581</v>
      </c>
      <c r="H140" s="42">
        <f>IFERROR('[1]1.IFSgrowth.rebased'!H140,'[1]3.IMFq'!H144)</f>
        <v>66.93202537245304</v>
      </c>
      <c r="I140" s="42">
        <f>'[1]3.IMFq'!I144</f>
        <v>57.338703413183602</v>
      </c>
      <c r="J140" s="42">
        <f>IFERROR('[1]1.IFSgrowth.rebased'!J140,'[1]3.IMFq'!J144)</f>
        <v>100.7437808230821</v>
      </c>
      <c r="K140" s="42">
        <f>IFERROR('[1]1.IFSgrowth.rebased'!K140,'[1]3.IMFq'!K144)</f>
        <v>81.244555618912727</v>
      </c>
      <c r="L140" s="42">
        <f>IFERROR('[1]1.IFSgrowth.rebased'!L140,'[1]3.IMFq'!L144)</f>
        <v>68.950783809932631</v>
      </c>
      <c r="M140" s="42">
        <f>IFERROR('[1]1.IFSgrowth.rebased'!M140,'[1]3.IMFq'!M144)</f>
        <v>95.44194522645283</v>
      </c>
      <c r="N140" s="42">
        <f>IFERROR('[1]1.IFSgrowth.rebased'!N140,'[1]3.IMFq'!N144)</f>
        <v>96.156496793982981</v>
      </c>
      <c r="O140" s="42">
        <f>IFERROR('[1]1.IFSgrowth.rebased'!O140,'[1]3.IMFq'!O144)</f>
        <v>85.587890054849623</v>
      </c>
      <c r="P140" s="42">
        <f>IFERROR('[1]1.IFSgrowth.rebased'!P140,'[1]3.IMFq'!P144)</f>
        <v>93.733358964556373</v>
      </c>
      <c r="Q140" s="44">
        <f t="shared" si="3"/>
        <v>83.66971071049521</v>
      </c>
      <c r="S140" s="44">
        <f t="shared" si="2"/>
        <v>1.2115791741084125</v>
      </c>
      <c r="T140" s="44">
        <f>'[1]3.IMFq'!Z144</f>
        <v>2.13977105345593</v>
      </c>
      <c r="U140" s="44">
        <f>'[1]3.IMFq'!AA144</f>
        <v>2.5885891688105067</v>
      </c>
      <c r="V140" s="44">
        <f>'[1]3.IMFq'!AB144</f>
        <v>3.9471461617678782</v>
      </c>
      <c r="W140" s="44">
        <f>'[1]3.IMFq'!AC144</f>
        <v>1.2767151494853968</v>
      </c>
      <c r="X140" s="44">
        <f>'[1]3.IMFq'!AD144</f>
        <v>7.6237218814112495E-3</v>
      </c>
      <c r="Y140" s="44">
        <f>'[1]3.IMFq'!AE144</f>
        <v>3.7703871406453926</v>
      </c>
    </row>
    <row r="141" spans="1:25" x14ac:dyDescent="0.2">
      <c r="A141" s="41">
        <f>[1]Dummies!A140</f>
        <v>38231</v>
      </c>
      <c r="B141" s="42">
        <f>IFERROR('[1]1.IFSgrowth.rebased'!B141,'[1]3.IMFq'!B145)</f>
        <v>92.393387263259214</v>
      </c>
      <c r="C141" s="42">
        <f>IFERROR('[1]1.IFSgrowth.rebased'!C141,'[1]3.IMFq'!C145)</f>
        <v>95.209876174430235</v>
      </c>
      <c r="D141" s="42">
        <f>IFERROR('[1]1.IFSgrowth.rebased'!D141,'[1]3.IMFq'!D145)</f>
        <v>88.818400243021429</v>
      </c>
      <c r="E141" s="42">
        <f>IFERROR('[1]1.IFSgrowth.rebased'!E141,'[1]3.IMFq'!E145)</f>
        <v>82.606807587613091</v>
      </c>
      <c r="F141" s="42">
        <f>IFERROR('[1]1.IFSgrowth.rebased'!F141,'[1]3.IMFq'!F145)</f>
        <v>127.89752783919761</v>
      </c>
      <c r="G141" s="42">
        <f>IFERROR('[1]1.IFSgrowth.rebased'!G141,'[1]3.IMFq'!G145)</f>
        <v>68.329849198272726</v>
      </c>
      <c r="H141" s="42">
        <f>IFERROR('[1]1.IFSgrowth.rebased'!H141,'[1]3.IMFq'!H145)</f>
        <v>68.333132624171384</v>
      </c>
      <c r="I141" s="42">
        <f>'[1]3.IMFq'!I145</f>
        <v>58.833565062880389</v>
      </c>
      <c r="J141" s="42">
        <f>IFERROR('[1]1.IFSgrowth.rebased'!J141,'[1]3.IMFq'!J145)</f>
        <v>101.36796179538005</v>
      </c>
      <c r="K141" s="42">
        <f>IFERROR('[1]1.IFSgrowth.rebased'!K141,'[1]3.IMFq'!K145)</f>
        <v>80.859633797008456</v>
      </c>
      <c r="L141" s="42">
        <f>IFERROR('[1]1.IFSgrowth.rebased'!L141,'[1]3.IMFq'!L145)</f>
        <v>70.166172465983962</v>
      </c>
      <c r="M141" s="42">
        <f>IFERROR('[1]1.IFSgrowth.rebased'!M141,'[1]3.IMFq'!M145)</f>
        <v>91.78380330749215</v>
      </c>
      <c r="N141" s="42">
        <f>IFERROR('[1]1.IFSgrowth.rebased'!N141,'[1]3.IMFq'!N145)</f>
        <v>95.966491666330455</v>
      </c>
      <c r="O141" s="42">
        <f>IFERROR('[1]1.IFSgrowth.rebased'!O141,'[1]3.IMFq'!O145)</f>
        <v>86.760315752658684</v>
      </c>
      <c r="P141" s="42">
        <f>IFERROR('[1]1.IFSgrowth.rebased'!P141,'[1]3.IMFq'!P145)</f>
        <v>93.873385578958022</v>
      </c>
      <c r="Q141" s="44">
        <f t="shared" si="3"/>
        <v>84.698909273278986</v>
      </c>
      <c r="S141" s="44">
        <f t="shared" si="2"/>
        <v>1.2300730503836732</v>
      </c>
      <c r="T141" s="44">
        <f>'[1]3.IMFq'!Z145</f>
        <v>2.1519450475007584</v>
      </c>
      <c r="U141" s="44">
        <f>'[1]3.IMFq'!AA145</f>
        <v>2.7235163218440439</v>
      </c>
      <c r="V141" s="44">
        <f>'[1]3.IMFq'!AB145</f>
        <v>4.0145030381954827</v>
      </c>
      <c r="W141" s="44">
        <f>'[1]3.IMFq'!AC145</f>
        <v>1.3647990165218005</v>
      </c>
      <c r="X141" s="44">
        <f>'[1]3.IMFq'!AD145</f>
        <v>4.6150794612342949E-3</v>
      </c>
      <c r="Y141" s="44">
        <f>'[1]3.IMFq'!AE145</f>
        <v>3.8411261020678378</v>
      </c>
    </row>
    <row r="142" spans="1:25" x14ac:dyDescent="0.2">
      <c r="A142" s="41">
        <f>[1]Dummies!A141</f>
        <v>38322</v>
      </c>
      <c r="B142" s="42">
        <f>IFERROR('[1]1.IFSgrowth.rebased'!B142,'[1]3.IMFq'!B146)</f>
        <v>93.335990907071547</v>
      </c>
      <c r="C142" s="42">
        <f>IFERROR('[1]1.IFSgrowth.rebased'!C142,'[1]3.IMFq'!C146)</f>
        <v>95.658152707687094</v>
      </c>
      <c r="D142" s="42">
        <f>IFERROR('[1]1.IFSgrowth.rebased'!D142,'[1]3.IMFq'!D146)</f>
        <v>88.965263047569891</v>
      </c>
      <c r="E142" s="42">
        <f>IFERROR('[1]1.IFSgrowth.rebased'!E142,'[1]3.IMFq'!E146)</f>
        <v>83.735829547517753</v>
      </c>
      <c r="F142" s="42">
        <f>IFERROR('[1]1.IFSgrowth.rebased'!F142,'[1]3.IMFq'!F146)</f>
        <v>125.56507552890046</v>
      </c>
      <c r="G142" s="42">
        <f>IFERROR('[1]1.IFSgrowth.rebased'!G142,'[1]3.IMFq'!G146)</f>
        <v>69.527409570488032</v>
      </c>
      <c r="H142" s="42">
        <f>IFERROR('[1]1.IFSgrowth.rebased'!H142,'[1]3.IMFq'!H146)</f>
        <v>69.819139553471175</v>
      </c>
      <c r="I142" s="42">
        <f>'[1]3.IMFq'!I146</f>
        <v>60.40849454914413</v>
      </c>
      <c r="J142" s="42">
        <f>IFERROR('[1]1.IFSgrowth.rebased'!J142,'[1]3.IMFq'!J146)</f>
        <v>101.16412506105384</v>
      </c>
      <c r="K142" s="42">
        <f>IFERROR('[1]1.IFSgrowth.rebased'!K142,'[1]3.IMFq'!K146)</f>
        <v>84.940030749483626</v>
      </c>
      <c r="L142" s="42">
        <f>IFERROR('[1]1.IFSgrowth.rebased'!L142,'[1]3.IMFq'!L146)</f>
        <v>71.35159939762795</v>
      </c>
      <c r="M142" s="42">
        <f>IFERROR('[1]1.IFSgrowth.rebased'!M142,'[1]3.IMFq'!M146)</f>
        <v>99.183984307768341</v>
      </c>
      <c r="N142" s="42">
        <f>IFERROR('[1]1.IFSgrowth.rebased'!N142,'[1]3.IMFq'!N146)</f>
        <v>95.865896458048539</v>
      </c>
      <c r="O142" s="42">
        <f>IFERROR('[1]1.IFSgrowth.rebased'!O142,'[1]3.IMFq'!O146)</f>
        <v>87.849326459759752</v>
      </c>
      <c r="P142" s="42">
        <f>IFERROR('[1]1.IFSgrowth.rebased'!P142,'[1]3.IMFq'!P146)</f>
        <v>94.07804271059716</v>
      </c>
      <c r="Q142" s="44">
        <f t="shared" si="3"/>
        <v>85.74430840948456</v>
      </c>
      <c r="S142" s="44">
        <f t="shared" si="2"/>
        <v>1.2342533630895103</v>
      </c>
      <c r="T142" s="44">
        <f>'[1]3.IMFq'!Z146</f>
        <v>2.1622572334125234</v>
      </c>
      <c r="U142" s="44">
        <f>'[1]3.IMFq'!AA146</f>
        <v>2.8788052406343079</v>
      </c>
      <c r="V142" s="44">
        <f>'[1]3.IMFq'!AB146</f>
        <v>3.7833996626057909</v>
      </c>
      <c r="W142" s="44">
        <f>'[1]3.IMFq'!AC146</f>
        <v>1.4983227085662465</v>
      </c>
      <c r="X142" s="44">
        <f>'[1]3.IMFq'!AD146</f>
        <v>-3.1591304763423089E-2</v>
      </c>
      <c r="Y142" s="44">
        <f>'[1]3.IMFq'!AE146</f>
        <v>3.9497193095751726</v>
      </c>
    </row>
    <row r="143" spans="1:25" x14ac:dyDescent="0.2">
      <c r="A143" s="41">
        <f>[1]Dummies!A142</f>
        <v>38412</v>
      </c>
      <c r="B143" s="42">
        <f>IFERROR('[1]1.IFSgrowth.rebased'!B143,'[1]3.IMFq'!B147)</f>
        <v>94.371427377673072</v>
      </c>
      <c r="C143" s="42">
        <f>IFERROR('[1]1.IFSgrowth.rebased'!C143,'[1]3.IMFq'!C147)</f>
        <v>96.313116654124102</v>
      </c>
      <c r="D143" s="42">
        <f>IFERROR('[1]1.IFSgrowth.rebased'!D143,'[1]3.IMFq'!D147)</f>
        <v>89.679910319231823</v>
      </c>
      <c r="E143" s="42">
        <f>IFERROR('[1]1.IFSgrowth.rebased'!E143,'[1]3.IMFq'!E147)</f>
        <v>77.268158327351728</v>
      </c>
      <c r="F143" s="42">
        <f>IFERROR('[1]1.IFSgrowth.rebased'!F143,'[1]3.IMFq'!F147)</f>
        <v>122.19783685835898</v>
      </c>
      <c r="G143" s="42">
        <f>IFERROR('[1]1.IFSgrowth.rebased'!G143,'[1]3.IMFq'!G147)</f>
        <v>70.692410521011638</v>
      </c>
      <c r="H143" s="42">
        <f>IFERROR('[1]1.IFSgrowth.rebased'!H143,'[1]3.IMFq'!H147)</f>
        <v>71.51356044865139</v>
      </c>
      <c r="I143" s="42">
        <f>'[1]3.IMFq'!I147</f>
        <v>62.012216569599673</v>
      </c>
      <c r="J143" s="42">
        <f>IFERROR('[1]1.IFSgrowth.rebased'!J143,'[1]3.IMFq'!J147)</f>
        <v>101.6813575113321</v>
      </c>
      <c r="K143" s="42">
        <f>IFERROR('[1]1.IFSgrowth.rebased'!K143,'[1]3.IMFq'!K147)</f>
        <v>77.571747081105173</v>
      </c>
      <c r="L143" s="42">
        <f>IFERROR('[1]1.IFSgrowth.rebased'!L143,'[1]3.IMFq'!L147)</f>
        <v>72.030952639827035</v>
      </c>
      <c r="M143" s="42">
        <f>IFERROR('[1]1.IFSgrowth.rebased'!M143,'[1]3.IMFq'!M147)</f>
        <v>93.567182108257228</v>
      </c>
      <c r="N143" s="42">
        <f>IFERROR('[1]1.IFSgrowth.rebased'!N143,'[1]3.IMFq'!N147)</f>
        <v>95.865894980661764</v>
      </c>
      <c r="O143" s="42">
        <f>IFERROR('[1]1.IFSgrowth.rebased'!O143,'[1]3.IMFq'!O147)</f>
        <v>88.718739733650949</v>
      </c>
      <c r="P143" s="42">
        <f>IFERROR('[1]1.IFSgrowth.rebased'!P143,'[1]3.IMFq'!P147)</f>
        <v>94.381781449875234</v>
      </c>
      <c r="Q143" s="44">
        <f t="shared" si="3"/>
        <v>85.463662508719338</v>
      </c>
      <c r="S143" s="44">
        <f t="shared" si="2"/>
        <v>-0.32730557394545778</v>
      </c>
      <c r="T143" s="44">
        <f>'[1]3.IMFq'!Z147</f>
        <v>2.171177150340764</v>
      </c>
      <c r="U143" s="44">
        <f>'[1]3.IMFq'!AA147</f>
        <v>3.2392386231258063</v>
      </c>
      <c r="V143" s="44">
        <f>'[1]3.IMFq'!AB147</f>
        <v>2.2387593663035776</v>
      </c>
      <c r="W143" s="44">
        <f>'[1]3.IMFq'!AC147</f>
        <v>1.8580740362190928</v>
      </c>
      <c r="X143" s="44">
        <f>'[1]3.IMFq'!AD147</f>
        <v>-0.31206116398807549</v>
      </c>
      <c r="Y143" s="44">
        <f>'[1]3.IMFq'!AE147</f>
        <v>3.900521177981342</v>
      </c>
    </row>
    <row r="144" spans="1:25" x14ac:dyDescent="0.2">
      <c r="A144" s="41">
        <f>[1]Dummies!A143</f>
        <v>38504</v>
      </c>
      <c r="B144" s="42">
        <f>IFERROR('[1]1.IFSgrowth.rebased'!B144,'[1]3.IMFq'!B148)</f>
        <v>94.836322910218357</v>
      </c>
      <c r="C144" s="42">
        <f>IFERROR('[1]1.IFSgrowth.rebased'!C144,'[1]3.IMFq'!C148)</f>
        <v>97.35026666756751</v>
      </c>
      <c r="D144" s="42">
        <f>IFERROR('[1]1.IFSgrowth.rebased'!D144,'[1]3.IMFq'!D148)</f>
        <v>90.724214285584267</v>
      </c>
      <c r="E144" s="42">
        <f>IFERROR('[1]1.IFSgrowth.rebased'!E144,'[1]3.IMFq'!E148)</f>
        <v>78.354411195933679</v>
      </c>
      <c r="F144" s="42">
        <f>IFERROR('[1]1.IFSgrowth.rebased'!F144,'[1]3.IMFq'!F148)</f>
        <v>120.13928185613877</v>
      </c>
      <c r="G144" s="42">
        <f>IFERROR('[1]1.IFSgrowth.rebased'!G144,'[1]3.IMFq'!G148)</f>
        <v>71.970686404441579</v>
      </c>
      <c r="H144" s="42">
        <f>IFERROR('[1]1.IFSgrowth.rebased'!H144,'[1]3.IMFq'!H148)</f>
        <v>73.119961017794523</v>
      </c>
      <c r="I144" s="42">
        <f>'[1]3.IMFq'!I148</f>
        <v>63.767791849947365</v>
      </c>
      <c r="J144" s="42">
        <f>IFERROR('[1]1.IFSgrowth.rebased'!J144,'[1]3.IMFq'!J148)</f>
        <v>102.47931477156811</v>
      </c>
      <c r="K144" s="42">
        <f>IFERROR('[1]1.IFSgrowth.rebased'!K144,'[1]3.IMFq'!K148)</f>
        <v>84.138700028849996</v>
      </c>
      <c r="L144" s="42">
        <f>IFERROR('[1]1.IFSgrowth.rebased'!L144,'[1]3.IMFq'!L148)</f>
        <v>73.346900908671387</v>
      </c>
      <c r="M144" s="42">
        <f>IFERROR('[1]1.IFSgrowth.rebased'!M144,'[1]3.IMFq'!M148)</f>
        <v>97.240400901137434</v>
      </c>
      <c r="N144" s="42">
        <f>IFERROR('[1]1.IFSgrowth.rebased'!N144,'[1]3.IMFq'!N148)</f>
        <v>96.380037104962653</v>
      </c>
      <c r="O144" s="42">
        <f>IFERROR('[1]1.IFSgrowth.rebased'!O144,'[1]3.IMFq'!O148)</f>
        <v>89.695393436336772</v>
      </c>
      <c r="P144" s="42">
        <f>IFERROR('[1]1.IFSgrowth.rebased'!P144,'[1]3.IMFq'!P148)</f>
        <v>95.045728839761722</v>
      </c>
      <c r="Q144" s="44">
        <f t="shared" si="3"/>
        <v>86.650993159121029</v>
      </c>
      <c r="S144" s="44">
        <f t="shared" si="2"/>
        <v>1.3892812635786012</v>
      </c>
      <c r="T144" s="44">
        <f>'[1]3.IMFq'!Z148</f>
        <v>2.1776688407307399</v>
      </c>
      <c r="U144" s="44">
        <f>'[1]3.IMFq'!AA148</f>
        <v>3.3588874803170299</v>
      </c>
      <c r="V144" s="44">
        <f>'[1]3.IMFq'!AB148</f>
        <v>1.8551628804496234</v>
      </c>
      <c r="W144" s="44">
        <f>'[1]3.IMFq'!AC148</f>
        <v>2.0083659405298881</v>
      </c>
      <c r="X144" s="44">
        <f>'[1]3.IMFq'!AD148</f>
        <v>-0.33018341669158735</v>
      </c>
      <c r="Y144" s="44">
        <f>'[1]3.IMFq'!AE148</f>
        <v>4.1606912994574419</v>
      </c>
    </row>
    <row r="145" spans="1:25" x14ac:dyDescent="0.2">
      <c r="A145" s="41">
        <f>[1]Dummies!A144</f>
        <v>38596</v>
      </c>
      <c r="B145" s="42">
        <f>IFERROR('[1]1.IFSgrowth.rebased'!B145,'[1]3.IMFq'!B149)</f>
        <v>95.579664510202221</v>
      </c>
      <c r="C145" s="42">
        <f>IFERROR('[1]1.IFSgrowth.rebased'!C145,'[1]3.IMFq'!C149)</f>
        <v>98.340138482307381</v>
      </c>
      <c r="D145" s="42">
        <f>IFERROR('[1]1.IFSgrowth.rebased'!D145,'[1]3.IMFq'!D149)</f>
        <v>91.773828953975084</v>
      </c>
      <c r="E145" s="42">
        <f>IFERROR('[1]1.IFSgrowth.rebased'!E145,'[1]3.IMFq'!E149)</f>
        <v>85.366696025028986</v>
      </c>
      <c r="F145" s="42">
        <f>IFERROR('[1]1.IFSgrowth.rebased'!F145,'[1]3.IMFq'!F149)</f>
        <v>118.41296467700413</v>
      </c>
      <c r="G145" s="42">
        <f>IFERROR('[1]1.IFSgrowth.rebased'!G145,'[1]3.IMFq'!G149)</f>
        <v>73.301472906362022</v>
      </c>
      <c r="H145" s="42">
        <f>IFERROR('[1]1.IFSgrowth.rebased'!H145,'[1]3.IMFq'!H149)</f>
        <v>74.761855549199552</v>
      </c>
      <c r="I145" s="42">
        <f>'[1]3.IMFq'!I149</f>
        <v>65.623945087812061</v>
      </c>
      <c r="J145" s="42">
        <f>IFERROR('[1]1.IFSgrowth.rebased'!J145,'[1]3.IMFq'!J149)</f>
        <v>103.52747454482841</v>
      </c>
      <c r="K145" s="42">
        <f>IFERROR('[1]1.IFSgrowth.rebased'!K145,'[1]3.IMFq'!K149)</f>
        <v>84.518493662346259</v>
      </c>
      <c r="L145" s="42">
        <f>IFERROR('[1]1.IFSgrowth.rebased'!L145,'[1]3.IMFq'!L149)</f>
        <v>74.823332239123431</v>
      </c>
      <c r="M145" s="42">
        <f>IFERROR('[1]1.IFSgrowth.rebased'!M145,'[1]3.IMFq'!M149)</f>
        <v>93.06513246311431</v>
      </c>
      <c r="N145" s="42">
        <f>IFERROR('[1]1.IFSgrowth.rebased'!N145,'[1]3.IMFq'!N149)</f>
        <v>97.195966331494375</v>
      </c>
      <c r="O145" s="42">
        <f>IFERROR('[1]1.IFSgrowth.rebased'!O145,'[1]3.IMFq'!O149)</f>
        <v>90.643105125315373</v>
      </c>
      <c r="P145" s="42">
        <f>IFERROR('[1]1.IFSgrowth.rebased'!P145,'[1]3.IMFq'!P149)</f>
        <v>96.322147603957177</v>
      </c>
      <c r="Q145" s="44">
        <f t="shared" si="3"/>
        <v>87.943011640426747</v>
      </c>
      <c r="S145" s="44">
        <f t="shared" si="2"/>
        <v>1.4910602108542781</v>
      </c>
      <c r="T145" s="44">
        <f>'[1]3.IMFq'!Z149</f>
        <v>2.1822078570306269</v>
      </c>
      <c r="U145" s="44">
        <f>'[1]3.IMFq'!AA149</f>
        <v>3.425127581151699</v>
      </c>
      <c r="V145" s="44">
        <f>'[1]3.IMFq'!AB149</f>
        <v>1.591712241081189</v>
      </c>
      <c r="W145" s="44">
        <f>'[1]3.IMFq'!AC149</f>
        <v>2.1309501250084129</v>
      </c>
      <c r="X145" s="44">
        <f>'[1]3.IMFq'!AD149</f>
        <v>-0.29705339138673681</v>
      </c>
      <c r="Y145" s="44">
        <f>'[1]3.IMFq'!AE149</f>
        <v>4.5300754985049263</v>
      </c>
    </row>
    <row r="146" spans="1:25" x14ac:dyDescent="0.2">
      <c r="A146" s="41">
        <f>[1]Dummies!A145</f>
        <v>38687</v>
      </c>
      <c r="B146" s="42">
        <f>IFERROR('[1]1.IFSgrowth.rebased'!B146,'[1]3.IMFq'!B150)</f>
        <v>96.110624157279773</v>
      </c>
      <c r="C146" s="42">
        <f>IFERROR('[1]1.IFSgrowth.rebased'!C146,'[1]3.IMFq'!C150)</f>
        <v>99.755761615214894</v>
      </c>
      <c r="D146" s="42">
        <f>IFERROR('[1]1.IFSgrowth.rebased'!D146,'[1]3.IMFq'!D150)</f>
        <v>92.648812725843683</v>
      </c>
      <c r="E146" s="42">
        <f>IFERROR('[1]1.IFSgrowth.rebased'!E146,'[1]3.IMFq'!E150)</f>
        <v>87.266689830191936</v>
      </c>
      <c r="F146" s="42">
        <f>IFERROR('[1]1.IFSgrowth.rebased'!F146,'[1]3.IMFq'!F150)</f>
        <v>117.01888532095508</v>
      </c>
      <c r="G146" s="42">
        <f>IFERROR('[1]1.IFSgrowth.rebased'!G146,'[1]3.IMFq'!G150)</f>
        <v>74.684770026772952</v>
      </c>
      <c r="H146" s="42">
        <f>IFERROR('[1]1.IFSgrowth.rebased'!H146,'[1]3.IMFq'!H150)</f>
        <v>76.439244042866463</v>
      </c>
      <c r="I146" s="42">
        <f>'[1]3.IMFq'!I150</f>
        <v>67.580676283193753</v>
      </c>
      <c r="J146" s="42">
        <f>IFERROR('[1]1.IFSgrowth.rebased'!J146,'[1]3.IMFq'!J150)</f>
        <v>103.69602991355416</v>
      </c>
      <c r="K146" s="42">
        <f>IFERROR('[1]1.IFSgrowth.rebased'!K146,'[1]3.IMFq'!K150)</f>
        <v>89.137863216501927</v>
      </c>
      <c r="L146" s="42">
        <f>IFERROR('[1]1.IFSgrowth.rebased'!L146,'[1]3.IMFq'!L150)</f>
        <v>76.460246631183168</v>
      </c>
      <c r="M146" s="42">
        <f>IFERROR('[1]1.IFSgrowth.rebased'!M146,'[1]3.IMFq'!M150)</f>
        <v>101.26305445213855</v>
      </c>
      <c r="N146" s="42">
        <f>IFERROR('[1]1.IFSgrowth.rebased'!N146,'[1]3.IMFq'!N150)</f>
        <v>97.665405712188445</v>
      </c>
      <c r="O146" s="42">
        <f>IFERROR('[1]1.IFSgrowth.rebased'!O146,'[1]3.IMFq'!O150)</f>
        <v>91.561874800586722</v>
      </c>
      <c r="P146" s="42">
        <f>IFERROR('[1]1.IFSgrowth.rebased'!P146,'[1]3.IMFq'!P150)</f>
        <v>96.929507796957225</v>
      </c>
      <c r="Q146" s="44">
        <f t="shared" si="3"/>
        <v>89.360857291892955</v>
      </c>
      <c r="S146" s="44">
        <f t="shared" si="2"/>
        <v>1.612232313879991</v>
      </c>
      <c r="T146" s="44">
        <f>'[1]3.IMFq'!Z150</f>
        <v>2.1848246145233174</v>
      </c>
      <c r="U146" s="44">
        <f>'[1]3.IMFq'!AA150</f>
        <v>3.4390456565298599</v>
      </c>
      <c r="V146" s="44">
        <f>'[1]3.IMFq'!AB150</f>
        <v>1.4450326896531251</v>
      </c>
      <c r="W146" s="44">
        <f>'[1]3.IMFq'!AC150</f>
        <v>2.226008991164985</v>
      </c>
      <c r="X146" s="44">
        <f>'[1]3.IMFq'!AD150</f>
        <v>-0.2125964371429756</v>
      </c>
      <c r="Y146" s="44">
        <f>'[1]3.IMFq'!AE150</f>
        <v>5.0049209433824515</v>
      </c>
    </row>
    <row r="147" spans="1:25" x14ac:dyDescent="0.2">
      <c r="A147" s="41">
        <f>[1]Dummies!A146</f>
        <v>38777</v>
      </c>
      <c r="B147" s="42">
        <f>IFERROR('[1]1.IFSgrowth.rebased'!B147,'[1]3.IMFq'!B151)</f>
        <v>97.403682085686739</v>
      </c>
      <c r="C147" s="42">
        <f>IFERROR('[1]1.IFSgrowth.rebased'!C147,'[1]3.IMFq'!C151)</f>
        <v>100.1201255340189</v>
      </c>
      <c r="D147" s="42">
        <f>IFERROR('[1]1.IFSgrowth.rebased'!D147,'[1]3.IMFq'!D151)</f>
        <v>93.676453682207722</v>
      </c>
      <c r="E147" s="42">
        <f>IFERROR('[1]1.IFSgrowth.rebased'!E147,'[1]3.IMFq'!E151)</f>
        <v>86.691922473423617</v>
      </c>
      <c r="F147" s="42">
        <f>IFERROR('[1]1.IFSgrowth.rebased'!F147,'[1]3.IMFq'!F151)</f>
        <v>116.73614015859309</v>
      </c>
      <c r="G147" s="42">
        <f>IFERROR('[1]1.IFSgrowth.rebased'!G147,'[1]3.IMFq'!G151)</f>
        <v>76.126041513454666</v>
      </c>
      <c r="H147" s="42">
        <f>IFERROR('[1]1.IFSgrowth.rebased'!H147,'[1]3.IMFq'!H151)</f>
        <v>78.073880714325981</v>
      </c>
      <c r="I147" s="42">
        <f>'[1]3.IMFq'!I151</f>
        <v>69.550747864256209</v>
      </c>
      <c r="J147" s="42">
        <f>IFERROR('[1]1.IFSgrowth.rebased'!J147,'[1]3.IMFq'!J151)</f>
        <v>103.85115145553665</v>
      </c>
      <c r="K147" s="42">
        <f>IFERROR('[1]1.IFSgrowth.rebased'!K147,'[1]3.IMFq'!K151)</f>
        <v>82.445167088993003</v>
      </c>
      <c r="L147" s="42">
        <f>IFERROR('[1]1.IFSgrowth.rebased'!L147,'[1]3.IMFq'!L151)</f>
        <v>78.799609917073369</v>
      </c>
      <c r="M147" s="42">
        <f>IFERROR('[1]1.IFSgrowth.rebased'!M147,'[1]3.IMFq'!M151)</f>
        <v>95.981635774510451</v>
      </c>
      <c r="N147" s="42">
        <f>IFERROR('[1]1.IFSgrowth.rebased'!N147,'[1]3.IMFq'!N151)</f>
        <v>98.604282996191444</v>
      </c>
      <c r="O147" s="42">
        <f>IFERROR('[1]1.IFSgrowth.rebased'!O147,'[1]3.IMFq'!O151)</f>
        <v>92.401612266042861</v>
      </c>
      <c r="P147" s="42">
        <f>IFERROR('[1]1.IFSgrowth.rebased'!P147,'[1]3.IMFq'!P151)</f>
        <v>97.534287707608911</v>
      </c>
      <c r="Q147" s="44">
        <f t="shared" si="3"/>
        <v>89.902237380916873</v>
      </c>
      <c r="S147" s="44">
        <f t="shared" si="2"/>
        <v>0.60583582726330132</v>
      </c>
      <c r="T147" s="44">
        <f>'[1]3.IMFq'!Z151</f>
        <v>2.1889175899879154</v>
      </c>
      <c r="U147" s="44">
        <f>'[1]3.IMFq'!AA151</f>
        <v>3.3100118977879234</v>
      </c>
      <c r="V147" s="44">
        <f>'[1]3.IMFq'!AB151</f>
        <v>1.1674550108315529</v>
      </c>
      <c r="W147" s="44">
        <f>'[1]3.IMFq'!AC151</f>
        <v>2.2707666272361982</v>
      </c>
      <c r="X147" s="44">
        <f>'[1]3.IMFq'!AD151</f>
        <v>0.16980836756568252</v>
      </c>
      <c r="Y147" s="44">
        <f>'[1]3.IMFq'!AE151</f>
        <v>6.2895652385470902</v>
      </c>
    </row>
    <row r="148" spans="1:25" x14ac:dyDescent="0.2">
      <c r="A148" s="41">
        <f>[1]Dummies!A147</f>
        <v>38869</v>
      </c>
      <c r="B148" s="42">
        <f>IFERROR('[1]1.IFSgrowth.rebased'!B148,'[1]3.IMFq'!B152)</f>
        <v>97.655716801747587</v>
      </c>
      <c r="C148" s="42">
        <f>IFERROR('[1]1.IFSgrowth.rebased'!C148,'[1]3.IMFq'!C152)</f>
        <v>100.41097309148815</v>
      </c>
      <c r="D148" s="42">
        <f>IFERROR('[1]1.IFSgrowth.rebased'!D148,'[1]3.IMFq'!D152)</f>
        <v>94.469498590594171</v>
      </c>
      <c r="E148" s="42">
        <f>IFERROR('[1]1.IFSgrowth.rebased'!E148,'[1]3.IMFq'!E152)</f>
        <v>86.493974400874933</v>
      </c>
      <c r="F148" s="42">
        <f>IFERROR('[1]1.IFSgrowth.rebased'!F148,'[1]3.IMFq'!F152)</f>
        <v>115.69489790047469</v>
      </c>
      <c r="G148" s="42">
        <f>IFERROR('[1]1.IFSgrowth.rebased'!G148,'[1]3.IMFq'!G152)</f>
        <v>77.612174371734454</v>
      </c>
      <c r="H148" s="42">
        <f>IFERROR('[1]1.IFSgrowth.rebased'!H148,'[1]3.IMFq'!H152)</f>
        <v>79.853555446304355</v>
      </c>
      <c r="I148" s="42">
        <f>'[1]3.IMFq'!I152</f>
        <v>71.74353000340642</v>
      </c>
      <c r="J148" s="42">
        <f>IFERROR('[1]1.IFSgrowth.rebased'!J148,'[1]3.IMFq'!J152)</f>
        <v>104.02948600755633</v>
      </c>
      <c r="K148" s="42">
        <f>IFERROR('[1]1.IFSgrowth.rebased'!K148,'[1]3.IMFq'!K152)</f>
        <v>88.105148634899464</v>
      </c>
      <c r="L148" s="42">
        <f>IFERROR('[1]1.IFSgrowth.rebased'!L148,'[1]3.IMFq'!L152)</f>
        <v>80.540704099459418</v>
      </c>
      <c r="M148" s="42">
        <f>IFERROR('[1]1.IFSgrowth.rebased'!M148,'[1]3.IMFq'!M152)</f>
        <v>99.548393376040622</v>
      </c>
      <c r="N148" s="42">
        <f>IFERROR('[1]1.IFSgrowth.rebased'!N148,'[1]3.IMFq'!N152)</f>
        <v>100.30319704204946</v>
      </c>
      <c r="O148" s="42">
        <f>IFERROR('[1]1.IFSgrowth.rebased'!O148,'[1]3.IMFq'!O152)</f>
        <v>93.282533992342906</v>
      </c>
      <c r="P148" s="42">
        <f>IFERROR('[1]1.IFSgrowth.rebased'!P148,'[1]3.IMFq'!P152)</f>
        <v>98.994406525499286</v>
      </c>
      <c r="Q148" s="44">
        <f t="shared" si="3"/>
        <v>91.134102447218396</v>
      </c>
      <c r="S148" s="44">
        <f t="shared" si="2"/>
        <v>1.3702273738551041</v>
      </c>
      <c r="T148" s="44">
        <f>'[1]3.IMFq'!Z152</f>
        <v>2.1864226380006846</v>
      </c>
      <c r="U148" s="44">
        <f>'[1]3.IMFq'!AA152</f>
        <v>3.260241491990179</v>
      </c>
      <c r="V148" s="44">
        <f>'[1]3.IMFq'!AB152</f>
        <v>1.3466183122095243</v>
      </c>
      <c r="W148" s="44">
        <f>'[1]3.IMFq'!AC152</f>
        <v>2.3208734177367241</v>
      </c>
      <c r="X148" s="44">
        <f>'[1]3.IMFq'!AD152</f>
        <v>0.25896216211243051</v>
      </c>
      <c r="Y148" s="44">
        <f>'[1]3.IMFq'!AE152</f>
        <v>6.6762690438691985</v>
      </c>
    </row>
    <row r="149" spans="1:25" x14ac:dyDescent="0.2">
      <c r="A149" s="41">
        <f>[1]Dummies!A148</f>
        <v>38961</v>
      </c>
      <c r="B149" s="42">
        <f>IFERROR('[1]1.IFSgrowth.rebased'!B149,'[1]3.IMFq'!B153)</f>
        <v>97.802156142820579</v>
      </c>
      <c r="C149" s="42">
        <f>IFERROR('[1]1.IFSgrowth.rebased'!C149,'[1]3.IMFq'!C153)</f>
        <v>100.53993613611914</v>
      </c>
      <c r="D149" s="42">
        <f>IFERROR('[1]1.IFSgrowth.rebased'!D149,'[1]3.IMFq'!D153)</f>
        <v>95.274512785291151</v>
      </c>
      <c r="E149" s="42">
        <f>IFERROR('[1]1.IFSgrowth.rebased'!E149,'[1]3.IMFq'!E153)</f>
        <v>92.398262842538358</v>
      </c>
      <c r="F149" s="42">
        <f>IFERROR('[1]1.IFSgrowth.rebased'!F149,'[1]3.IMFq'!F153)</f>
        <v>114.67425491720131</v>
      </c>
      <c r="G149" s="42">
        <f>IFERROR('[1]1.IFSgrowth.rebased'!G149,'[1]3.IMFq'!G153)</f>
        <v>79.148632349392599</v>
      </c>
      <c r="H149" s="42">
        <f>IFERROR('[1]1.IFSgrowth.rebased'!H149,'[1]3.IMFq'!H153)</f>
        <v>81.700022454332299</v>
      </c>
      <c r="I149" s="42">
        <f>'[1]3.IMFq'!I153</f>
        <v>74.071785128808131</v>
      </c>
      <c r="J149" s="42">
        <f>IFERROR('[1]1.IFSgrowth.rebased'!J149,'[1]3.IMFq'!J153)</f>
        <v>103.83281799691815</v>
      </c>
      <c r="K149" s="42">
        <f>IFERROR('[1]1.IFSgrowth.rebased'!K149,'[1]3.IMFq'!K153)</f>
        <v>88.790069478671569</v>
      </c>
      <c r="L149" s="42">
        <f>IFERROR('[1]1.IFSgrowth.rebased'!L149,'[1]3.IMFq'!L153)</f>
        <v>82.22549501056406</v>
      </c>
      <c r="M149" s="42">
        <f>IFERROR('[1]1.IFSgrowth.rebased'!M149,'[1]3.IMFq'!M153)</f>
        <v>95.619380545369538</v>
      </c>
      <c r="N149" s="42">
        <f>IFERROR('[1]1.IFSgrowth.rebased'!N149,'[1]3.IMFq'!N153)</f>
        <v>101.08559699479794</v>
      </c>
      <c r="O149" s="42">
        <f>IFERROR('[1]1.IFSgrowth.rebased'!O149,'[1]3.IMFq'!O153)</f>
        <v>94.154549783378897</v>
      </c>
      <c r="P149" s="42">
        <f>IFERROR('[1]1.IFSgrowth.rebased'!P149,'[1]3.IMFq'!P153)</f>
        <v>99.586544287218715</v>
      </c>
      <c r="Q149" s="44">
        <f t="shared" si="3"/>
        <v>92.216910922750657</v>
      </c>
      <c r="S149" s="44">
        <f t="shared" si="2"/>
        <v>1.1881485047371632</v>
      </c>
      <c r="T149" s="44">
        <f>'[1]3.IMFq'!Z153</f>
        <v>2.1807777311824372</v>
      </c>
      <c r="U149" s="44">
        <f>'[1]3.IMFq'!AA153</f>
        <v>3.1974149462090429</v>
      </c>
      <c r="V149" s="44">
        <f>'[1]3.IMFq'!AB153</f>
        <v>1.7336468097497448</v>
      </c>
      <c r="W149" s="44">
        <f>'[1]3.IMFq'!AC153</f>
        <v>2.3534739887275613</v>
      </c>
      <c r="X149" s="44">
        <f>'[1]3.IMFq'!AD153</f>
        <v>0.30086003623446267</v>
      </c>
      <c r="Y149" s="44">
        <f>'[1]3.IMFq'!AE153</f>
        <v>6.8841261136249443</v>
      </c>
    </row>
    <row r="150" spans="1:25" x14ac:dyDescent="0.2">
      <c r="A150" s="41">
        <f>[1]Dummies!A149</f>
        <v>39052</v>
      </c>
      <c r="B150" s="42">
        <f>IFERROR('[1]1.IFSgrowth.rebased'!B150,'[1]3.IMFq'!B154)</f>
        <v>98.642716578784189</v>
      </c>
      <c r="C150" s="42">
        <f>IFERROR('[1]1.IFSgrowth.rebased'!C150,'[1]3.IMFq'!C154)</f>
        <v>101.11593806482631</v>
      </c>
      <c r="D150" s="42">
        <f>IFERROR('[1]1.IFSgrowth.rebased'!D150,'[1]3.IMFq'!D154)</f>
        <v>96.527086055571914</v>
      </c>
      <c r="E150" s="42">
        <f>IFERROR('[1]1.IFSgrowth.rebased'!E150,'[1]3.IMFq'!E154)</f>
        <v>90.127090760404585</v>
      </c>
      <c r="F150" s="42">
        <f>IFERROR('[1]1.IFSgrowth.rebased'!F150,'[1]3.IMFq'!F154)</f>
        <v>113.67421120877296</v>
      </c>
      <c r="G150" s="42">
        <f>IFERROR('[1]1.IFSgrowth.rebased'!G150,'[1]3.IMFq'!G154)</f>
        <v>80.735415446429101</v>
      </c>
      <c r="H150" s="42">
        <f>IFERROR('[1]1.IFSgrowth.rebased'!H150,'[1]3.IMFq'!H154)</f>
        <v>83.613281738409853</v>
      </c>
      <c r="I150" s="42">
        <f>'[1]3.IMFq'!I154</f>
        <v>76.535513240461356</v>
      </c>
      <c r="J150" s="42">
        <f>IFERROR('[1]1.IFSgrowth.rebased'!J150,'[1]3.IMFq'!J154)</f>
        <v>105.20439363492582</v>
      </c>
      <c r="K150" s="42">
        <f>IFERROR('[1]1.IFSgrowth.rebased'!K150,'[1]3.IMFq'!K154)</f>
        <v>93.385439111077815</v>
      </c>
      <c r="L150" s="42">
        <f>IFERROR('[1]1.IFSgrowth.rebased'!L150,'[1]3.IMFq'!L154)</f>
        <v>83.853982650387309</v>
      </c>
      <c r="M150" s="42">
        <f>IFERROR('[1]1.IFSgrowth.rebased'!M150,'[1]3.IMFq'!M154)</f>
        <v>104.11760924756608</v>
      </c>
      <c r="N150" s="42">
        <f>IFERROR('[1]1.IFSgrowth.rebased'!N150,'[1]3.IMFq'!N154)</f>
        <v>102.6056749506679</v>
      </c>
      <c r="O150" s="42">
        <f>IFERROR('[1]1.IFSgrowth.rebased'!O150,'[1]3.IMFq'!O154)</f>
        <v>95.017659639150835</v>
      </c>
      <c r="P150" s="42">
        <f>IFERROR('[1]1.IFSgrowth.rebased'!P150,'[1]3.IMFq'!P154)</f>
        <v>100.40763581054837</v>
      </c>
      <c r="Q150" s="44">
        <f t="shared" si="3"/>
        <v>93.667996345197849</v>
      </c>
      <c r="S150" s="44">
        <f t="shared" si="2"/>
        <v>1.5735567456415467</v>
      </c>
      <c r="T150" s="44">
        <f>'[1]3.IMFq'!Z154</f>
        <v>2.1720339438233704</v>
      </c>
      <c r="U150" s="44">
        <f>'[1]3.IMFq'!AA154</f>
        <v>3.1218415856363313</v>
      </c>
      <c r="V150" s="44">
        <f>'[1]3.IMFq'!AB154</f>
        <v>2.3259858249073062</v>
      </c>
      <c r="W150" s="44">
        <f>'[1]3.IMFq'!AC154</f>
        <v>2.3688321541218471</v>
      </c>
      <c r="X150" s="44">
        <f>'[1]3.IMFq'!AD154</f>
        <v>0.29545340431036404</v>
      </c>
      <c r="Y150" s="44">
        <f>'[1]3.IMFq'!AE154</f>
        <v>6.9193582288236799</v>
      </c>
    </row>
    <row r="151" spans="1:25" x14ac:dyDescent="0.2">
      <c r="A151" s="41">
        <f>[1]Dummies!A150</f>
        <v>39142</v>
      </c>
      <c r="B151" s="42">
        <f>IFERROR('[1]1.IFSgrowth.rebased'!B151,'[1]3.IMFq'!B155)</f>
        <v>98.939469052860545</v>
      </c>
      <c r="C151" s="42">
        <f>IFERROR('[1]1.IFSgrowth.rebased'!C151,'[1]3.IMFq'!C155)</f>
        <v>102.09269079825046</v>
      </c>
      <c r="D151" s="42">
        <f>IFERROR('[1]1.IFSgrowth.rebased'!D151,'[1]3.IMFq'!D155)</f>
        <v>97.06723879711663</v>
      </c>
      <c r="E151" s="42">
        <f>IFERROR('[1]1.IFSgrowth.rebased'!E151,'[1]3.IMFq'!E155)</f>
        <v>92.298365732350589</v>
      </c>
      <c r="F151" s="42">
        <f>IFERROR('[1]1.IFSgrowth.rebased'!F151,'[1]3.IMFq'!F155)</f>
        <v>114.97219980966509</v>
      </c>
      <c r="G151" s="42">
        <f>IFERROR('[1]1.IFSgrowth.rebased'!G151,'[1]3.IMFq'!G155)</f>
        <v>82.489603492546578</v>
      </c>
      <c r="H151" s="42">
        <f>IFERROR('[1]1.IFSgrowth.rebased'!H151,'[1]3.IMFq'!H155)</f>
        <v>86.458393162708234</v>
      </c>
      <c r="I151" s="42">
        <f>'[1]3.IMFq'!I155</f>
        <v>79.848356665903196</v>
      </c>
      <c r="J151" s="42">
        <f>IFERROR('[1]1.IFSgrowth.rebased'!J151,'[1]3.IMFq'!J155)</f>
        <v>105.89827387870878</v>
      </c>
      <c r="K151" s="42">
        <f>IFERROR('[1]1.IFSgrowth.rebased'!K151,'[1]3.IMFq'!K155)</f>
        <v>86.345974883420126</v>
      </c>
      <c r="L151" s="42">
        <f>IFERROR('[1]1.IFSgrowth.rebased'!L151,'[1]3.IMFq'!L155)</f>
        <v>85.265873305892526</v>
      </c>
      <c r="M151" s="42">
        <f>IFERROR('[1]1.IFSgrowth.rebased'!M151,'[1]3.IMFq'!M155)</f>
        <v>99.025933541033879</v>
      </c>
      <c r="N151" s="42">
        <f>IFERROR('[1]1.IFSgrowth.rebased'!N151,'[1]3.IMFq'!N155)</f>
        <v>102.68115459806353</v>
      </c>
      <c r="O151" s="42">
        <f>IFERROR('[1]1.IFSgrowth.rebased'!O151,'[1]3.IMFq'!O155)</f>
        <v>95.981293519947315</v>
      </c>
      <c r="P151" s="42">
        <f>IFERROR('[1]1.IFSgrowth.rebased'!P151,'[1]3.IMFq'!P155)</f>
        <v>101.5580034609072</v>
      </c>
      <c r="Q151" s="44">
        <f t="shared" si="3"/>
        <v>94.631826168808146</v>
      </c>
      <c r="S151" s="44">
        <f t="shared" si="2"/>
        <v>1.0289852043575909</v>
      </c>
      <c r="T151" s="44">
        <f>'[1]3.IMFq'!Z155</f>
        <v>1.9620682182965421</v>
      </c>
      <c r="U151" s="44">
        <f>'[1]3.IMFq'!AA155</f>
        <v>2.7923804224912141</v>
      </c>
      <c r="V151" s="44">
        <f>'[1]3.IMFq'!AB155</f>
        <v>3.9476094712191045</v>
      </c>
      <c r="W151" s="44">
        <f>'[1]3.IMFq'!AC155</f>
        <v>2.1184064510481493</v>
      </c>
      <c r="X151" s="44">
        <f>'[1]3.IMFq'!AD155</f>
        <v>-0.11717388512829663</v>
      </c>
      <c r="Y151" s="44">
        <f>'[1]3.IMFq'!AE155</f>
        <v>5.8170296683212719</v>
      </c>
    </row>
    <row r="152" spans="1:25" x14ac:dyDescent="0.2">
      <c r="A152" s="41">
        <f>[1]Dummies!A151</f>
        <v>39234</v>
      </c>
      <c r="B152" s="42">
        <f>IFERROR('[1]1.IFSgrowth.rebased'!B152,'[1]3.IMFq'!B156)</f>
        <v>99.544743085967838</v>
      </c>
      <c r="C152" s="42">
        <f>IFERROR('[1]1.IFSgrowth.rebased'!C152,'[1]3.IMFq'!C156)</f>
        <v>102.70928762008489</v>
      </c>
      <c r="D152" s="42">
        <f>IFERROR('[1]1.IFSgrowth.rebased'!D152,'[1]3.IMFq'!D156)</f>
        <v>98.46200136414997</v>
      </c>
      <c r="E152" s="42">
        <f>IFERROR('[1]1.IFSgrowth.rebased'!E152,'[1]3.IMFq'!E156)</f>
        <v>96.817427921245823</v>
      </c>
      <c r="F152" s="42">
        <f>IFERROR('[1]1.IFSgrowth.rebased'!F152,'[1]3.IMFq'!F156)</f>
        <v>113.10238143713659</v>
      </c>
      <c r="G152" s="42">
        <f>IFERROR('[1]1.IFSgrowth.rebased'!G152,'[1]3.IMFq'!G156)</f>
        <v>84.130204896458793</v>
      </c>
      <c r="H152" s="42">
        <f>IFERROR('[1]1.IFSgrowth.rebased'!H152,'[1]3.IMFq'!H156)</f>
        <v>88.159213053216433</v>
      </c>
      <c r="I152" s="42">
        <f>'[1]3.IMFq'!I156</f>
        <v>82.297573819044601</v>
      </c>
      <c r="J152" s="42">
        <f>IFERROR('[1]1.IFSgrowth.rebased'!J152,'[1]3.IMFq'!J156)</f>
        <v>105.96076426558963</v>
      </c>
      <c r="K152" s="42">
        <f>IFERROR('[1]1.IFSgrowth.rebased'!K152,'[1]3.IMFq'!K156)</f>
        <v>93.035286406579758</v>
      </c>
      <c r="L152" s="42">
        <f>IFERROR('[1]1.IFSgrowth.rebased'!L152,'[1]3.IMFq'!L156)</f>
        <v>86.845871888367597</v>
      </c>
      <c r="M152" s="42">
        <f>IFERROR('[1]1.IFSgrowth.rebased'!M152,'[1]3.IMFq'!M156)</f>
        <v>102.66735756578449</v>
      </c>
      <c r="N152" s="42">
        <f>IFERROR('[1]1.IFSgrowth.rebased'!N152,'[1]3.IMFq'!N156)</f>
        <v>103.54177031695619</v>
      </c>
      <c r="O152" s="42">
        <f>IFERROR('[1]1.IFSgrowth.rebased'!O152,'[1]3.IMFq'!O156)</f>
        <v>96.782819521075737</v>
      </c>
      <c r="P152" s="42">
        <f>IFERROR('[1]1.IFSgrowth.rebased'!P152,'[1]3.IMFq'!P156)</f>
        <v>102.07762170816844</v>
      </c>
      <c r="Q152" s="44">
        <f t="shared" si="3"/>
        <v>96.1762453849758</v>
      </c>
      <c r="S152" s="44">
        <f t="shared" si="2"/>
        <v>1.6320293908443251</v>
      </c>
      <c r="T152" s="44">
        <f>'[1]3.IMFq'!Z156</f>
        <v>2.0271843614614538</v>
      </c>
      <c r="U152" s="44">
        <f>'[1]3.IMFq'!AA156</f>
        <v>2.7899039044337437</v>
      </c>
      <c r="V152" s="44">
        <f>'[1]3.IMFq'!AB156</f>
        <v>4.612909603347104</v>
      </c>
      <c r="W152" s="44">
        <f>'[1]3.IMFq'!AC156</f>
        <v>2.2005158402480074</v>
      </c>
      <c r="X152" s="44">
        <f>'[1]3.IMFq'!AD156</f>
        <v>-7.2783110913177129E-2</v>
      </c>
      <c r="Y152" s="44">
        <f>'[1]3.IMFq'!AE156</f>
        <v>5.929071026597188</v>
      </c>
    </row>
    <row r="153" spans="1:25" x14ac:dyDescent="0.2">
      <c r="A153" s="41">
        <f>[1]Dummies!A152</f>
        <v>39326</v>
      </c>
      <c r="B153" s="42">
        <f>IFERROR('[1]1.IFSgrowth.rebased'!B153,'[1]3.IMFq'!B157)</f>
        <v>100.11814767586928</v>
      </c>
      <c r="C153" s="42">
        <f>IFERROR('[1]1.IFSgrowth.rebased'!C153,'[1]3.IMFq'!C157)</f>
        <v>103.49395720066185</v>
      </c>
      <c r="D153" s="42">
        <f>IFERROR('[1]1.IFSgrowth.rebased'!D153,'[1]3.IMFq'!D157)</f>
        <v>99.386482499449073</v>
      </c>
      <c r="E153" s="42">
        <f>IFERROR('[1]1.IFSgrowth.rebased'!E153,'[1]3.IMFq'!E157)</f>
        <v>98.200910589955299</v>
      </c>
      <c r="F153" s="42">
        <f>IFERROR('[1]1.IFSgrowth.rebased'!F153,'[1]3.IMFq'!F157)</f>
        <v>110.34218912566293</v>
      </c>
      <c r="G153" s="42">
        <f>IFERROR('[1]1.IFSgrowth.rebased'!G153,'[1]3.IMFq'!G157)</f>
        <v>85.774299487868333</v>
      </c>
      <c r="H153" s="42">
        <f>IFERROR('[1]1.IFSgrowth.rebased'!H153,'[1]3.IMFq'!H157)</f>
        <v>89.580801274105696</v>
      </c>
      <c r="I153" s="42">
        <f>'[1]3.IMFq'!I157</f>
        <v>84.596807027422699</v>
      </c>
      <c r="J153" s="42">
        <f>IFERROR('[1]1.IFSgrowth.rebased'!J153,'[1]3.IMFq'!J157)</f>
        <v>105.40168413977848</v>
      </c>
      <c r="K153" s="42">
        <f>IFERROR('[1]1.IFSgrowth.rebased'!K153,'[1]3.IMFq'!K157)</f>
        <v>93.307388083508087</v>
      </c>
      <c r="L153" s="42">
        <f>IFERROR('[1]1.IFSgrowth.rebased'!L153,'[1]3.IMFq'!L157)</f>
        <v>88.433684684775912</v>
      </c>
      <c r="M153" s="42">
        <f>IFERROR('[1]1.IFSgrowth.rebased'!M153,'[1]3.IMFq'!M157)</f>
        <v>98.503576269795289</v>
      </c>
      <c r="N153" s="42">
        <f>IFERROR('[1]1.IFSgrowth.rebased'!N153,'[1]3.IMFq'!N157)</f>
        <v>104.06707409199298</v>
      </c>
      <c r="O153" s="42">
        <f>IFERROR('[1]1.IFSgrowth.rebased'!O153,'[1]3.IMFq'!O157)</f>
        <v>97.531667602824669</v>
      </c>
      <c r="P153" s="42">
        <f>IFERROR('[1]1.IFSgrowth.rebased'!P153,'[1]3.IMFq'!P157)</f>
        <v>103.2183410778763</v>
      </c>
      <c r="Q153" s="44">
        <f t="shared" si="3"/>
        <v>96.86746518606553</v>
      </c>
      <c r="S153" s="44">
        <f t="shared" si="2"/>
        <v>0.71870117025560898</v>
      </c>
      <c r="T153" s="44">
        <f>'[1]3.IMFq'!Z157</f>
        <v>2.166924390326308</v>
      </c>
      <c r="U153" s="44">
        <f>'[1]3.IMFq'!AA157</f>
        <v>2.8691106592539262</v>
      </c>
      <c r="V153" s="44">
        <f>'[1]3.IMFq'!AB157</f>
        <v>5.1459078882937215</v>
      </c>
      <c r="W153" s="44">
        <f>'[1]3.IMFq'!AC157</f>
        <v>2.3634890721865975</v>
      </c>
      <c r="X153" s="44">
        <f>'[1]3.IMFq'!AD157</f>
        <v>6.8239122978397404E-2</v>
      </c>
      <c r="Y153" s="44">
        <f>'[1]3.IMFq'!AE157</f>
        <v>6.2562504097113614</v>
      </c>
    </row>
    <row r="154" spans="1:25" x14ac:dyDescent="0.2">
      <c r="A154" s="41">
        <f>[1]Dummies!A153</f>
        <v>39417</v>
      </c>
      <c r="B154" s="42">
        <f>IFERROR('[1]1.IFSgrowth.rebased'!B154,'[1]3.IMFq'!B158)</f>
        <v>100.74712664729593</v>
      </c>
      <c r="C154" s="42">
        <f>IFERROR('[1]1.IFSgrowth.rebased'!C154,'[1]3.IMFq'!C158)</f>
        <v>104.29199339238994</v>
      </c>
      <c r="D154" s="42">
        <f>IFERROR('[1]1.IFSgrowth.rebased'!D154,'[1]3.IMFq'!D158)</f>
        <v>100.45978667305762</v>
      </c>
      <c r="E154" s="42">
        <f>IFERROR('[1]1.IFSgrowth.rebased'!E154,'[1]3.IMFq'!E158)</f>
        <v>97.847680972412448</v>
      </c>
      <c r="F154" s="42">
        <f>IFERROR('[1]1.IFSgrowth.rebased'!F154,'[1]3.IMFq'!F158)</f>
        <v>106.69162287524411</v>
      </c>
      <c r="G154" s="42">
        <f>IFERROR('[1]1.IFSgrowth.rebased'!G154,'[1]3.IMFq'!G158)</f>
        <v>87.421887266775201</v>
      </c>
      <c r="H154" s="42">
        <f>IFERROR('[1]1.IFSgrowth.rebased'!H154,'[1]3.IMFq'!H158)</f>
        <v>90.72315782537602</v>
      </c>
      <c r="I154" s="42">
        <f>'[1]3.IMFq'!I158</f>
        <v>86.746056291037448</v>
      </c>
      <c r="J154" s="42">
        <f>IFERROR('[1]1.IFSgrowth.rebased'!J154,'[1]3.IMFq'!J158)</f>
        <v>105.8163857689092</v>
      </c>
      <c r="K154" s="42">
        <f>IFERROR('[1]1.IFSgrowth.rebased'!K154,'[1]3.IMFq'!K158)</f>
        <v>99.308086467241878</v>
      </c>
      <c r="L154" s="42">
        <f>IFERROR('[1]1.IFSgrowth.rebased'!L154,'[1]3.IMFq'!L158)</f>
        <v>90.029311695117471</v>
      </c>
      <c r="M154" s="42">
        <f>IFERROR('[1]1.IFSgrowth.rebased'!M154,'[1]3.IMFq'!M158)</f>
        <v>106.92888213283011</v>
      </c>
      <c r="N154" s="42">
        <f>IFERROR('[1]1.IFSgrowth.rebased'!N154,'[1]3.IMFq'!N158)</f>
        <v>104.76003900980852</v>
      </c>
      <c r="O154" s="42">
        <f>IFERROR('[1]1.IFSgrowth.rebased'!O154,'[1]3.IMFq'!O158)</f>
        <v>98.227837765194124</v>
      </c>
      <c r="P154" s="42">
        <f>IFERROR('[1]1.IFSgrowth.rebased'!P154,'[1]3.IMFq'!P158)</f>
        <v>104.61490964028806</v>
      </c>
      <c r="Q154" s="44">
        <f t="shared" si="3"/>
        <v>98.129570674627757</v>
      </c>
      <c r="S154" s="44">
        <f t="shared" si="2"/>
        <v>1.3029199082869924</v>
      </c>
      <c r="T154" s="44">
        <f>'[1]3.IMFq'!Z158</f>
        <v>2.3801028742980179</v>
      </c>
      <c r="U154" s="44">
        <f>'[1]3.IMFq'!AA158</f>
        <v>3.0282223670011987</v>
      </c>
      <c r="V154" s="44">
        <f>'[1]3.IMFq'!AB158</f>
        <v>5.5466004622201304</v>
      </c>
      <c r="W154" s="44">
        <f>'[1]3.IMFq'!AC158</f>
        <v>2.6059290991929052</v>
      </c>
      <c r="X154" s="44">
        <f>'[1]3.IMFq'!AD158</f>
        <v>0.30583891545798991</v>
      </c>
      <c r="Y154" s="44">
        <f>'[1]3.IMFq'!AE158</f>
        <v>6.7887724428095764</v>
      </c>
    </row>
    <row r="155" spans="1:25" x14ac:dyDescent="0.2">
      <c r="A155" s="41">
        <f>[1]Dummies!A154</f>
        <v>39508</v>
      </c>
      <c r="B155" s="42">
        <f>IFERROR('[1]1.IFSgrowth.rebased'!B155,'[1]3.IMFq'!B159)</f>
        <v>100.31717386151749</v>
      </c>
      <c r="C155" s="42">
        <f>IFERROR('[1]1.IFSgrowth.rebased'!C155,'[1]3.IMFq'!C159)</f>
        <v>104.55214725017716</v>
      </c>
      <c r="D155" s="42">
        <f>IFERROR('[1]1.IFSgrowth.rebased'!D155,'[1]3.IMFq'!D159)</f>
        <v>101.3314285216873</v>
      </c>
      <c r="E155" s="42">
        <f>IFERROR('[1]1.IFSgrowth.rebased'!E155,'[1]3.IMFq'!E159)</f>
        <v>98.684806448133912</v>
      </c>
      <c r="F155" s="42">
        <f>IFERROR('[1]1.IFSgrowth.rebased'!F155,'[1]3.IMFq'!F159)</f>
        <v>96.010619213050973</v>
      </c>
      <c r="G155" s="42">
        <f>IFERROR('[1]1.IFSgrowth.rebased'!G155,'[1]3.IMFq'!G159)</f>
        <v>88.794614720226775</v>
      </c>
      <c r="H155" s="42">
        <f>IFERROR('[1]1.IFSgrowth.rebased'!H155,'[1]3.IMFq'!H159)</f>
        <v>90.206233280177514</v>
      </c>
      <c r="I155" s="42">
        <f>'[1]3.IMFq'!I159</f>
        <v>88.271349404490508</v>
      </c>
      <c r="J155" s="42">
        <f>IFERROR('[1]1.IFSgrowth.rebased'!J155,'[1]3.IMFq'!J159)</f>
        <v>106.20261330787315</v>
      </c>
      <c r="K155" s="42">
        <f>IFERROR('[1]1.IFSgrowth.rebased'!K155,'[1]3.IMFq'!K159)</f>
        <v>91.09108761733988</v>
      </c>
      <c r="L155" s="42">
        <f>IFERROR('[1]1.IFSgrowth.rebased'!L155,'[1]3.IMFq'!L159)</f>
        <v>91.725915827309251</v>
      </c>
      <c r="M155" s="42">
        <f>IFERROR('[1]1.IFSgrowth.rebased'!M155,'[1]3.IMFq'!M159)</f>
        <v>101.11792672019222</v>
      </c>
      <c r="N155" s="42">
        <f>IFERROR('[1]1.IFSgrowth.rebased'!N155,'[1]3.IMFq'!N159)</f>
        <v>105.42230680267568</v>
      </c>
      <c r="O155" s="42">
        <f>IFERROR('[1]1.IFSgrowth.rebased'!O155,'[1]3.IMFq'!O159)</f>
        <v>99.095704357576039</v>
      </c>
      <c r="P155" s="42">
        <f>IFERROR('[1]1.IFSgrowth.rebased'!P155,'[1]3.IMFq'!P159)</f>
        <v>104.95755632131554</v>
      </c>
      <c r="Q155" s="44">
        <f t="shared" si="3"/>
        <v>97.839597747371897</v>
      </c>
      <c r="S155" s="44">
        <f t="shared" si="2"/>
        <v>-0.29550004678746689</v>
      </c>
      <c r="T155" s="44">
        <f>'[1]3.IMFq'!Z159</f>
        <v>3.5127765052789028</v>
      </c>
      <c r="U155" s="44">
        <f>'[1]3.IMFq'!AA159</f>
        <v>4.2906008827519715</v>
      </c>
      <c r="V155" s="44">
        <f>'[1]3.IMFq'!AB159</f>
        <v>6.7955757584919674</v>
      </c>
      <c r="W155" s="44">
        <f>'[1]3.IMFq'!AC159</f>
        <v>3.5595398634172382</v>
      </c>
      <c r="X155" s="44">
        <f>'[1]3.IMFq'!AD159</f>
        <v>1.5211775343365597</v>
      </c>
      <c r="Y155" s="44">
        <f>'[1]3.IMFq'!AE159</f>
        <v>7.9139367311916731</v>
      </c>
    </row>
    <row r="156" spans="1:25" x14ac:dyDescent="0.2">
      <c r="A156" s="41">
        <f>[1]Dummies!A155</f>
        <v>39600</v>
      </c>
      <c r="B156" s="42">
        <f>IFERROR('[1]1.IFSgrowth.rebased'!B156,'[1]3.IMFq'!B160)</f>
        <v>100.91449065904821</v>
      </c>
      <c r="C156" s="42">
        <f>IFERROR('[1]1.IFSgrowth.rebased'!C156,'[1]3.IMFq'!C160)</f>
        <v>103.9702046054025</v>
      </c>
      <c r="D156" s="42">
        <f>IFERROR('[1]1.IFSgrowth.rebased'!D156,'[1]3.IMFq'!D160)</f>
        <v>102.20060481551255</v>
      </c>
      <c r="E156" s="42">
        <f>IFERROR('[1]1.IFSgrowth.rebased'!E156,'[1]3.IMFq'!E160)</f>
        <v>102.70017797159568</v>
      </c>
      <c r="F156" s="42">
        <f>IFERROR('[1]1.IFSgrowth.rebased'!F156,'[1]3.IMFq'!F160)</f>
        <v>93.035330473873557</v>
      </c>
      <c r="G156" s="42">
        <f>IFERROR('[1]1.IFSgrowth.rebased'!G156,'[1]3.IMFq'!G160)</f>
        <v>90.560530279309376</v>
      </c>
      <c r="H156" s="42">
        <f>IFERROR('[1]1.IFSgrowth.rebased'!H156,'[1]3.IMFq'!H160)</f>
        <v>91.342146262949996</v>
      </c>
      <c r="I156" s="42">
        <f>'[1]3.IMFq'!I160</f>
        <v>90.310219660737971</v>
      </c>
      <c r="J156" s="42">
        <f>IFERROR('[1]1.IFSgrowth.rebased'!J156,'[1]3.IMFq'!J160)</f>
        <v>105.60632409244502</v>
      </c>
      <c r="K156" s="42">
        <f>IFERROR('[1]1.IFSgrowth.rebased'!K156,'[1]3.IMFq'!K160)</f>
        <v>96.842556044445018</v>
      </c>
      <c r="L156" s="42">
        <f>IFERROR('[1]1.IFSgrowth.rebased'!L156,'[1]3.IMFq'!L160)</f>
        <v>93.299906102350505</v>
      </c>
      <c r="M156" s="42">
        <f>IFERROR('[1]1.IFSgrowth.rebased'!M156,'[1]3.IMFq'!M160)</f>
        <v>105.04888826245838</v>
      </c>
      <c r="N156" s="42">
        <f>IFERROR('[1]1.IFSgrowth.rebased'!N156,'[1]3.IMFq'!N160)</f>
        <v>105.15405636115882</v>
      </c>
      <c r="O156" s="42">
        <f>IFERROR('[1]1.IFSgrowth.rebased'!O156,'[1]3.IMFq'!O160)</f>
        <v>99.596768941429744</v>
      </c>
      <c r="P156" s="42">
        <f>IFERROR('[1]1.IFSgrowth.rebased'!P156,'[1]3.IMFq'!P160)</f>
        <v>105.47456342160221</v>
      </c>
      <c r="Q156" s="44">
        <f t="shared" si="3"/>
        <v>98.909652324887517</v>
      </c>
      <c r="S156" s="44">
        <f t="shared" si="2"/>
        <v>1.0936825192991551</v>
      </c>
      <c r="T156" s="44">
        <f>'[1]3.IMFq'!Z160</f>
        <v>3.527841908267404</v>
      </c>
      <c r="U156" s="44">
        <f>'[1]3.IMFq'!AA160</f>
        <v>4.1903464571602766</v>
      </c>
      <c r="V156" s="44">
        <f>'[1]3.IMFq'!AB160</f>
        <v>6.5386014721263264</v>
      </c>
      <c r="W156" s="44">
        <f>'[1]3.IMFq'!AC160</f>
        <v>3.7015580903916545</v>
      </c>
      <c r="X156" s="44">
        <f>'[1]3.IMFq'!AD160</f>
        <v>1.5997407649987583</v>
      </c>
      <c r="Y156" s="44">
        <f>'[1]3.IMFq'!AE160</f>
        <v>8.6705666729996587</v>
      </c>
    </row>
    <row r="157" spans="1:25" x14ac:dyDescent="0.2">
      <c r="A157" s="41">
        <f>[1]Dummies!A156</f>
        <v>39692</v>
      </c>
      <c r="B157" s="42">
        <f>IFERROR('[1]1.IFSgrowth.rebased'!B157,'[1]3.IMFq'!B161)</f>
        <v>100.38442917898035</v>
      </c>
      <c r="C157" s="42">
        <f>IFERROR('[1]1.IFSgrowth.rebased'!C157,'[1]3.IMFq'!C161)</f>
        <v>102.22115878320921</v>
      </c>
      <c r="D157" s="42">
        <f>IFERROR('[1]1.IFSgrowth.rebased'!D157,'[1]3.IMFq'!D161)</f>
        <v>102.60408346175839</v>
      </c>
      <c r="E157" s="42">
        <f>IFERROR('[1]1.IFSgrowth.rebased'!E157,'[1]3.IMFq'!E161)</f>
        <v>105.96375707444506</v>
      </c>
      <c r="F157" s="42">
        <f>IFERROR('[1]1.IFSgrowth.rebased'!F157,'[1]3.IMFq'!F161)</f>
        <v>91.625693184882664</v>
      </c>
      <c r="G157" s="42">
        <f>IFERROR('[1]1.IFSgrowth.rebased'!G157,'[1]3.IMFq'!G161)</f>
        <v>92.441280431070339</v>
      </c>
      <c r="H157" s="42">
        <f>IFERROR('[1]1.IFSgrowth.rebased'!H157,'[1]3.IMFq'!H161)</f>
        <v>92.750847346843557</v>
      </c>
      <c r="I157" s="42">
        <f>'[1]3.IMFq'!I161</f>
        <v>92.388694854381484</v>
      </c>
      <c r="J157" s="42">
        <f>IFERROR('[1]1.IFSgrowth.rebased'!J157,'[1]3.IMFq'!J161)</f>
        <v>104.30810236937103</v>
      </c>
      <c r="K157" s="42">
        <f>IFERROR('[1]1.IFSgrowth.rebased'!K157,'[1]3.IMFq'!K161)</f>
        <v>96.911581460416642</v>
      </c>
      <c r="L157" s="42">
        <f>IFERROR('[1]1.IFSgrowth.rebased'!L157,'[1]3.IMFq'!L161)</f>
        <v>94.844445428158195</v>
      </c>
      <c r="M157" s="42">
        <f>IFERROR('[1]1.IFSgrowth.rebased'!M157,'[1]3.IMFq'!M161)</f>
        <v>99.674239119572874</v>
      </c>
      <c r="N157" s="42">
        <f>IFERROR('[1]1.IFSgrowth.rebased'!N157,'[1]3.IMFq'!N161)</f>
        <v>104.49461185281159</v>
      </c>
      <c r="O157" s="42">
        <f>IFERROR('[1]1.IFSgrowth.rebased'!O157,'[1]3.IMFq'!O161)</f>
        <v>99.955405866147217</v>
      </c>
      <c r="P157" s="42">
        <f>IFERROR('[1]1.IFSgrowth.rebased'!P157,'[1]3.IMFq'!P161)</f>
        <v>105.34572831892532</v>
      </c>
      <c r="Q157" s="44">
        <f t="shared" si="3"/>
        <v>99.128002600444816</v>
      </c>
      <c r="S157" s="44">
        <f t="shared" si="2"/>
        <v>0.22075729761954488</v>
      </c>
      <c r="T157" s="44">
        <f>'[1]3.IMFq'!Z161</f>
        <v>3.2811953660384363</v>
      </c>
      <c r="U157" s="44">
        <f>'[1]3.IMFq'!AA161</f>
        <v>3.7670060520015314</v>
      </c>
      <c r="V157" s="44">
        <f>'[1]3.IMFq'!AB161</f>
        <v>5.7866045606940419</v>
      </c>
      <c r="W157" s="44">
        <f>'[1]3.IMFq'!AC161</f>
        <v>3.6711286605030313</v>
      </c>
      <c r="X157" s="44">
        <f>'[1]3.IMFq'!AD161</f>
        <v>1.4224941349466835</v>
      </c>
      <c r="Y157" s="44">
        <f>'[1]3.IMFq'!AE161</f>
        <v>9.4511637917838129</v>
      </c>
    </row>
    <row r="158" spans="1:25" x14ac:dyDescent="0.2">
      <c r="A158" s="41">
        <f>[1]Dummies!A157</f>
        <v>39783</v>
      </c>
      <c r="B158" s="42">
        <f>IFERROR('[1]1.IFSgrowth.rebased'!B158,'[1]3.IMFq'!B162)</f>
        <v>98.1869861615871</v>
      </c>
      <c r="C158" s="42">
        <f>IFERROR('[1]1.IFSgrowth.rebased'!C158,'[1]3.IMFq'!C162)</f>
        <v>99.918141187725368</v>
      </c>
      <c r="D158" s="42">
        <f>IFERROR('[1]1.IFSgrowth.rebased'!D158,'[1]3.IMFq'!D162)</f>
        <v>99.727375144823398</v>
      </c>
      <c r="E158" s="42">
        <f>IFERROR('[1]1.IFSgrowth.rebased'!E158,'[1]3.IMFq'!E162)</f>
        <v>101.85812943500254</v>
      </c>
      <c r="F158" s="42">
        <f>IFERROR('[1]1.IFSgrowth.rebased'!F158,'[1]3.IMFq'!F162)</f>
        <v>91.781707346078292</v>
      </c>
      <c r="G158" s="42">
        <f>IFERROR('[1]1.IFSgrowth.rebased'!G158,'[1]3.IMFq'!G162)</f>
        <v>94.436865175509709</v>
      </c>
      <c r="H158" s="42">
        <f>IFERROR('[1]1.IFSgrowth.rebased'!H158,'[1]3.IMFq'!H162)</f>
        <v>94.432336531858169</v>
      </c>
      <c r="I158" s="42">
        <f>'[1]3.IMFq'!I162</f>
        <v>94.506774985421032</v>
      </c>
      <c r="J158" s="42">
        <f>IFERROR('[1]1.IFSgrowth.rebased'!J158,'[1]3.IMFq'!J162)</f>
        <v>101.68812462584968</v>
      </c>
      <c r="K158" s="42">
        <f>IFERROR('[1]1.IFSgrowth.rebased'!K158,'[1]3.IMFq'!K162)</f>
        <v>97.675989224512691</v>
      </c>
      <c r="L158" s="42">
        <f>IFERROR('[1]1.IFSgrowth.rebased'!L158,'[1]3.IMFq'!L162)</f>
        <v>96.359533804732365</v>
      </c>
      <c r="M158" s="42">
        <f>IFERROR('[1]1.IFSgrowth.rebased'!M158,'[1]3.IMFq'!M162)</f>
        <v>105.1647853204791</v>
      </c>
      <c r="N158" s="42">
        <f>IFERROR('[1]1.IFSgrowth.rebased'!N158,'[1]3.IMFq'!N162)</f>
        <v>102.81804179182643</v>
      </c>
      <c r="O158" s="42">
        <f>IFERROR('[1]1.IFSgrowth.rebased'!O158,'[1]3.IMFq'!O162)</f>
        <v>100.1716151317284</v>
      </c>
      <c r="P158" s="42">
        <f>IFERROR('[1]1.IFSgrowth.rebased'!P158,'[1]3.IMFq'!P162)</f>
        <v>104.65050889462357</v>
      </c>
      <c r="Q158" s="44">
        <f t="shared" si="3"/>
        <v>98.770473874577803</v>
      </c>
      <c r="S158" s="44">
        <f t="shared" si="2"/>
        <v>-0.36067379195372506</v>
      </c>
      <c r="T158" s="44">
        <f>'[1]3.IMFq'!Z162</f>
        <v>2.7785875621282985</v>
      </c>
      <c r="U158" s="44">
        <f>'[1]3.IMFq'!AA162</f>
        <v>3.0292851585313141</v>
      </c>
      <c r="V158" s="44">
        <f>'[1]3.IMFq'!AB162</f>
        <v>4.56051349091664</v>
      </c>
      <c r="W158" s="44">
        <f>'[1]3.IMFq'!AC162</f>
        <v>3.4720805586154535</v>
      </c>
      <c r="X158" s="44">
        <f>'[1]3.IMFq'!AD162</f>
        <v>0.99124751959769331</v>
      </c>
      <c r="Y158" s="44">
        <f>'[1]3.IMFq'!AE162</f>
        <v>10.249804321917445</v>
      </c>
    </row>
    <row r="159" spans="1:25" x14ac:dyDescent="0.2">
      <c r="A159" s="41">
        <f>[1]Dummies!A158</f>
        <v>39873</v>
      </c>
      <c r="B159" s="42">
        <f>IFERROR('[1]1.IFSgrowth.rebased'!B159,'[1]3.IMFq'!B163)</f>
        <v>97.072687292166719</v>
      </c>
      <c r="C159" s="42">
        <f>IFERROR('[1]1.IFSgrowth.rebased'!C159,'[1]3.IMFq'!C163)</f>
        <v>98.350039675753138</v>
      </c>
      <c r="D159" s="42">
        <f>IFERROR('[1]1.IFSgrowth.rebased'!D159,'[1]3.IMFq'!D163)</f>
        <v>98.170496633965385</v>
      </c>
      <c r="E159" s="42">
        <f>IFERROR('[1]1.IFSgrowth.rebased'!E159,'[1]3.IMFq'!E163)</f>
        <v>89.333862577455591</v>
      </c>
      <c r="F159" s="42">
        <f>IFERROR('[1]1.IFSgrowth.rebased'!F159,'[1]3.IMFq'!F163)</f>
        <v>95.41807384004062</v>
      </c>
      <c r="G159" s="42">
        <f>IFERROR('[1]1.IFSgrowth.rebased'!G159,'[1]3.IMFq'!G163)</f>
        <v>96.544320580022003</v>
      </c>
      <c r="H159" s="42">
        <f>IFERROR('[1]1.IFSgrowth.rebased'!H159,'[1]3.IMFq'!H163)</f>
        <v>96.686882374631296</v>
      </c>
      <c r="I159" s="42">
        <f>'[1]3.IMFq'!I163</f>
        <v>96.454056815118904</v>
      </c>
      <c r="J159" s="42">
        <f>IFERROR('[1]1.IFSgrowth.rebased'!J159,'[1]3.IMFq'!J163)</f>
        <v>96.801585208568724</v>
      </c>
      <c r="K159" s="42">
        <f>IFERROR('[1]1.IFSgrowth.rebased'!K159,'[1]3.IMFq'!K163)</f>
        <v>89.33232412093318</v>
      </c>
      <c r="L159" s="42">
        <f>IFERROR('[1]1.IFSgrowth.rebased'!L159,'[1]3.IMFq'!L163)</f>
        <v>97.684129751076966</v>
      </c>
      <c r="M159" s="42">
        <f>IFERROR('[1]1.IFSgrowth.rebased'!M159,'[1]3.IMFq'!M163)</f>
        <v>96.909325057517137</v>
      </c>
      <c r="N159" s="42">
        <f>IFERROR('[1]1.IFSgrowth.rebased'!N159,'[1]3.IMFq'!N163)</f>
        <v>98.011901467569913</v>
      </c>
      <c r="O159" s="42">
        <f>IFERROR('[1]1.IFSgrowth.rebased'!O159,'[1]3.IMFq'!O163)</f>
        <v>98.991847344360721</v>
      </c>
      <c r="P159" s="42">
        <f>IFERROR('[1]1.IFSgrowth.rebased'!P159,'[1]3.IMFq'!P163)</f>
        <v>100.88974550564664</v>
      </c>
      <c r="Q159" s="44">
        <f t="shared" si="3"/>
        <v>96.606253112699406</v>
      </c>
      <c r="S159" s="44">
        <f t="shared" si="2"/>
        <v>-2.1911616670246992</v>
      </c>
      <c r="T159" s="44">
        <f>'[1]3.IMFq'!Z163</f>
        <v>0.71737152737936238</v>
      </c>
      <c r="U159" s="44">
        <f>'[1]3.IMFq'!AA163</f>
        <v>0.2507971164694478</v>
      </c>
      <c r="V159" s="44">
        <f>'[1]3.IMFq'!AB163</f>
        <v>4.7459041431685556E-2</v>
      </c>
      <c r="W159" s="44">
        <f>'[1]3.IMFq'!AC163</f>
        <v>2.2892485492226777</v>
      </c>
      <c r="X159" s="44">
        <f>'[1]3.IMFq'!AD163</f>
        <v>-0.83597854198981247</v>
      </c>
      <c r="Y159" s="44">
        <f>'[1]3.IMFq'!AE163</f>
        <v>11.967486367276914</v>
      </c>
    </row>
    <row r="160" spans="1:25" x14ac:dyDescent="0.2">
      <c r="A160" s="41">
        <f>[1]Dummies!A159</f>
        <v>39965</v>
      </c>
      <c r="B160" s="42">
        <f>IFERROR('[1]1.IFSgrowth.rebased'!B160,'[1]3.IMFq'!B164)</f>
        <v>96.899267204715173</v>
      </c>
      <c r="C160" s="42">
        <f>IFERROR('[1]1.IFSgrowth.rebased'!C160,'[1]3.IMFq'!C164)</f>
        <v>98.149045448804188</v>
      </c>
      <c r="D160" s="42">
        <f>IFERROR('[1]1.IFSgrowth.rebased'!D160,'[1]3.IMFq'!D164)</f>
        <v>98.754413711281487</v>
      </c>
      <c r="E160" s="42">
        <f>IFERROR('[1]1.IFSgrowth.rebased'!E160,'[1]3.IMFq'!E164)</f>
        <v>95.160612810390106</v>
      </c>
      <c r="F160" s="42">
        <f>IFERROR('[1]1.IFSgrowth.rebased'!F160,'[1]3.IMFq'!F164)</f>
        <v>97.93951054857726</v>
      </c>
      <c r="G160" s="42">
        <f>IFERROR('[1]1.IFSgrowth.rebased'!G160,'[1]3.IMFq'!G164)</f>
        <v>98.770760082860306</v>
      </c>
      <c r="H160" s="42">
        <f>IFERROR('[1]1.IFSgrowth.rebased'!H160,'[1]3.IMFq'!H164)</f>
        <v>98.793840339233086</v>
      </c>
      <c r="I160" s="42">
        <f>'[1]3.IMFq'!I164</f>
        <v>98.735508116445587</v>
      </c>
      <c r="J160" s="42">
        <f>IFERROR('[1]1.IFSgrowth.rebased'!J160,'[1]3.IMFq'!J164)</f>
        <v>98.721096317915439</v>
      </c>
      <c r="K160" s="42">
        <f>IFERROR('[1]1.IFSgrowth.rebased'!K160,'[1]3.IMFq'!K164)</f>
        <v>95.73189299904098</v>
      </c>
      <c r="L160" s="42">
        <f>IFERROR('[1]1.IFSgrowth.rebased'!L160,'[1]3.IMFq'!L164)</f>
        <v>99.204732821582425</v>
      </c>
      <c r="M160" s="42">
        <f>IFERROR('[1]1.IFSgrowth.rebased'!M160,'[1]3.IMFq'!M164)</f>
        <v>100.5739284938719</v>
      </c>
      <c r="N160" s="42">
        <f>IFERROR('[1]1.IFSgrowth.rebased'!N160,'[1]3.IMFq'!N164)</f>
        <v>98.168380276211096</v>
      </c>
      <c r="O160" s="42">
        <f>IFERROR('[1]1.IFSgrowth.rebased'!O160,'[1]3.IMFq'!O164)</f>
        <v>99.424621049194414</v>
      </c>
      <c r="P160" s="42">
        <f>IFERROR('[1]1.IFSgrowth.rebased'!P160,'[1]3.IMFq'!P164)</f>
        <v>100.89227640460095</v>
      </c>
      <c r="Q160" s="44">
        <f t="shared" si="3"/>
        <v>98.297527610218452</v>
      </c>
      <c r="S160" s="44">
        <f t="shared" si="2"/>
        <v>1.7506884316753624</v>
      </c>
      <c r="T160" s="44">
        <f>'[1]3.IMFq'!Z164</f>
        <v>0.25613976030125496</v>
      </c>
      <c r="U160" s="44">
        <f>'[1]3.IMFq'!AA164</f>
        <v>-0.37849347999976413</v>
      </c>
      <c r="V160" s="44">
        <f>'[1]3.IMFq'!AB164</f>
        <v>-0.89372247914499825</v>
      </c>
      <c r="W160" s="44">
        <f>'[1]3.IMFq'!AC164</f>
        <v>2.1002543094613024</v>
      </c>
      <c r="X160" s="44">
        <f>'[1]3.IMFq'!AD164</f>
        <v>-1.3021456475931337</v>
      </c>
      <c r="Y160" s="44">
        <f>'[1]3.IMFq'!AE164</f>
        <v>12.410703180110705</v>
      </c>
    </row>
    <row r="161" spans="1:25" x14ac:dyDescent="0.2">
      <c r="A161" s="41">
        <f>[1]Dummies!A160</f>
        <v>40057</v>
      </c>
      <c r="B161" s="42">
        <f>IFERROR('[1]1.IFSgrowth.rebased'!B161,'[1]3.IMFq'!B165)</f>
        <v>97.23957005793504</v>
      </c>
      <c r="C161" s="42">
        <f>IFERROR('[1]1.IFSgrowth.rebased'!C161,'[1]3.IMFq'!C165)</f>
        <v>98.300286178688197</v>
      </c>
      <c r="D161" s="42">
        <f>IFERROR('[1]1.IFSgrowth.rebased'!D161,'[1]3.IMFq'!D165)</f>
        <v>99.882251495109045</v>
      </c>
      <c r="E161" s="42">
        <f>IFERROR('[1]1.IFSgrowth.rebased'!E161,'[1]3.IMFq'!E165)</f>
        <v>94.986664659590843</v>
      </c>
      <c r="F161" s="42">
        <f>IFERROR('[1]1.IFSgrowth.rebased'!F161,'[1]3.IMFq'!F165)</f>
        <v>101.26071835426836</v>
      </c>
      <c r="G161" s="42">
        <f>IFERROR('[1]1.IFSgrowth.rebased'!G161,'[1]3.IMFq'!G165)</f>
        <v>101.11321975141919</v>
      </c>
      <c r="H161" s="42">
        <f>IFERROR('[1]1.IFSgrowth.rebased'!H161,'[1]3.IMFq'!H165)</f>
        <v>101.05347898230093</v>
      </c>
      <c r="I161" s="42">
        <f>'[1]3.IMFq'!I165</f>
        <v>101.14072565066338</v>
      </c>
      <c r="J161" s="42">
        <f>IFERROR('[1]1.IFSgrowth.rebased'!J161,'[1]3.IMFq'!J165)</f>
        <v>98.692140296745237</v>
      </c>
      <c r="K161" s="42">
        <f>IFERROR('[1]1.IFSgrowth.rebased'!K161,'[1]3.IMFq'!K165)</f>
        <v>97.775373515859684</v>
      </c>
      <c r="L161" s="42">
        <f>IFERROR('[1]1.IFSgrowth.rebased'!L161,'[1]3.IMFq'!L165)</f>
        <v>100.76030153525274</v>
      </c>
      <c r="M161" s="42">
        <f>IFERROR('[1]1.IFSgrowth.rebased'!M161,'[1]3.IMFq'!M165)</f>
        <v>96.951273638694545</v>
      </c>
      <c r="N161" s="42">
        <f>IFERROR('[1]1.IFSgrowth.rebased'!N161,'[1]3.IMFq'!N165)</f>
        <v>98.704876727086514</v>
      </c>
      <c r="O161" s="42">
        <f>IFERROR('[1]1.IFSgrowth.rebased'!O161,'[1]3.IMFq'!O165)</f>
        <v>100.21638685241689</v>
      </c>
      <c r="P161" s="42">
        <f>IFERROR('[1]1.IFSgrowth.rebased'!P161,'[1]3.IMFq'!P165)</f>
        <v>101.29655973458391</v>
      </c>
      <c r="Q161" s="44">
        <f t="shared" si="3"/>
        <v>99.22461689876873</v>
      </c>
      <c r="S161" s="44">
        <f t="shared" si="2"/>
        <v>0.94314609033350205</v>
      </c>
      <c r="T161" s="44">
        <f>'[1]3.IMFq'!Z165</f>
        <v>6.2680181253771394E-2</v>
      </c>
      <c r="U161" s="44">
        <f>'[1]3.IMFq'!AA165</f>
        <v>-0.63151400291326931</v>
      </c>
      <c r="V161" s="44">
        <f>'[1]3.IMFq'!AB165</f>
        <v>-1.1900834444019015</v>
      </c>
      <c r="W161" s="44">
        <f>'[1]3.IMFq'!AC165</f>
        <v>2.0722773302924713</v>
      </c>
      <c r="X161" s="44">
        <f>'[1]3.IMFq'!AD165</f>
        <v>-1.5639420704866569</v>
      </c>
      <c r="Y161" s="44">
        <f>'[1]3.IMFq'!AE165</f>
        <v>12.525714692572333</v>
      </c>
    </row>
    <row r="162" spans="1:25" x14ac:dyDescent="0.2">
      <c r="A162" s="41">
        <f>[1]Dummies!A161</f>
        <v>40148</v>
      </c>
      <c r="B162" s="42">
        <f>IFERROR('[1]1.IFSgrowth.rebased'!B162,'[1]3.IMFq'!B166)</f>
        <v>98.290644640609756</v>
      </c>
      <c r="C162" s="42">
        <f>IFERROR('[1]1.IFSgrowth.rebased'!C162,'[1]3.IMFq'!C166)</f>
        <v>98.647570538798234</v>
      </c>
      <c r="D162" s="42">
        <f>IFERROR('[1]1.IFSgrowth.rebased'!D162,'[1]3.IMFq'!D166)</f>
        <v>100.73246238238482</v>
      </c>
      <c r="E162" s="42">
        <f>IFERROR('[1]1.IFSgrowth.rebased'!E162,'[1]3.IMFq'!E166)</f>
        <v>98.412191952364779</v>
      </c>
      <c r="F162" s="42">
        <f>IFERROR('[1]1.IFSgrowth.rebased'!F162,'[1]3.IMFq'!F166)</f>
        <v>105.3816972571139</v>
      </c>
      <c r="G162" s="42">
        <f>IFERROR('[1]1.IFSgrowth.rebased'!G162,'[1]3.IMFq'!G166)</f>
        <v>103.57169958569864</v>
      </c>
      <c r="H162" s="42">
        <f>IFERROR('[1]1.IFSgrowth.rebased'!H162,'[1]3.IMFq'!H166)</f>
        <v>103.46579830383486</v>
      </c>
      <c r="I162" s="42">
        <f>'[1]3.IMFq'!I166</f>
        <v>103.66970941777228</v>
      </c>
      <c r="J162" s="42">
        <f>IFERROR('[1]1.IFSgrowth.rebased'!J162,'[1]3.IMFq'!J166)</f>
        <v>99.875300992562003</v>
      </c>
      <c r="K162" s="42">
        <f>IFERROR('[1]1.IFSgrowth.rebased'!K162,'[1]3.IMFq'!K166)</f>
        <v>102.38807642508496</v>
      </c>
      <c r="L162" s="42">
        <f>IFERROR('[1]1.IFSgrowth.rebased'!L162,'[1]3.IMFq'!L166)</f>
        <v>102.3508358920879</v>
      </c>
      <c r="M162" s="42">
        <f>IFERROR('[1]1.IFSgrowth.rebased'!M162,'[1]3.IMFq'!M166)</f>
        <v>105.80888578452354</v>
      </c>
      <c r="N162" s="42">
        <f>IFERROR('[1]1.IFSgrowth.rebased'!N162,'[1]3.IMFq'!N166)</f>
        <v>99.43138569254512</v>
      </c>
      <c r="O162" s="42">
        <f>IFERROR('[1]1.IFSgrowth.rebased'!O162,'[1]3.IMFq'!O166)</f>
        <v>101.36714475402812</v>
      </c>
      <c r="P162" s="42">
        <f>IFERROR('[1]1.IFSgrowth.rebased'!P162,'[1]3.IMFq'!P166)</f>
        <v>101.90669774350845</v>
      </c>
      <c r="Q162" s="44">
        <f t="shared" si="3"/>
        <v>101.28972490722084</v>
      </c>
      <c r="S162" s="44">
        <f t="shared" si="2"/>
        <v>2.0812456354041498</v>
      </c>
      <c r="T162" s="44">
        <f>'[1]3.IMFq'!Z166</f>
        <v>0.13249923351053017</v>
      </c>
      <c r="U162" s="44">
        <f>'[1]3.IMFq'!AA166</f>
        <v>-0.51485983745148678</v>
      </c>
      <c r="V162" s="44">
        <f>'[1]3.IMFq'!AB166</f>
        <v>-0.85675240287185206</v>
      </c>
      <c r="W162" s="44">
        <f>'[1]3.IMFq'!AC166</f>
        <v>2.2018776017459052</v>
      </c>
      <c r="X162" s="44">
        <f>'[1]3.IMFq'!AD166</f>
        <v>-1.6227173975537634</v>
      </c>
      <c r="Y162" s="44">
        <f>'[1]3.IMFq'!AE166</f>
        <v>12.336129409426967</v>
      </c>
    </row>
    <row r="163" spans="1:25" x14ac:dyDescent="0.2">
      <c r="A163" s="41">
        <f>[1]Dummies!A162</f>
        <v>40238</v>
      </c>
      <c r="B163" s="42">
        <f>IFERROR('[1]1.IFSgrowth.rebased'!B163,'[1]3.IMFq'!B167)</f>
        <v>98.766863748213524</v>
      </c>
      <c r="C163" s="42">
        <f>IFERROR('[1]1.IFSgrowth.rebased'!C163,'[1]3.IMFq'!C167)</f>
        <v>101.62139399023233</v>
      </c>
      <c r="D163" s="42">
        <f>IFERROR('[1]1.IFSgrowth.rebased'!D163,'[1]3.IMFq'!D167)</f>
        <v>101.44231655349112</v>
      </c>
      <c r="E163" s="42">
        <f>IFERROR('[1]1.IFSgrowth.rebased'!E163,'[1]3.IMFq'!E167)</f>
        <v>99.323368468697709</v>
      </c>
      <c r="F163" s="42">
        <f>IFERROR('[1]1.IFSgrowth.rebased'!F163,'[1]3.IMFq'!F167)</f>
        <v>112.72243820156254</v>
      </c>
      <c r="G163" s="42">
        <f>IFERROR('[1]1.IFSgrowth.rebased'!G163,'[1]3.IMFq'!G167)</f>
        <v>107.08623692187498</v>
      </c>
      <c r="H163" s="42">
        <f>IFERROR('[1]1.IFSgrowth.rebased'!H163,'[1]3.IMFq'!H167)</f>
        <v>106.87202206250001</v>
      </c>
      <c r="I163" s="42">
        <f>'[1]3.IMFq'!I167</f>
        <v>106.63914740468749</v>
      </c>
      <c r="J163" s="42">
        <f>IFERROR('[1]1.IFSgrowth.rebased'!J163,'[1]3.IMFq'!J167)</f>
        <v>100.92641259322268</v>
      </c>
      <c r="K163" s="42">
        <f>IFERROR('[1]1.IFSgrowth.rebased'!K163,'[1]3.IMFq'!K167)</f>
        <v>95.825020900530205</v>
      </c>
      <c r="L163" s="42">
        <f>IFERROR('[1]1.IFSgrowth.rebased'!L163,'[1]3.IMFq'!L167)</f>
        <v>103.84542916562498</v>
      </c>
      <c r="M163" s="42">
        <f>IFERROR('[1]1.IFSgrowth.rebased'!M163,'[1]3.IMFq'!M167)</f>
        <v>98.964702971442392</v>
      </c>
      <c r="N163" s="42">
        <f>IFERROR('[1]1.IFSgrowth.rebased'!N163,'[1]3.IMFq'!N167)</f>
        <v>100.25849577582939</v>
      </c>
      <c r="O163" s="42">
        <f>IFERROR('[1]1.IFSgrowth.rebased'!O163,'[1]3.IMFq'!O167)</f>
        <v>103.87446164218751</v>
      </c>
      <c r="P163" s="42">
        <f>IFERROR('[1]1.IFSgrowth.rebased'!P163,'[1]3.IMFq'!P167)</f>
        <v>101.71421328275392</v>
      </c>
      <c r="Q163" s="44">
        <f t="shared" si="3"/>
        <v>102.69341915410946</v>
      </c>
      <c r="S163" s="44">
        <f t="shared" si="2"/>
        <v>1.3858209686859801</v>
      </c>
      <c r="T163" s="44">
        <f>'[1]3.IMFq'!Z167</f>
        <v>1.1558837889115159</v>
      </c>
      <c r="U163" s="44">
        <f>'[1]3.IMFq'!AA167</f>
        <v>0.96700182159143999</v>
      </c>
      <c r="V163" s="44">
        <f>'[1]3.IMFq'!AB167</f>
        <v>1.9312699064003347</v>
      </c>
      <c r="W163" s="44">
        <f>'[1]3.IMFq'!AC167</f>
        <v>2.8630476373796787</v>
      </c>
      <c r="X163" s="44">
        <f>'[1]3.IMFq'!AD167</f>
        <v>-0.94401457361997787</v>
      </c>
      <c r="Y163" s="44">
        <f>'[1]3.IMFq'!AE167</f>
        <v>11.076402591946554</v>
      </c>
    </row>
    <row r="164" spans="1:25" x14ac:dyDescent="0.2">
      <c r="A164" s="41">
        <f>[1]Dummies!A163</f>
        <v>40330</v>
      </c>
      <c r="B164" s="42">
        <f>IFERROR('[1]1.IFSgrowth.rebased'!B164,'[1]3.IMFq'!B168)</f>
        <v>99.72251821133375</v>
      </c>
      <c r="C164" s="42">
        <f>IFERROR('[1]1.IFSgrowth.rebased'!C164,'[1]3.IMFq'!C168)</f>
        <v>102.5358459623219</v>
      </c>
      <c r="D164" s="42">
        <f>IFERROR('[1]1.IFSgrowth.rebased'!D164,'[1]3.IMFq'!D168)</f>
        <v>102.27743745377053</v>
      </c>
      <c r="E164" s="42">
        <f>IFERROR('[1]1.IFSgrowth.rebased'!E164,'[1]3.IMFq'!E168)</f>
        <v>100.1532119168798</v>
      </c>
      <c r="F164" s="42">
        <f>IFERROR('[1]1.IFSgrowth.rebased'!F164,'[1]3.IMFq'!F168)</f>
        <v>117.47496292093756</v>
      </c>
      <c r="G164" s="42">
        <f>IFERROR('[1]1.IFSgrowth.rebased'!G164,'[1]3.IMFq'!G168)</f>
        <v>109.40074215312497</v>
      </c>
      <c r="H164" s="42">
        <f>IFERROR('[1]1.IFSgrowth.rebased'!H164,'[1]3.IMFq'!H168)</f>
        <v>109.25321323749999</v>
      </c>
      <c r="I164" s="42">
        <f>'[1]3.IMFq'!I168</f>
        <v>109.2889884428125</v>
      </c>
      <c r="J164" s="42">
        <f>IFERROR('[1]1.IFSgrowth.rebased'!J164,'[1]3.IMFq'!J168)</f>
        <v>102.15844912505069</v>
      </c>
      <c r="K164" s="42">
        <f>IFERROR('[1]1.IFSgrowth.rebased'!K164,'[1]3.IMFq'!K168)</f>
        <v>102.82735704411401</v>
      </c>
      <c r="L164" s="42">
        <f>IFERROR('[1]1.IFSgrowth.rebased'!L164,'[1]3.IMFq'!L168)</f>
        <v>105.55825749937497</v>
      </c>
      <c r="M164" s="42">
        <f>IFERROR('[1]1.IFSgrowth.rebased'!M164,'[1]3.IMFq'!M168)</f>
        <v>103.65914920389115</v>
      </c>
      <c r="N164" s="42">
        <f>IFERROR('[1]1.IFSgrowth.rebased'!N164,'[1]3.IMFq'!N168)</f>
        <v>102.49390774994956</v>
      </c>
      <c r="O164" s="42">
        <f>IFERROR('[1]1.IFSgrowth.rebased'!O164,'[1]3.IMFq'!O168)</f>
        <v>105.34417698531252</v>
      </c>
      <c r="P164" s="42">
        <f>IFERROR('[1]1.IFSgrowth.rebased'!P164,'[1]3.IMFq'!P168)</f>
        <v>102.16049718954261</v>
      </c>
      <c r="Q164" s="44">
        <f t="shared" si="3"/>
        <v>104.70751577525895</v>
      </c>
      <c r="S164" s="44">
        <f t="shared" si="2"/>
        <v>1.9612713626050216</v>
      </c>
      <c r="T164" s="44">
        <f>'[1]3.IMFq'!Z168</f>
        <v>1.4751935264242899</v>
      </c>
      <c r="U164" s="44">
        <f>'[1]3.IMFq'!AA168</f>
        <v>1.4314559767195867</v>
      </c>
      <c r="V164" s="44">
        <f>'[1]3.IMFq'!AB168</f>
        <v>2.8234548137827886</v>
      </c>
      <c r="W164" s="44">
        <f>'[1]3.IMFq'!AC168</f>
        <v>3.1498570898508271</v>
      </c>
      <c r="X164" s="44">
        <f>'[1]3.IMFq'!AD168</f>
        <v>-0.80398522596277777</v>
      </c>
      <c r="Y164" s="44">
        <f>'[1]3.IMFq'!AE168</f>
        <v>10.687269800984133</v>
      </c>
    </row>
    <row r="165" spans="1:25" x14ac:dyDescent="0.2">
      <c r="A165" s="41">
        <f>[1]Dummies!A164</f>
        <v>40422</v>
      </c>
      <c r="B165" s="42">
        <f>IFERROR('[1]1.IFSgrowth.rebased'!B165,'[1]3.IMFq'!B169)</f>
        <v>100.49146352710841</v>
      </c>
      <c r="C165" s="42">
        <f>IFERROR('[1]1.IFSgrowth.rebased'!C165,'[1]3.IMFq'!C169)</f>
        <v>103.01172686488059</v>
      </c>
      <c r="D165" s="42">
        <f>IFERROR('[1]1.IFSgrowth.rebased'!D165,'[1]3.IMFq'!D169)</f>
        <v>102.87137194123122</v>
      </c>
      <c r="E165" s="42">
        <f>IFERROR('[1]1.IFSgrowth.rebased'!E165,'[1]3.IMFq'!E169)</f>
        <v>105.90837263963869</v>
      </c>
      <c r="F165" s="42">
        <f>IFERROR('[1]1.IFSgrowth.rebased'!F165,'[1]3.IMFq'!F169)</f>
        <v>122.05926235968755</v>
      </c>
      <c r="G165" s="42">
        <f>IFERROR('[1]1.IFSgrowth.rebased'!G165,'[1]3.IMFq'!G169)</f>
        <v>111.45525261562494</v>
      </c>
      <c r="H165" s="42">
        <f>IFERROR('[1]1.IFSgrowth.rebased'!H165,'[1]3.IMFq'!H169)</f>
        <v>111.45059558749999</v>
      </c>
      <c r="I165" s="42">
        <f>'[1]3.IMFq'!I169</f>
        <v>111.93592051906248</v>
      </c>
      <c r="J165" s="42">
        <f>IFERROR('[1]1.IFSgrowth.rebased'!J165,'[1]3.IMFq'!J169)</f>
        <v>104.02322090450133</v>
      </c>
      <c r="K165" s="42">
        <f>IFERROR('[1]1.IFSgrowth.rebased'!K165,'[1]3.IMFq'!K169)</f>
        <v>103.06530498624507</v>
      </c>
      <c r="L165" s="42">
        <f>IFERROR('[1]1.IFSgrowth.rebased'!L165,'[1]3.IMFq'!L169)</f>
        <v>107.35841416687498</v>
      </c>
      <c r="M165" s="42">
        <f>IFERROR('[1]1.IFSgrowth.rebased'!M165,'[1]3.IMFq'!M169)</f>
        <v>99.405419483225657</v>
      </c>
      <c r="N165" s="42">
        <f>IFERROR('[1]1.IFSgrowth.rebased'!N165,'[1]3.IMFq'!N169)</f>
        <v>103.34336920503846</v>
      </c>
      <c r="O165" s="42">
        <f>IFERROR('[1]1.IFSgrowth.rebased'!O165,'[1]3.IMFq'!O169)</f>
        <v>106.77385767156251</v>
      </c>
      <c r="P165" s="42">
        <f>IFERROR('[1]1.IFSgrowth.rebased'!P165,'[1]3.IMFq'!P169)</f>
        <v>102.61160832312757</v>
      </c>
      <c r="Q165" s="44">
        <f t="shared" si="3"/>
        <v>106.37324851072684</v>
      </c>
      <c r="S165" s="44">
        <f t="shared" si="2"/>
        <v>1.5908435255432396</v>
      </c>
      <c r="T165" s="44">
        <f>'[1]3.IMFq'!Z169</f>
        <v>1.7799119088126814</v>
      </c>
      <c r="U165" s="44">
        <f>'[1]3.IMFq'!AA169</f>
        <v>1.8680386118781422</v>
      </c>
      <c r="V165" s="44">
        <f>'[1]3.IMFq'!AB169</f>
        <v>3.619706051911642</v>
      </c>
      <c r="W165" s="44">
        <f>'[1]3.IMFq'!AC169</f>
        <v>3.4391132596447216</v>
      </c>
      <c r="X165" s="44">
        <f>'[1]3.IMFq'!AD169</f>
        <v>-0.67164355127842246</v>
      </c>
      <c r="Y165" s="44">
        <f>'[1]3.IMFq'!AE169</f>
        <v>10.346744524491648</v>
      </c>
    </row>
    <row r="166" spans="1:25" x14ac:dyDescent="0.2">
      <c r="A166" s="41">
        <f>[1]Dummies!A165</f>
        <v>40513</v>
      </c>
      <c r="B166" s="42">
        <f>IFERROR('[1]1.IFSgrowth.rebased'!B166,'[1]3.IMFq'!B170)</f>
        <v>101.01915451334432</v>
      </c>
      <c r="C166" s="42">
        <f>IFERROR('[1]1.IFSgrowth.rebased'!C166,'[1]3.IMFq'!C170)</f>
        <v>103.08610582233675</v>
      </c>
      <c r="D166" s="42">
        <f>IFERROR('[1]1.IFSgrowth.rebased'!D166,'[1]3.IMFq'!D170)</f>
        <v>103.66394669127889</v>
      </c>
      <c r="E166" s="42">
        <f>IFERROR('[1]1.IFSgrowth.rebased'!E166,'[1]3.IMFq'!E170)</f>
        <v>104.87042730586005</v>
      </c>
      <c r="F166" s="42">
        <f>IFERROR('[1]1.IFSgrowth.rebased'!F166,'[1]3.IMFq'!F170)</f>
        <v>126.47533651781256</v>
      </c>
      <c r="G166" s="42">
        <f>IFERROR('[1]1.IFSgrowth.rebased'!G166,'[1]3.IMFq'!G170)</f>
        <v>113.24976830937494</v>
      </c>
      <c r="H166" s="42">
        <f>IFERROR('[1]1.IFSgrowth.rebased'!H166,'[1]3.IMFq'!H170)</f>
        <v>113.46416911249997</v>
      </c>
      <c r="I166" s="42">
        <f>'[1]3.IMFq'!I170</f>
        <v>114.57994363343747</v>
      </c>
      <c r="J166" s="42">
        <f>IFERROR('[1]1.IFSgrowth.rebased'!J166,'[1]3.IMFq'!J170)</f>
        <v>103.14699001699705</v>
      </c>
      <c r="K166" s="42">
        <f>IFERROR('[1]1.IFSgrowth.rebased'!K166,'[1]3.IMFq'!K170)</f>
        <v>108.53810765525962</v>
      </c>
      <c r="L166" s="42">
        <f>IFERROR('[1]1.IFSgrowth.rebased'!L166,'[1]3.IMFq'!L170)</f>
        <v>109.24589916812495</v>
      </c>
      <c r="M166" s="42">
        <f>IFERROR('[1]1.IFSgrowth.rebased'!M166,'[1]3.IMFq'!M170)</f>
        <v>108.2252881623718</v>
      </c>
      <c r="N166" s="42">
        <f>IFERROR('[1]1.IFSgrowth.rebased'!N166,'[1]3.IMFq'!N170)</f>
        <v>104.15929990895469</v>
      </c>
      <c r="O166" s="42">
        <f>IFERROR('[1]1.IFSgrowth.rebased'!O166,'[1]3.IMFq'!O170)</f>
        <v>108.16350370093751</v>
      </c>
      <c r="P166" s="42">
        <f>IFERROR('[1]1.IFSgrowth.rebased'!P166,'[1]3.IMFq'!P170)</f>
        <v>103.768753844348</v>
      </c>
      <c r="Q166" s="44">
        <f t="shared" si="3"/>
        <v>107.9214683812408</v>
      </c>
      <c r="S166" s="44">
        <f t="shared" si="2"/>
        <v>1.4554598004570929</v>
      </c>
      <c r="T166" s="44">
        <f>'[1]3.IMFq'!Z170</f>
        <v>2.0693857483049971</v>
      </c>
      <c r="U166" s="44">
        <f>'[1]3.IMFq'!AA170</f>
        <v>2.2752893333325197</v>
      </c>
      <c r="V166" s="44">
        <f>'[1]3.IMFq'!AB170</f>
        <v>4.3150985651510654</v>
      </c>
      <c r="W166" s="44">
        <f>'[1]3.IMFq'!AC170</f>
        <v>3.7301345747706716</v>
      </c>
      <c r="X166" s="44">
        <f>'[1]3.IMFq'!AD170</f>
        <v>-0.54720128181555694</v>
      </c>
      <c r="Y166" s="44">
        <f>'[1]3.IMFq'!AE170</f>
        <v>10.050793464378405</v>
      </c>
    </row>
    <row r="167" spans="1:25" x14ac:dyDescent="0.2">
      <c r="A167" s="41">
        <f>[1]Dummies!A166</f>
        <v>40603</v>
      </c>
      <c r="B167" s="42">
        <f>IFERROR('[1]1.IFSgrowth.rebased'!B167,'[1]3.IMFq'!B171)</f>
        <v>100.77953213182053</v>
      </c>
      <c r="C167" s="42">
        <f>IFERROR('[1]1.IFSgrowth.rebased'!C167,'[1]3.IMFq'!C171)</f>
        <v>103.69124724319295</v>
      </c>
      <c r="D167" s="42">
        <f>IFERROR('[1]1.IFSgrowth.rebased'!D167,'[1]3.IMFq'!D171)</f>
        <v>104.33239198368977</v>
      </c>
      <c r="E167" s="42">
        <f>IFERROR('[1]1.IFSgrowth.rebased'!E167,'[1]3.IMFq'!E171)</f>
        <v>105.25504143645985</v>
      </c>
      <c r="F167" s="42">
        <f>IFERROR('[1]1.IFSgrowth.rebased'!F167,'[1]3.IMFq'!F171)</f>
        <v>129.4001494915538</v>
      </c>
      <c r="G167" s="42">
        <f>IFERROR('[1]1.IFSgrowth.rebased'!G167,'[1]3.IMFq'!G171)</f>
        <v>113.71106325944913</v>
      </c>
      <c r="H167" s="42">
        <f>IFERROR('[1]1.IFSgrowth.rebased'!H167,'[1]3.IMFq'!H171)</f>
        <v>114.97565321123005</v>
      </c>
      <c r="I167" s="42">
        <f>'[1]3.IMFq'!I171</f>
        <v>117.37856768988237</v>
      </c>
      <c r="J167" s="42">
        <f>IFERROR('[1]1.IFSgrowth.rebased'!J167,'[1]3.IMFq'!J171)</f>
        <v>102.05527572923071</v>
      </c>
      <c r="K167" s="42">
        <f>IFERROR('[1]1.IFSgrowth.rebased'!K167,'[1]3.IMFq'!K171)</f>
        <v>100.55680034458918</v>
      </c>
      <c r="L167" s="42">
        <f>IFERROR('[1]1.IFSgrowth.rebased'!L167,'[1]3.IMFq'!L171)</f>
        <v>111.37590995821611</v>
      </c>
      <c r="M167" s="42">
        <f>IFERROR('[1]1.IFSgrowth.rebased'!M167,'[1]3.IMFq'!M171)</f>
        <v>101.48018194933314</v>
      </c>
      <c r="N167" s="42">
        <f>IFERROR('[1]1.IFSgrowth.rebased'!N167,'[1]3.IMFq'!N171)</f>
        <v>106.20470232326508</v>
      </c>
      <c r="O167" s="42">
        <f>IFERROR('[1]1.IFSgrowth.rebased'!O167,'[1]3.IMFq'!O171)</f>
        <v>109.37513499364</v>
      </c>
      <c r="P167" s="42">
        <f>IFERROR('[1]1.IFSgrowth.rebased'!P167,'[1]3.IMFq'!P171)</f>
        <v>104.36772503324501</v>
      </c>
      <c r="Q167" s="46">
        <f t="shared" si="3"/>
        <v>108.49702229007816</v>
      </c>
      <c r="S167" s="44">
        <f t="shared" si="2"/>
        <v>0.53330807805929137</v>
      </c>
      <c r="T167" s="44">
        <f>'[1]3.IMFq'!Z171</f>
        <v>2.5118232856374378</v>
      </c>
      <c r="U167" s="44">
        <f>'[1]3.IMFq'!AA171</f>
        <v>2.9867536078570955</v>
      </c>
      <c r="V167" s="44">
        <f>'[1]3.IMFq'!AB171</f>
        <v>5.5156011078470568</v>
      </c>
      <c r="W167" s="44">
        <f>'[1]3.IMFq'!AC171</f>
        <v>4.4845266376310589</v>
      </c>
      <c r="X167" s="44">
        <f>'[1]3.IMFq'!AD171</f>
        <v>-0.41513767653135192</v>
      </c>
      <c r="Y167" s="44">
        <f>'[1]3.IMFq'!AE171</f>
        <v>9.6217047533499347</v>
      </c>
    </row>
    <row r="168" spans="1:25" x14ac:dyDescent="0.2">
      <c r="A168" s="41">
        <f>[1]Dummies!A167</f>
        <v>40695</v>
      </c>
      <c r="B168" s="42">
        <f>IFERROR('[1]1.IFSgrowth.rebased'!B168,'[1]3.IMFq'!B172)</f>
        <v>101.46138860133746</v>
      </c>
      <c r="C168" s="42">
        <f>IFERROR('[1]1.IFSgrowth.rebased'!C168,'[1]3.IMFq'!C172)</f>
        <v>103.8448193301094</v>
      </c>
      <c r="D168" s="42">
        <f>IFERROR('[1]1.IFSgrowth.rebased'!D168,'[1]3.IMFq'!D172)</f>
        <v>104.8112053018736</v>
      </c>
      <c r="E168" s="42">
        <f>IFERROR('[1]1.IFSgrowth.rebased'!E168,'[1]3.IMFq'!E172)</f>
        <v>108.24682655368538</v>
      </c>
      <c r="F168" s="42">
        <f>IFERROR('[1]1.IFSgrowth.rebased'!F168,'[1]3.IMFq'!F172)</f>
        <v>134.00898744993231</v>
      </c>
      <c r="G168" s="42">
        <f>IFERROR('[1]1.IFSgrowth.rebased'!G168,'[1]3.IMFq'!G172)</f>
        <v>115.41487980566951</v>
      </c>
      <c r="H168" s="42">
        <f>IFERROR('[1]1.IFSgrowth.rebased'!H168,'[1]3.IMFq'!H172)</f>
        <v>116.74892132673807</v>
      </c>
      <c r="I168" s="42">
        <f>'[1]3.IMFq'!I172</f>
        <v>119.95376891892943</v>
      </c>
      <c r="J168" s="42">
        <f>IFERROR('[1]1.IFSgrowth.rebased'!J168,'[1]3.IMFq'!J172)</f>
        <v>101.19051078353482</v>
      </c>
      <c r="K168" s="42">
        <f>IFERROR('[1]1.IFSgrowth.rebased'!K168,'[1]3.IMFq'!K172)</f>
        <v>106.52785779932475</v>
      </c>
      <c r="L168" s="42">
        <f>IFERROR('[1]1.IFSgrowth.rebased'!L168,'[1]3.IMFq'!L172)</f>
        <v>113.37597264492969</v>
      </c>
      <c r="M168" s="42">
        <f>IFERROR('[1]1.IFSgrowth.rebased'!M168,'[1]3.IMFq'!M172)</f>
        <v>105.45196387132694</v>
      </c>
      <c r="N168" s="42">
        <f>IFERROR('[1]1.IFSgrowth.rebased'!N168,'[1]3.IMFq'!N172)</f>
        <v>106.29412110695233</v>
      </c>
      <c r="O168" s="42">
        <f>IFERROR('[1]1.IFSgrowth.rebased'!O168,'[1]3.IMFq'!O172)</f>
        <v>110.73990374118399</v>
      </c>
      <c r="P168" s="42">
        <f>IFERROR('[1]1.IFSgrowth.rebased'!P168,'[1]3.IMFq'!P172)</f>
        <v>104.27424844084857</v>
      </c>
      <c r="Q168" s="46">
        <f t="shared" si="3"/>
        <v>110.02562790626369</v>
      </c>
      <c r="S168" s="44">
        <f t="shared" si="2"/>
        <v>1.4088917685672886</v>
      </c>
      <c r="T168" s="44">
        <f>'[1]3.IMFq'!Z172</f>
        <v>2.7011490724045739</v>
      </c>
      <c r="U168" s="44">
        <f>'[1]3.IMFq'!AA172</f>
        <v>3.1968342253371418</v>
      </c>
      <c r="V168" s="44">
        <f>'[1]3.IMFq'!AB172</f>
        <v>5.7529579599467473</v>
      </c>
      <c r="W168" s="44">
        <f>'[1]3.IMFq'!AC172</f>
        <v>4.589762550035914</v>
      </c>
      <c r="X168" s="44">
        <f>'[1]3.IMFq'!AD172</f>
        <v>-0.31335044853286753</v>
      </c>
      <c r="Y168" s="44">
        <f>'[1]3.IMFq'!AE172</f>
        <v>9.4767273596658939</v>
      </c>
    </row>
    <row r="169" spans="1:25" x14ac:dyDescent="0.2">
      <c r="A169" s="41">
        <f>[1]Dummies!A168</f>
        <v>40787</v>
      </c>
      <c r="B169" s="42">
        <f>IFERROR('[1]1.IFSgrowth.rebased'!B169,'[1]3.IMFq'!B173)</f>
        <v>101.43875098084393</v>
      </c>
      <c r="C169" s="42">
        <f>IFERROR('[1]1.IFSgrowth.rebased'!C169,'[1]3.IMFq'!C173)</f>
        <v>104.24006285160748</v>
      </c>
      <c r="D169" s="42">
        <f>IFERROR('[1]1.IFSgrowth.rebased'!D169,'[1]3.IMFq'!D173)</f>
        <v>104.41798096376746</v>
      </c>
      <c r="E169" s="42">
        <f>IFERROR('[1]1.IFSgrowth.rebased'!E169,'[1]3.IMFq'!E173)</f>
        <v>107.8314432926376</v>
      </c>
      <c r="F169" s="42">
        <f>IFERROR('[1]1.IFSgrowth.rebased'!F169,'[1]3.IMFq'!F173)</f>
        <v>138.97881448918923</v>
      </c>
      <c r="G169" s="42">
        <f>IFERROR('[1]1.IFSgrowth.rebased'!G169,'[1]3.IMFq'!G173)</f>
        <v>117.28799197311029</v>
      </c>
      <c r="H169" s="42">
        <f>IFERROR('[1]1.IFSgrowth.rebased'!H169,'[1]3.IMFq'!H173)</f>
        <v>118.46569285775408</v>
      </c>
      <c r="I169" s="42">
        <f>'[1]3.IMFq'!I173</f>
        <v>122.46305722452352</v>
      </c>
      <c r="J169" s="42">
        <f>IFERROR('[1]1.IFSgrowth.rebased'!J169,'[1]3.IMFq'!J173)</f>
        <v>103.65946339860825</v>
      </c>
      <c r="K169" s="42">
        <f>IFERROR('[1]1.IFSgrowth.rebased'!K169,'[1]3.IMFq'!K173)</f>
        <v>106.46529390074717</v>
      </c>
      <c r="L169" s="42">
        <f>IFERROR('[1]1.IFSgrowth.rebased'!L169,'[1]3.IMFq'!L173)</f>
        <v>115.40128468335685</v>
      </c>
      <c r="M169" s="42">
        <f>IFERROR('[1]1.IFSgrowth.rebased'!M169,'[1]3.IMFq'!M173)</f>
        <v>100.7341330997377</v>
      </c>
      <c r="N169" s="42">
        <f>IFERROR('[1]1.IFSgrowth.rebased'!N169,'[1]3.IMFq'!N173)</f>
        <v>107.22182492113113</v>
      </c>
      <c r="O169" s="42">
        <f>IFERROR('[1]1.IFSgrowth.rebased'!O169,'[1]3.IMFq'!O173)</f>
        <v>112.11982986377194</v>
      </c>
      <c r="P169" s="42">
        <f>IFERROR('[1]1.IFSgrowth.rebased'!P169,'[1]3.IMFq'!P173)</f>
        <v>104.2751003043993</v>
      </c>
      <c r="Q169" s="46">
        <f t="shared" si="3"/>
        <v>111.09013784380787</v>
      </c>
      <c r="S169" s="44">
        <f t="shared" si="2"/>
        <v>0.96751089523532396</v>
      </c>
      <c r="T169" s="44">
        <f>'[1]3.IMFq'!Z173</f>
        <v>2.8076814829413044</v>
      </c>
      <c r="U169" s="44">
        <f>'[1]3.IMFq'!AA173</f>
        <v>3.2437692722446121</v>
      </c>
      <c r="V169" s="44">
        <f>'[1]3.IMFq'!AB173</f>
        <v>5.6510749512199476</v>
      </c>
      <c r="W169" s="44">
        <f>'[1]3.IMFq'!AC173</f>
        <v>4.5163813418702903</v>
      </c>
      <c r="X169" s="44">
        <f>'[1]3.IMFq'!AD173</f>
        <v>-0.22628553335904966</v>
      </c>
      <c r="Y169" s="44">
        <f>'[1]3.IMFq'!AE173</f>
        <v>9.4299907297807017</v>
      </c>
    </row>
    <row r="170" spans="1:25" x14ac:dyDescent="0.2">
      <c r="A170" s="41">
        <f>[1]Dummies!A169</f>
        <v>40878</v>
      </c>
      <c r="B170" s="42">
        <f>IFERROR('[1]1.IFSgrowth.rebased'!B170,'[1]3.IMFq'!B174)</f>
        <v>102.57795790354361</v>
      </c>
      <c r="C170" s="42">
        <f>IFERROR('[1]1.IFSgrowth.rebased'!C170,'[1]3.IMFq'!C174)</f>
        <v>104.43816602955609</v>
      </c>
      <c r="D170" s="42">
        <f>IFERROR('[1]1.IFSgrowth.rebased'!D170,'[1]3.IMFq'!D174)</f>
        <v>104.55174465531543</v>
      </c>
      <c r="E170" s="42">
        <f>IFERROR('[1]1.IFSgrowth.rebased'!E170,'[1]3.IMFq'!E174)</f>
        <v>113.73603942560553</v>
      </c>
      <c r="F170" s="42">
        <f>IFERROR('[1]1.IFSgrowth.rebased'!F170,'[1]3.IMFq'!F174)</f>
        <v>144.3096306093247</v>
      </c>
      <c r="G170" s="42">
        <f>IFERROR('[1]1.IFSgrowth.rebased'!G170,'[1]3.IMFq'!G174)</f>
        <v>119.33039976177143</v>
      </c>
      <c r="H170" s="42">
        <f>IFERROR('[1]1.IFSgrowth.rebased'!H170,'[1]3.IMFq'!H174)</f>
        <v>120.1259678042781</v>
      </c>
      <c r="I170" s="42">
        <f>'[1]3.IMFq'!I174</f>
        <v>124.90643260666468</v>
      </c>
      <c r="J170" s="42">
        <f>IFERROR('[1]1.IFSgrowth.rebased'!J170,'[1]3.IMFq'!J174)</f>
        <v>103.49357873086507</v>
      </c>
      <c r="K170" s="42">
        <f>IFERROR('[1]1.IFSgrowth.rebased'!K170,'[1]3.IMFq'!K174)</f>
        <v>111.80886622188019</v>
      </c>
      <c r="L170" s="42">
        <f>IFERROR('[1]1.IFSgrowth.rebased'!L170,'[1]3.IMFq'!L174)</f>
        <v>117.45184607349759</v>
      </c>
      <c r="M170" s="42">
        <f>IFERROR('[1]1.IFSgrowth.rebased'!M170,'[1]3.IMFq'!M174)</f>
        <v>109.3093871918224</v>
      </c>
      <c r="N170" s="42">
        <f>IFERROR('[1]1.IFSgrowth.rebased'!N170,'[1]3.IMFq'!N174)</f>
        <v>106.88650411296055</v>
      </c>
      <c r="O170" s="42">
        <f>IFERROR('[1]1.IFSgrowth.rebased'!O170,'[1]3.IMFq'!O174)</f>
        <v>113.5149133614039</v>
      </c>
      <c r="P170" s="42">
        <f>IFERROR('[1]1.IFSgrowth.rebased'!P170,'[1]3.IMFq'!P174)</f>
        <v>103.64760403239208</v>
      </c>
      <c r="Q170" s="46">
        <f t="shared" si="3"/>
        <v>113.05243266428795</v>
      </c>
      <c r="S170" s="44">
        <f t="shared" si="2"/>
        <v>1.7663987628128153</v>
      </c>
      <c r="T170" s="44">
        <f>'[1]3.IMFq'!Z174</f>
        <v>2.83252559422007</v>
      </c>
      <c r="U170" s="44">
        <f>'[1]3.IMFq'!AA174</f>
        <v>3.130304222821545</v>
      </c>
      <c r="V170" s="44">
        <f>'[1]3.IMFq'!AB174</f>
        <v>5.2211862290642896</v>
      </c>
      <c r="W170" s="44">
        <f>'[1]3.IMFq'!AC174</f>
        <v>4.2696095228419884</v>
      </c>
      <c r="X170" s="44">
        <f>'[1]3.IMFq'!AD174</f>
        <v>-0.15407654107902902</v>
      </c>
      <c r="Y170" s="44">
        <f>'[1]3.IMFq'!AE174</f>
        <v>9.4747250401852501</v>
      </c>
    </row>
    <row r="171" spans="1:25" x14ac:dyDescent="0.2">
      <c r="A171" s="41">
        <f>[1]Dummies!A170</f>
        <v>40969</v>
      </c>
      <c r="B171" s="42">
        <f>IFERROR('[1]1.IFSgrowth.rebased'!B171,'[1]3.IMFq'!B175)</f>
        <v>103.43816604064486</v>
      </c>
      <c r="C171" s="42">
        <f>IFERROR('[1]1.IFSgrowth.rebased'!C171,'[1]3.IMFq'!C175)</f>
        <v>105.11335365306596</v>
      </c>
      <c r="D171" s="42">
        <f>IFERROR('[1]1.IFSgrowth.rebased'!D171,'[1]3.IMFq'!D175)</f>
        <v>105.62547580399975</v>
      </c>
      <c r="E171" s="42">
        <f>IFERROR('[1]1.IFSgrowth.rebased'!E171,'[1]3.IMFq'!E175)</f>
        <v>112.45091541056145</v>
      </c>
      <c r="F171" s="42">
        <f>IFERROR('[1]1.IFSgrowth.rebased'!F171,'[1]3.IMFq'!F175)</f>
        <v>153.96925990032443</v>
      </c>
      <c r="G171" s="42">
        <f>IFERROR('[1]1.IFSgrowth.rebased'!G171,'[1]3.IMFq'!G175)</f>
        <v>122.35772621237035</v>
      </c>
      <c r="H171" s="42">
        <f>IFERROR('[1]1.IFSgrowth.rebased'!H171,'[1]3.IMFq'!H175)</f>
        <v>121.35363683138669</v>
      </c>
      <c r="I171" s="42">
        <f>'[1]3.IMFq'!I175</f>
        <v>127.01822129905345</v>
      </c>
      <c r="J171" s="42">
        <f>IFERROR('[1]1.IFSgrowth.rebased'!J171,'[1]3.IMFq'!J175)</f>
        <v>104.93067690498741</v>
      </c>
      <c r="K171" s="42">
        <f>IFERROR('[1]1.IFSgrowth.rebased'!K171,'[1]3.IMFq'!K175)</f>
        <v>103.04889478333948</v>
      </c>
      <c r="L171" s="42">
        <f>IFERROR('[1]1.IFSgrowth.rebased'!L171,'[1]3.IMFq'!L175)</f>
        <v>119.55298360784963</v>
      </c>
      <c r="M171" s="42">
        <f>IFERROR('[1]1.IFSgrowth.rebased'!M171,'[1]3.IMFq'!M175)</f>
        <v>101.90377031183371</v>
      </c>
      <c r="N171" s="42">
        <f>IFERROR('[1]1.IFSgrowth.rebased'!N171,'[1]3.IMFq'!N175)</f>
        <v>107.11843006650447</v>
      </c>
      <c r="O171" s="42">
        <f>IFERROR('[1]1.IFSgrowth.rebased'!O171,'[1]3.IMFq'!O175)</f>
        <v>114.81726811332069</v>
      </c>
      <c r="P171" s="42">
        <f>IFERROR('[1]1.IFSgrowth.rebased'!P171,'[1]3.IMFq'!P175)</f>
        <v>103.42840966407898</v>
      </c>
      <c r="Q171" s="46">
        <f t="shared" si="3"/>
        <v>113.83397529986632</v>
      </c>
      <c r="S171" s="44">
        <f t="shared" si="2"/>
        <v>0.69130987910643871</v>
      </c>
      <c r="T171" s="44">
        <f>'[1]3.IMFq'!Z175</f>
        <v>2.7299430883827025</v>
      </c>
      <c r="U171" s="44">
        <f>'[1]3.IMFq'!AA175</f>
        <v>2.399410520927292</v>
      </c>
      <c r="V171" s="44">
        <f>'[1]3.IMFq'!AB175</f>
        <v>3.232273576234479</v>
      </c>
      <c r="W171" s="44">
        <f>'[1]3.IMFq'!AC175</f>
        <v>3.218451314496007</v>
      </c>
      <c r="X171" s="44">
        <f>'[1]3.IMFq'!AD175</f>
        <v>-0.15805525328966841</v>
      </c>
      <c r="Y171" s="44">
        <f>'[1]3.IMFq'!AE175</f>
        <v>10.003773652716074</v>
      </c>
    </row>
    <row r="172" spans="1:25" x14ac:dyDescent="0.2">
      <c r="A172" s="41">
        <f>[1]Dummies!A171</f>
        <v>41061</v>
      </c>
      <c r="B172" s="42">
        <f>IFERROR('[1]1.IFSgrowth.rebased'!B172,'[1]3.IMFq'!B176)</f>
        <v>103.89984770768332</v>
      </c>
      <c r="C172" s="42">
        <f>IFERROR('[1]1.IFSgrowth.rebased'!C172,'[1]3.IMFq'!C176)</f>
        <v>105.00118344538119</v>
      </c>
      <c r="D172" s="42">
        <f>IFERROR('[1]1.IFSgrowth.rebased'!D172,'[1]3.IMFq'!D176)</f>
        <v>105.56326880388521</v>
      </c>
      <c r="E172" s="42">
        <f>IFERROR('[1]1.IFSgrowth.rebased'!E172,'[1]3.IMFq'!E176)</f>
        <v>111.83040461319378</v>
      </c>
      <c r="F172" s="42">
        <f>IFERROR('[1]1.IFSgrowth.rebased'!F172,'[1]3.IMFq'!F176)</f>
        <v>158.43492454622253</v>
      </c>
      <c r="G172" s="42">
        <f>IFERROR('[1]1.IFSgrowth.rebased'!G172,'[1]3.IMFq'!G176)</f>
        <v>124.41247602718522</v>
      </c>
      <c r="H172" s="42">
        <f>IFERROR('[1]1.IFSgrowth.rebased'!H172,'[1]3.IMFq'!H176)</f>
        <v>123.05136234289604</v>
      </c>
      <c r="I172" s="42">
        <f>'[1]3.IMFq'!I176</f>
        <v>129.43604034080843</v>
      </c>
      <c r="J172" s="42">
        <f>IFERROR('[1]1.IFSgrowth.rebased'!J172,'[1]3.IMFq'!J176)</f>
        <v>103.97870252798671</v>
      </c>
      <c r="K172" s="42">
        <f>IFERROR('[1]1.IFSgrowth.rebased'!K172,'[1]3.IMFq'!K176)</f>
        <v>109.12272113377128</v>
      </c>
      <c r="L172" s="42">
        <f>IFERROR('[1]1.IFSgrowth.rebased'!L172,'[1]3.IMFq'!L176)</f>
        <v>121.64391298441839</v>
      </c>
      <c r="M172" s="42">
        <f>IFERROR('[1]1.IFSgrowth.rebased'!M172,'[1]3.IMFq'!M176)</f>
        <v>105.5370917988997</v>
      </c>
      <c r="N172" s="42">
        <f>IFERROR('[1]1.IFSgrowth.rebased'!N172,'[1]3.IMFq'!N176)</f>
        <v>107.34197185487074</v>
      </c>
      <c r="O172" s="42">
        <f>IFERROR('[1]1.IFSgrowth.rebased'!O172,'[1]3.IMFq'!O176)</f>
        <v>116.2858208093443</v>
      </c>
      <c r="P172" s="42">
        <f>IFERROR('[1]1.IFSgrowth.rebased'!P172,'[1]3.IMFq'!P176)</f>
        <v>103.48309560028891</v>
      </c>
      <c r="Q172" s="46">
        <f t="shared" si="3"/>
        <v>115.0331450503689</v>
      </c>
      <c r="S172" s="44">
        <f t="shared" si="2"/>
        <v>1.0534374709691763</v>
      </c>
      <c r="T172" s="44">
        <f>'[1]3.IMFq'!Z176</f>
        <v>2.6151601414683423</v>
      </c>
      <c r="U172" s="44">
        <f>'[1]3.IMFq'!AA176</f>
        <v>2.1638218122535413</v>
      </c>
      <c r="V172" s="44">
        <f>'[1]3.IMFq'!AB176</f>
        <v>2.7007835564366367</v>
      </c>
      <c r="W172" s="44">
        <f>'[1]3.IMFq'!AC176</f>
        <v>2.9028381500133094</v>
      </c>
      <c r="X172" s="44">
        <f>'[1]3.IMFq'!AD176</f>
        <v>-9.1396170678892386E-2</v>
      </c>
      <c r="Y172" s="44">
        <f>'[1]3.IMFq'!AE176</f>
        <v>10.048750335639367</v>
      </c>
    </row>
    <row r="173" spans="1:25" x14ac:dyDescent="0.2">
      <c r="A173" s="41">
        <f>[1]Dummies!A172</f>
        <v>41153</v>
      </c>
      <c r="B173" s="42">
        <f>IFERROR('[1]1.IFSgrowth.rebased'!B173,'[1]3.IMFq'!B177)</f>
        <v>104.04949138463971</v>
      </c>
      <c r="C173" s="42">
        <f>IFERROR('[1]1.IFSgrowth.rebased'!C173,'[1]3.IMFq'!C177)</f>
        <v>106.20978132689191</v>
      </c>
      <c r="D173" s="42">
        <f>IFERROR('[1]1.IFSgrowth.rebased'!D173,'[1]3.IMFq'!D177)</f>
        <v>106.30432072948157</v>
      </c>
      <c r="E173" s="42">
        <f>IFERROR('[1]1.IFSgrowth.rebased'!E173,'[1]3.IMFq'!E177)</f>
        <v>110.97604842442146</v>
      </c>
      <c r="F173" s="42">
        <f>IFERROR('[1]1.IFSgrowth.rebased'!F173,'[1]3.IMFq'!F177)</f>
        <v>161.67444863700484</v>
      </c>
      <c r="G173" s="42">
        <f>IFERROR('[1]1.IFSgrowth.rebased'!G173,'[1]3.IMFq'!G177)</f>
        <v>126.31027224693344</v>
      </c>
      <c r="H173" s="42">
        <f>IFERROR('[1]1.IFSgrowth.rebased'!H173,'[1]3.IMFq'!H177)</f>
        <v>124.84303500388273</v>
      </c>
      <c r="I173" s="42">
        <f>'[1]3.IMFq'!I177</f>
        <v>131.89421596563025</v>
      </c>
      <c r="J173" s="42">
        <f>IFERROR('[1]1.IFSgrowth.rebased'!J173,'[1]3.IMFq'!J177)</f>
        <v>103.59620995430457</v>
      </c>
      <c r="K173" s="42">
        <f>IFERROR('[1]1.IFSgrowth.rebased'!K173,'[1]3.IMFq'!K177)</f>
        <v>108.70118404663394</v>
      </c>
      <c r="L173" s="42">
        <f>IFERROR('[1]1.IFSgrowth.rebased'!L173,'[1]3.IMFq'!L177)</f>
        <v>123.7499609957016</v>
      </c>
      <c r="M173" s="42">
        <f>IFERROR('[1]1.IFSgrowth.rebased'!M173,'[1]3.IMFq'!M177)</f>
        <v>100.59977456344819</v>
      </c>
      <c r="N173" s="42">
        <f>IFERROR('[1]1.IFSgrowth.rebased'!N173,'[1]3.IMFq'!N177)</f>
        <v>107.63257219080509</v>
      </c>
      <c r="O173" s="42">
        <f>IFERROR('[1]1.IFSgrowth.rebased'!O173,'[1]3.IMFq'!O177)</f>
        <v>117.81268532871559</v>
      </c>
      <c r="P173" s="42">
        <f>IFERROR('[1]1.IFSgrowth.rebased'!P173,'[1]3.IMFq'!P177)</f>
        <v>103.04052162098849</v>
      </c>
      <c r="Q173" s="46">
        <f t="shared" si="3"/>
        <v>115.76649524971225</v>
      </c>
      <c r="S173" s="44">
        <f t="shared" si="2"/>
        <v>0.63751208316720209</v>
      </c>
      <c r="T173" s="44">
        <f>'[1]3.IMFq'!Z177</f>
        <v>2.4417292536697</v>
      </c>
      <c r="U173" s="44">
        <f>'[1]3.IMFq'!AA177</f>
        <v>1.9572489110780689</v>
      </c>
      <c r="V173" s="44">
        <f>'[1]3.IMFq'!AB177</f>
        <v>2.3501919523360559</v>
      </c>
      <c r="W173" s="44">
        <f>'[1]3.IMFq'!AC177</f>
        <v>2.6737259387635159</v>
      </c>
      <c r="X173" s="44">
        <f>'[1]3.IMFq'!AD177</f>
        <v>-1.5271975033326335E-2</v>
      </c>
      <c r="Y173" s="44">
        <f>'[1]3.IMFq'!AE177</f>
        <v>10.022510264050254</v>
      </c>
    </row>
    <row r="174" spans="1:25" x14ac:dyDescent="0.2">
      <c r="A174" s="41">
        <f>[1]Dummies!A173</f>
        <v>41244</v>
      </c>
      <c r="B174" s="42">
        <f>IFERROR('[1]1.IFSgrowth.rebased'!B174,'[1]3.IMFq'!B178)</f>
        <v>104.16981479266174</v>
      </c>
      <c r="C174" s="42">
        <f>IFERROR('[1]1.IFSgrowth.rebased'!C174,'[1]3.IMFq'!C178)</f>
        <v>106.05572782277584</v>
      </c>
      <c r="D174" s="42">
        <f>IFERROR('[1]1.IFSgrowth.rebased'!D174,'[1]3.IMFq'!D178)</f>
        <v>106.21706246203519</v>
      </c>
      <c r="E174" s="42">
        <f>IFERROR('[1]1.IFSgrowth.rebased'!E174,'[1]3.IMFq'!E178)</f>
        <v>119.19858571780408</v>
      </c>
      <c r="F174" s="42">
        <f>IFERROR('[1]1.IFSgrowth.rebased'!F174,'[1]3.IMFq'!F178)</f>
        <v>163.68783217267131</v>
      </c>
      <c r="G174" s="42">
        <f>IFERROR('[1]1.IFSgrowth.rebased'!G174,'[1]3.IMFq'!G178)</f>
        <v>128.05111487161506</v>
      </c>
      <c r="H174" s="42">
        <f>IFERROR('[1]1.IFSgrowth.rebased'!H174,'[1]3.IMFq'!H178)</f>
        <v>126.72865481434674</v>
      </c>
      <c r="I174" s="42">
        <f>'[1]3.IMFq'!I178</f>
        <v>134.39274817351887</v>
      </c>
      <c r="J174" s="42">
        <f>IFERROR('[1]1.IFSgrowth.rebased'!J174,'[1]3.IMFq'!J178)</f>
        <v>103.51568731568264</v>
      </c>
      <c r="K174" s="42">
        <f>IFERROR('[1]1.IFSgrowth.rebased'!K174,'[1]3.IMFq'!K178)</f>
        <v>114.23757625190764</v>
      </c>
      <c r="L174" s="42">
        <f>IFERROR('[1]1.IFSgrowth.rebased'!L174,'[1]3.IMFq'!L178)</f>
        <v>125.87112764169927</v>
      </c>
      <c r="M174" s="42">
        <f>IFERROR('[1]1.IFSgrowth.rebased'!M174,'[1]3.IMFq'!M178)</f>
        <v>109.32989994545437</v>
      </c>
      <c r="N174" s="42">
        <f>IFERROR('[1]1.IFSgrowth.rebased'!N174,'[1]3.IMFq'!N178)</f>
        <v>107.16313871965512</v>
      </c>
      <c r="O174" s="42">
        <f>IFERROR('[1]1.IFSgrowth.rebased'!O174,'[1]3.IMFq'!O178)</f>
        <v>119.39786167143454</v>
      </c>
      <c r="P174" s="42">
        <f>IFERROR('[1]1.IFSgrowth.rebased'!P174,'[1]3.IMFq'!P178)</f>
        <v>102.31872775765464</v>
      </c>
      <c r="Q174" s="46">
        <f t="shared" si="3"/>
        <v>117.64862592670036</v>
      </c>
      <c r="S174" s="44">
        <f t="shared" si="2"/>
        <v>1.6257991337893518</v>
      </c>
      <c r="T174" s="44">
        <f>'[1]3.IMFq'!Z178</f>
        <v>2.2107237113803357</v>
      </c>
      <c r="U174" s="44">
        <f>'[1]3.IMFq'!AA178</f>
        <v>1.7787675038254847</v>
      </c>
      <c r="V174" s="44">
        <f>'[1]3.IMFq'!AB178</f>
        <v>2.1735367148610241</v>
      </c>
      <c r="W174" s="44">
        <f>'[1]3.IMFq'!AC178</f>
        <v>2.5282273806086719</v>
      </c>
      <c r="X174" s="44">
        <f>'[1]3.IMFq'!AD178</f>
        <v>7.0296166412076033E-2</v>
      </c>
      <c r="Y174" s="44">
        <f>'[1]3.IMFq'!AE178</f>
        <v>9.9299333390398647</v>
      </c>
    </row>
    <row r="175" spans="1:25" x14ac:dyDescent="0.2">
      <c r="A175" s="41">
        <f>[1]Dummies!A174</f>
        <v>41334</v>
      </c>
      <c r="B175" s="42">
        <f>IFERROR('[1]1.IFSgrowth.rebased'!B175,'[1]3.IMFq'!B179)</f>
        <v>105.19751320902596</v>
      </c>
      <c r="C175" s="42">
        <f>IFERROR('[1]1.IFSgrowth.rebased'!C175,'[1]3.IMFq'!C179)</f>
        <v>106.73284111508717</v>
      </c>
      <c r="D175" s="42">
        <f>IFERROR('[1]1.IFSgrowth.rebased'!D175,'[1]3.IMFq'!D179)</f>
        <v>106.68571152279908</v>
      </c>
      <c r="E175" s="42">
        <f>IFERROR('[1]1.IFSgrowth.rebased'!E175,'[1]3.IMFq'!E179)</f>
        <v>123.41703350222252</v>
      </c>
      <c r="F175" s="42">
        <f>IFERROR('[1]1.IFSgrowth.rebased'!F175,'[1]3.IMFq'!F179)</f>
        <v>161.29356020915537</v>
      </c>
      <c r="G175" s="42">
        <f>IFERROR('[1]1.IFSgrowth.rebased'!G175,'[1]3.IMFq'!G179)</f>
        <v>129.26638884715771</v>
      </c>
      <c r="H175" s="42">
        <f>IFERROR('[1]1.IFSgrowth.rebased'!H175,'[1]3.IMFq'!H179)</f>
        <v>128.65302027755217</v>
      </c>
      <c r="I175" s="42">
        <f>'[1]3.IMFq'!I179</f>
        <v>136.99284202875572</v>
      </c>
      <c r="J175" s="42">
        <f>IFERROR('[1]1.IFSgrowth.rebased'!J175,'[1]3.IMFq'!J179)</f>
        <v>104.93931150214651</v>
      </c>
      <c r="K175" s="42">
        <f>IFERROR('[1]1.IFSgrowth.rebased'!K175,'[1]3.IMFq'!K179)</f>
        <v>105.19452881324547</v>
      </c>
      <c r="L175" s="42">
        <f>IFERROR('[1]1.IFSgrowth.rebased'!L175,'[1]3.IMFq'!L179)</f>
        <v>127.86301895441373</v>
      </c>
      <c r="M175" s="42">
        <f>IFERROR('[1]1.IFSgrowth.rebased'!M175,'[1]3.IMFq'!M179)</f>
        <v>101.49525882325267</v>
      </c>
      <c r="N175" s="42">
        <f>IFERROR('[1]1.IFSgrowth.rebased'!N175,'[1]3.IMFq'!N179)</f>
        <v>106.67414170395988</v>
      </c>
      <c r="O175" s="42">
        <f>IFERROR('[1]1.IFSgrowth.rebased'!O175,'[1]3.IMFq'!O179)</f>
        <v>121.03710037543885</v>
      </c>
      <c r="P175" s="42">
        <f>IFERROR('[1]1.IFSgrowth.rebased'!P175,'[1]3.IMFq'!P179)</f>
        <v>102.64970143886836</v>
      </c>
      <c r="Q175" s="46">
        <f t="shared" si="3"/>
        <v>118.36635558689336</v>
      </c>
      <c r="S175" s="44">
        <f t="shared" si="2"/>
        <v>0.61006208490712588</v>
      </c>
      <c r="T175" s="44">
        <f>'[1]3.IMFq'!Z179</f>
        <v>1.7442516971706956</v>
      </c>
      <c r="U175" s="44">
        <f>'[1]3.IMFq'!AA179</f>
        <v>1.5732709210457996</v>
      </c>
      <c r="V175" s="44">
        <f>'[1]3.IMFq'!AB179</f>
        <v>2.6603991185548015</v>
      </c>
      <c r="W175" s="44">
        <f>'[1]3.IMFq'!AC179</f>
        <v>2.8004837315684483</v>
      </c>
      <c r="X175" s="44">
        <f>'[1]3.IMFq'!AD179</f>
        <v>-0.13270403659083607</v>
      </c>
      <c r="Y175" s="44">
        <f>'[1]3.IMFq'!AE179</f>
        <v>10.160771990685745</v>
      </c>
    </row>
    <row r="176" spans="1:25" x14ac:dyDescent="0.2">
      <c r="A176" s="41">
        <f>[1]Dummies!A175</f>
        <v>41426</v>
      </c>
      <c r="B176" s="42">
        <f>IFERROR('[1]1.IFSgrowth.rebased'!B176,'[1]3.IMFq'!B180)</f>
        <v>105.47906116889587</v>
      </c>
      <c r="C176" s="42">
        <f>IFERROR('[1]1.IFSgrowth.rebased'!C176,'[1]3.IMFq'!C180)</f>
        <v>107.30981962972201</v>
      </c>
      <c r="D176" s="42">
        <f>IFERROR('[1]1.IFSgrowth.rebased'!D176,'[1]3.IMFq'!D180)</f>
        <v>107.60966697291619</v>
      </c>
      <c r="E176" s="42">
        <f>IFERROR('[1]1.IFSgrowth.rebased'!E176,'[1]3.IMFq'!E180)</f>
        <v>125.96882005404193</v>
      </c>
      <c r="F176" s="42">
        <f>IFERROR('[1]1.IFSgrowth.rebased'!F176,'[1]3.IMFq'!F180)</f>
        <v>162.12726861221688</v>
      </c>
      <c r="G176" s="42">
        <f>IFERROR('[1]1.IFSgrowth.rebased'!G176,'[1]3.IMFq'!G180)</f>
        <v>130.84077030333495</v>
      </c>
      <c r="H176" s="42">
        <f>IFERROR('[1]1.IFSgrowth.rebased'!H176,'[1]3.IMFq'!H180)</f>
        <v>130.74861498566528</v>
      </c>
      <c r="I176" s="42">
        <f>'[1]3.IMFq'!I180</f>
        <v>139.54760537706542</v>
      </c>
      <c r="J176" s="42">
        <f>IFERROR('[1]1.IFSgrowth.rebased'!J176,'[1]3.IMFq'!J180)</f>
        <v>105.87963921321288</v>
      </c>
      <c r="K176" s="42">
        <f>IFERROR('[1]1.IFSgrowth.rebased'!K176,'[1]3.IMFq'!K180)</f>
        <v>112.03963470024007</v>
      </c>
      <c r="L176" s="42">
        <f>IFERROR('[1]1.IFSgrowth.rebased'!L176,'[1]3.IMFq'!L180)</f>
        <v>130.07218045703942</v>
      </c>
      <c r="M176" s="42">
        <f>IFERROR('[1]1.IFSgrowth.rebased'!M176,'[1]3.IMFq'!M180)</f>
        <v>105.82529598742913</v>
      </c>
      <c r="N176" s="42">
        <f>IFERROR('[1]1.IFSgrowth.rebased'!N176,'[1]3.IMFq'!N180)</f>
        <v>107.81420054020856</v>
      </c>
      <c r="O176" s="42">
        <f>IFERROR('[1]1.IFSgrowth.rebased'!O176,'[1]3.IMFq'!O180)</f>
        <v>122.74060014967807</v>
      </c>
      <c r="P176" s="42">
        <f>IFERROR('[1]1.IFSgrowth.rebased'!P176,'[1]3.IMFq'!P180)</f>
        <v>102.4630198627375</v>
      </c>
      <c r="Q176" s="46">
        <f t="shared" si="3"/>
        <v>120.04775157762924</v>
      </c>
      <c r="S176" s="44">
        <f t="shared" si="2"/>
        <v>1.4205016133165937</v>
      </c>
      <c r="T176" s="44">
        <f>'[1]3.IMFq'!Z180</f>
        <v>1.4735389443974345</v>
      </c>
      <c r="U176" s="44">
        <f>'[1]3.IMFq'!AA180</f>
        <v>1.4705146255634904</v>
      </c>
      <c r="V176" s="44">
        <f>'[1]3.IMFq'!AB180</f>
        <v>2.6189301228778605</v>
      </c>
      <c r="W176" s="44">
        <f>'[1]3.IMFq'!AC180</f>
        <v>2.6797202158111766</v>
      </c>
      <c r="X176" s="44">
        <f>'[1]3.IMFq'!AD180</f>
        <v>9.0884466594509661E-2</v>
      </c>
      <c r="Y176" s="44">
        <f>'[1]3.IMFq'!AE180</f>
        <v>9.7904558874045264</v>
      </c>
    </row>
    <row r="177" spans="1:36" x14ac:dyDescent="0.2">
      <c r="A177" s="41">
        <f>[1]Dummies!A176</f>
        <v>41518</v>
      </c>
      <c r="B177" s="42">
        <f>IFERROR('[1]1.IFSgrowth.rebased'!B177,'[1]3.IMFq'!B181)</f>
        <v>106.37710191107365</v>
      </c>
      <c r="C177" s="42">
        <f>IFERROR('[1]1.IFSgrowth.rebased'!C177,'[1]3.IMFq'!C181)</f>
        <v>108.22234593300992</v>
      </c>
      <c r="D177" s="42">
        <f>IFERROR('[1]1.IFSgrowth.rebased'!D177,'[1]3.IMFq'!D181)</f>
        <v>108.44308744300275</v>
      </c>
      <c r="E177" s="42">
        <f>IFERROR('[1]1.IFSgrowth.rebased'!E177,'[1]3.IMFq'!E181)</f>
        <v>125.88164085110598</v>
      </c>
      <c r="F177" s="42">
        <f>IFERROR('[1]1.IFSgrowth.rebased'!F177,'[1]3.IMFq'!F181)</f>
        <v>163.00744243778922</v>
      </c>
      <c r="G177" s="42">
        <f>IFERROR('[1]1.IFSgrowth.rebased'!G177,'[1]3.IMFq'!G181)</f>
        <v>132.40564418607445</v>
      </c>
      <c r="H177" s="42">
        <f>IFERROR('[1]1.IFSgrowth.rebased'!H177,'[1]3.IMFq'!H181)</f>
        <v>132.96023744195006</v>
      </c>
      <c r="I177" s="42">
        <f>'[1]3.IMFq'!I181</f>
        <v>142.11824328272934</v>
      </c>
      <c r="J177" s="42">
        <f>IFERROR('[1]1.IFSgrowth.rebased'!J177,'[1]3.IMFq'!J181)</f>
        <v>106.90725667741783</v>
      </c>
      <c r="K177" s="42">
        <f>IFERROR('[1]1.IFSgrowth.rebased'!K177,'[1]3.IMFq'!K181)</f>
        <v>112.22527512060958</v>
      </c>
      <c r="L177" s="42">
        <f>IFERROR('[1]1.IFSgrowth.rebased'!L177,'[1]3.IMFq'!L181)</f>
        <v>132.35421818157869</v>
      </c>
      <c r="M177" s="42">
        <f>IFERROR('[1]1.IFSgrowth.rebased'!M177,'[1]3.IMFq'!M181)</f>
        <v>101.19525980138482</v>
      </c>
      <c r="N177" s="42">
        <f>IFERROR('[1]1.IFSgrowth.rebased'!N177,'[1]3.IMFq'!N181)</f>
        <v>108.39541155377997</v>
      </c>
      <c r="O177" s="42">
        <f>IFERROR('[1]1.IFSgrowth.rebased'!O177,'[1]3.IMFq'!O181)</f>
        <v>124.50411153208988</v>
      </c>
      <c r="P177" s="42">
        <f>IFERROR('[1]1.IFSgrowth.rebased'!P177,'[1]3.IMFq'!P181)</f>
        <v>103.08081229777655</v>
      </c>
      <c r="Q177" s="46">
        <f t="shared" si="3"/>
        <v>121.10155298161517</v>
      </c>
      <c r="S177" s="44">
        <f t="shared" si="2"/>
        <v>0.87781852649233549</v>
      </c>
      <c r="T177" s="44">
        <f>'[1]3.IMFq'!Z181</f>
        <v>1.2173444799791211</v>
      </c>
      <c r="U177" s="44">
        <f>'[1]3.IMFq'!AA181</f>
        <v>1.4152157213359162</v>
      </c>
      <c r="V177" s="44">
        <f>'[1]3.IMFq'!AB181</f>
        <v>2.5475549663664721</v>
      </c>
      <c r="W177" s="44">
        <f>'[1]3.IMFq'!AC181</f>
        <v>2.5059545154779039</v>
      </c>
      <c r="X177" s="44">
        <f>'[1]3.IMFq'!AD181</f>
        <v>0.44288880138674269</v>
      </c>
      <c r="Y177" s="44">
        <f>'[1]3.IMFq'!AE181</f>
        <v>9.2273284980768153</v>
      </c>
    </row>
    <row r="178" spans="1:36" ht="15" x14ac:dyDescent="0.25">
      <c r="A178" s="41">
        <f>[1]Dummies!A177</f>
        <v>41609</v>
      </c>
      <c r="B178" s="42">
        <f>IFERROR('[1]1.IFSgrowth.rebased'!B178,'[1]3.IMFq'!B182)</f>
        <v>107.30443671572129</v>
      </c>
      <c r="C178" s="42">
        <f>IFERROR('[1]1.IFSgrowth.rebased'!C178,'[1]3.IMFq'!C182)</f>
        <v>108.78391909723315</v>
      </c>
      <c r="D178" s="42">
        <f>IFERROR('[1]1.IFSgrowth.rebased'!D178,'[1]3.IMFq'!D182)</f>
        <v>108.82222638144079</v>
      </c>
      <c r="E178" s="42">
        <f>IFERROR('[1]1.IFSgrowth.rebased'!E178,'[1]3.IMFq'!E182)</f>
        <v>130.73803527347928</v>
      </c>
      <c r="F178" s="42">
        <f>IFERROR('[1]1.IFSgrowth.rebased'!F178,'[1]3.IMFq'!F182)</f>
        <v>163.93408168587237</v>
      </c>
      <c r="G178" s="42">
        <f>IFERROR('[1]1.IFSgrowth.rebased'!G178,'[1]3.IMFq'!G182)</f>
        <v>133.96101049537623</v>
      </c>
      <c r="H178" s="42">
        <f>IFERROR('[1]1.IFSgrowth.rebased'!H178,'[1]3.IMFq'!H182)</f>
        <v>135.28788764640657</v>
      </c>
      <c r="I178" s="42">
        <f>'[1]3.IMFq'!I182</f>
        <v>144.70475574574752</v>
      </c>
      <c r="J178" s="42">
        <f>IFERROR('[1]1.IFSgrowth.rebased'!J178,'[1]3.IMFq'!J182)</f>
        <v>106.79068961577238</v>
      </c>
      <c r="K178" s="42">
        <f>IFERROR('[1]1.IFSgrowth.rebased'!K178,'[1]3.IMFq'!K182)</f>
        <v>118.25192213768783</v>
      </c>
      <c r="L178" s="42">
        <f>IFERROR('[1]1.IFSgrowth.rebased'!L178,'[1]3.IMFq'!L182)</f>
        <v>134.70913212803148</v>
      </c>
      <c r="M178" s="42">
        <f>IFERROR('[1]1.IFSgrowth.rebased'!M178,'[1]3.IMFq'!M182)</f>
        <v>110.00066698922042</v>
      </c>
      <c r="N178" s="42">
        <f>IFERROR('[1]1.IFSgrowth.rebased'!N178,'[1]3.IMFq'!N182)</f>
        <v>108.7419043543884</v>
      </c>
      <c r="O178" s="42">
        <f>IFERROR('[1]1.IFSgrowth.rebased'!O178,'[1]3.IMFq'!O182)</f>
        <v>126.32763452267427</v>
      </c>
      <c r="P178" s="42">
        <f>IFERROR('[1]1.IFSgrowth.rebased'!P178,'[1]3.IMFq'!P182)</f>
        <v>103.73583363915554</v>
      </c>
      <c r="Q178" s="46">
        <f t="shared" si="3"/>
        <v>123.07327874850724</v>
      </c>
      <c r="S178" s="44">
        <f t="shared" si="2"/>
        <v>1.628158944577196</v>
      </c>
      <c r="T178" s="44">
        <f>'[1]3.IMFq'!Z182</f>
        <v>0.97494522152017371</v>
      </c>
      <c r="U178" s="44">
        <f>'[1]3.IMFq'!AA182</f>
        <v>1.4066975770626433</v>
      </c>
      <c r="V178" s="44">
        <f>'[1]3.IMFq'!AB182</f>
        <v>2.4468446642666342</v>
      </c>
      <c r="W178" s="44">
        <f>'[1]3.IMFq'!AC182</f>
        <v>2.2801729997468323</v>
      </c>
      <c r="X178" s="44">
        <f>'[1]3.IMFq'!AD182</f>
        <v>0.9229224909655942</v>
      </c>
      <c r="Y178" s="44">
        <f>'[1]3.IMFq'!AE182</f>
        <v>8.4846249512290584</v>
      </c>
      <c r="AA178" s="47">
        <v>1980</v>
      </c>
      <c r="AB178" s="47"/>
      <c r="AC178" s="47"/>
    </row>
    <row r="179" spans="1:36" ht="15" x14ac:dyDescent="0.25">
      <c r="A179" s="41">
        <f>[1]Dummies!A178</f>
        <v>41699</v>
      </c>
      <c r="B179" s="42">
        <f>IFERROR('[1]1.IFSgrowth.rebased'!B179,'[1]3.IMFq'!B183)</f>
        <v>106.93413222549077</v>
      </c>
      <c r="C179" s="42">
        <f>IFERROR('[1]1.IFSgrowth.rebased'!C179,'[1]3.IMFq'!C183)</f>
        <v>109.71834988313849</v>
      </c>
      <c r="D179" s="42">
        <f>IFERROR('[1]1.IFSgrowth.rebased'!D179,'[1]3.IMFq'!D183)</f>
        <v>109.51568552952391</v>
      </c>
      <c r="E179" s="42">
        <f>IFERROR('[1]1.IFSgrowth.rebased'!E179,'[1]3.IMFq'!E183)</f>
        <v>127.52368677934666</v>
      </c>
      <c r="F179" s="42">
        <f>IFERROR('[1]1.IFSgrowth.rebased'!F179,'[1]3.IMFq'!F183)</f>
        <v>165.16486765309594</v>
      </c>
      <c r="G179" s="42">
        <f>IFERROR('[1]1.IFSgrowth.rebased'!G179,'[1]3.IMFq'!G183)</f>
        <v>135.82054089172937</v>
      </c>
      <c r="H179" s="42">
        <f>IFERROR('[1]1.IFSgrowth.rebased'!H179,'[1]3.IMFq'!H183)</f>
        <v>137.77872983582597</v>
      </c>
      <c r="I179" s="42">
        <f>'[1]3.IMFq'!I183</f>
        <v>147.31476577348073</v>
      </c>
      <c r="J179" s="42">
        <f>IFERROR('[1]1.IFSgrowth.rebased'!J179,'[1]3.IMFq'!J183)</f>
        <v>107.65194048122906</v>
      </c>
      <c r="K179" s="42">
        <f>IFERROR('[1]1.IFSgrowth.rebased'!K179,'[1]3.IMFq'!K183)</f>
        <v>109.23656691642883</v>
      </c>
      <c r="L179" s="42">
        <f>IFERROR('[1]1.IFSgrowth.rebased'!L179,'[1]3.IMFq'!L183)</f>
        <v>137.35573257258034</v>
      </c>
      <c r="M179" s="42">
        <f>IFERROR('[1]1.IFSgrowth.rebased'!M179,'[1]3.IMFq'!M183)</f>
        <v>104.40478779841393</v>
      </c>
      <c r="N179" s="42">
        <f>IFERROR('[1]1.IFSgrowth.rebased'!N179,'[1]3.IMFq'!N183)</f>
        <v>109.78137832405783</v>
      </c>
      <c r="O179" s="42">
        <f>IFERROR('[1]1.IFSgrowth.rebased'!O179,'[1]3.IMFq'!O183)</f>
        <v>128.66437720956949</v>
      </c>
      <c r="P179" s="42">
        <f>IFERROR('[1]1.IFSgrowth.rebased'!P179,'[1]3.IMFq'!P183)</f>
        <v>103.63762858675753</v>
      </c>
      <c r="Q179" s="46">
        <f t="shared" si="3"/>
        <v>123.56147923829498</v>
      </c>
      <c r="S179" s="44">
        <f t="shared" si="2"/>
        <v>0.39667464355552795</v>
      </c>
      <c r="T179" s="44">
        <f>'[1]3.IMFq'!Z183</f>
        <v>0.66870659001134758</v>
      </c>
      <c r="U179" s="44">
        <f>'[1]3.IMFq'!AA183</f>
        <v>1.8215787267472638</v>
      </c>
      <c r="V179" s="44">
        <f>'[1]3.IMFq'!AB183</f>
        <v>2.2448984925122151</v>
      </c>
      <c r="W179" s="44">
        <f>'[1]3.IMFq'!AC183</f>
        <v>1.9249869494848415</v>
      </c>
      <c r="X179" s="44">
        <f>'[1]3.IMFq'!AD183</f>
        <v>2.543042874455459</v>
      </c>
      <c r="Y179" s="44">
        <f>'[1]3.IMFq'!AE183</f>
        <v>6.6932939262832392</v>
      </c>
      <c r="AA179" s="47">
        <f t="shared" ref="AA179:AA226" si="4">AA178+1</f>
        <v>1981</v>
      </c>
      <c r="AB179" s="47"/>
      <c r="AC179" s="47"/>
    </row>
    <row r="180" spans="1:36" ht="15" x14ac:dyDescent="0.25">
      <c r="A180" s="41">
        <f>[1]Dummies!A179</f>
        <v>41791</v>
      </c>
      <c r="B180" s="42">
        <f>IFERROR('[1]1.IFSgrowth.rebased'!B180,'[1]3.IMFq'!B184)</f>
        <v>108.31555358729123</v>
      </c>
      <c r="C180" s="42">
        <f>IFERROR('[1]1.IFSgrowth.rebased'!C180,'[1]3.IMFq'!C184)</f>
        <v>110.65422492064359</v>
      </c>
      <c r="D180" s="42">
        <f>IFERROR('[1]1.IFSgrowth.rebased'!D180,'[1]3.IMFq'!D184)</f>
        <v>110.2271513671248</v>
      </c>
      <c r="E180" s="42">
        <f>IFERROR('[1]1.IFSgrowth.rebased'!E180,'[1]3.IMFq'!E184)</f>
        <v>131.71854489708832</v>
      </c>
      <c r="F180" s="42">
        <f>IFERROR('[1]1.IFSgrowth.rebased'!F180,'[1]3.IMFq'!F184)</f>
        <v>166.08136522754896</v>
      </c>
      <c r="G180" s="42">
        <f>IFERROR('[1]1.IFSgrowth.rebased'!G180,'[1]3.IMFq'!G184)</f>
        <v>137.23142338996004</v>
      </c>
      <c r="H180" s="42">
        <f>IFERROR('[1]1.IFSgrowth.rebased'!H180,'[1]3.IMFq'!H184)</f>
        <v>140.31956984190944</v>
      </c>
      <c r="I180" s="42">
        <f>'[1]3.IMFq'!I184</f>
        <v>149.92997814826307</v>
      </c>
      <c r="J180" s="42">
        <f>IFERROR('[1]1.IFSgrowth.rebased'!J180,'[1]3.IMFq'!J184)</f>
        <v>105.67526030650649</v>
      </c>
      <c r="K180" s="42">
        <f>IFERROR('[1]1.IFSgrowth.rebased'!K180,'[1]3.IMFq'!K184)</f>
        <v>115.9544937309051</v>
      </c>
      <c r="L180" s="42">
        <f>IFERROR('[1]1.IFSgrowth.rebased'!L180,'[1]3.IMFq'!L184)</f>
        <v>139.7688748523872</v>
      </c>
      <c r="M180" s="42">
        <f>IFERROR('[1]1.IFSgrowth.rebased'!M180,'[1]3.IMFq'!M184)</f>
        <v>108.66015853936997</v>
      </c>
      <c r="N180" s="42">
        <f>IFERROR('[1]1.IFSgrowth.rebased'!N180,'[1]3.IMFq'!N184)</f>
        <v>109.79254883910974</v>
      </c>
      <c r="O180" s="42">
        <f>IFERROR('[1]1.IFSgrowth.rebased'!O180,'[1]3.IMFq'!O184)</f>
        <v>130.42664018124384</v>
      </c>
      <c r="P180" s="42">
        <f>IFERROR('[1]1.IFSgrowth.rebased'!P180,'[1]3.IMFq'!P184)</f>
        <v>104.24385913461039</v>
      </c>
      <c r="Q180" s="46">
        <f t="shared" si="3"/>
        <v>125.22625613882163</v>
      </c>
      <c r="S180" s="44">
        <f t="shared" ref="S180:S213" si="5">((Q180/Q179)-1)*100</f>
        <v>1.3473267807971423</v>
      </c>
      <c r="T180" s="44">
        <f>'[1]3.IMFq'!Z184</f>
        <v>0.48288077816536212</v>
      </c>
      <c r="U180" s="44">
        <f>'[1]3.IMFq'!AA184</f>
        <v>1.7533649049323863</v>
      </c>
      <c r="V180" s="44">
        <f>'[1]3.IMFq'!AB184</f>
        <v>2.1164993564324774</v>
      </c>
      <c r="W180" s="44">
        <f>'[1]3.IMFq'!AC184</f>
        <v>1.6297449593771773</v>
      </c>
      <c r="X180" s="44">
        <f>'[1]3.IMFq'!AD184</f>
        <v>2.8721896584253725</v>
      </c>
      <c r="Y180" s="44">
        <f>'[1]3.IMFq'!AE184</f>
        <v>5.9935126279141882</v>
      </c>
      <c r="AA180" s="47">
        <f t="shared" si="4"/>
        <v>1982</v>
      </c>
      <c r="AB180" s="47"/>
      <c r="AC180" s="47"/>
    </row>
    <row r="181" spans="1:36" ht="15" x14ac:dyDescent="0.25">
      <c r="A181" s="41">
        <f>[1]Dummies!A180</f>
        <v>41883</v>
      </c>
      <c r="B181" s="42">
        <f>IFERROR('[1]1.IFSgrowth.rebased'!B181,'[1]3.IMFq'!B185)</f>
        <v>109.63201150606734</v>
      </c>
      <c r="C181" s="42">
        <f>IFERROR('[1]1.IFSgrowth.rebased'!C181,'[1]3.IMFq'!C185)</f>
        <v>111.49646431267908</v>
      </c>
      <c r="D181" s="42">
        <f>IFERROR('[1]1.IFSgrowth.rebased'!D181,'[1]3.IMFq'!D185)</f>
        <v>110.83729082113439</v>
      </c>
      <c r="E181" s="42">
        <f>IFERROR('[1]1.IFSgrowth.rebased'!E181,'[1]3.IMFq'!E185)</f>
        <v>133.47341097030497</v>
      </c>
      <c r="F181" s="42">
        <f>IFERROR('[1]1.IFSgrowth.rebased'!F181,'[1]3.IMFq'!F185)</f>
        <v>166.94125570586104</v>
      </c>
      <c r="G181" s="42">
        <f>IFERROR('[1]1.IFSgrowth.rebased'!G181,'[1]3.IMFq'!G185)</f>
        <v>138.50732965055732</v>
      </c>
      <c r="H181" s="42">
        <f>IFERROR('[1]1.IFSgrowth.rebased'!H181,'[1]3.IMFq'!H185)</f>
        <v>142.95757190144815</v>
      </c>
      <c r="I181" s="42">
        <f>'[1]3.IMFq'!I185</f>
        <v>152.55801587745538</v>
      </c>
      <c r="J181" s="42">
        <f>IFERROR('[1]1.IFSgrowth.rebased'!J181,'[1]3.IMFq'!J185)</f>
        <v>105.78957835679961</v>
      </c>
      <c r="K181" s="42">
        <f>IFERROR('[1]1.IFSgrowth.rebased'!K181,'[1]3.IMFq'!K185)</f>
        <v>116.00577561498507</v>
      </c>
      <c r="L181" s="42">
        <f>IFERROR('[1]1.IFSgrowth.rebased'!L181,'[1]3.IMFq'!L185)</f>
        <v>142.16736924363462</v>
      </c>
      <c r="M181" s="42">
        <f>IFERROR('[1]1.IFSgrowth.rebased'!M181,'[1]3.IMFq'!M185)</f>
        <v>104.71863292898335</v>
      </c>
      <c r="N181" s="42">
        <f>IFERROR('[1]1.IFSgrowth.rebased'!N181,'[1]3.IMFq'!N185)</f>
        <v>110.32904824475756</v>
      </c>
      <c r="O181" s="42">
        <f>IFERROR('[1]1.IFSgrowth.rebased'!O181,'[1]3.IMFq'!O185)</f>
        <v>132.06763152583557</v>
      </c>
      <c r="P181" s="42">
        <f>IFERROR('[1]1.IFSgrowth.rebased'!P181,'[1]3.IMFq'!P185)</f>
        <v>104.50423925374091</v>
      </c>
      <c r="Q181" s="46">
        <f t="shared" si="3"/>
        <v>126.39832267618213</v>
      </c>
      <c r="S181" s="44">
        <f t="shared" si="5"/>
        <v>0.93595909795560761</v>
      </c>
      <c r="T181" s="44">
        <f>'[1]3.IMFq'!Z185</f>
        <v>0.33961910821789232</v>
      </c>
      <c r="U181" s="44">
        <f>'[1]3.IMFq'!AA185</f>
        <v>1.5817603010045866</v>
      </c>
      <c r="V181" s="44">
        <f>'[1]3.IMFq'!AB185</f>
        <v>1.988511254347336</v>
      </c>
      <c r="W181" s="44">
        <f>'[1]3.IMFq'!AC185</f>
        <v>1.3150074505701825</v>
      </c>
      <c r="X181" s="44">
        <f>'[1]3.IMFq'!AD185</f>
        <v>2.9223362232038141</v>
      </c>
      <c r="Y181" s="44">
        <f>'[1]3.IMFq'!AE185</f>
        <v>5.4649328780238982</v>
      </c>
      <c r="AA181" s="47">
        <f t="shared" si="4"/>
        <v>1983</v>
      </c>
      <c r="AB181" s="47"/>
      <c r="AC181" s="47"/>
    </row>
    <row r="182" spans="1:36" ht="15" x14ac:dyDescent="0.25">
      <c r="A182" s="41">
        <f>[1]Dummies!A181</f>
        <v>41974</v>
      </c>
      <c r="B182" s="42">
        <f>IFERROR('[1]1.IFSgrowth.rebased'!B182,'[1]3.IMFq'!B186)</f>
        <v>110.18645691012503</v>
      </c>
      <c r="C182" s="42">
        <f>IFERROR('[1]1.IFSgrowth.rebased'!C182,'[1]3.IMFq'!C186)</f>
        <v>112.34520283691931</v>
      </c>
      <c r="D182" s="42">
        <f>IFERROR('[1]1.IFSgrowth.rebased'!D182,'[1]3.IMFq'!D186)</f>
        <v>111.44317667516646</v>
      </c>
      <c r="E182" s="42">
        <f>IFERROR('[1]1.IFSgrowth.rebased'!E182,'[1]3.IMFq'!E186)</f>
        <v>134.28571601413171</v>
      </c>
      <c r="F182" s="42">
        <f>IFERROR('[1]1.IFSgrowth.rebased'!F182,'[1]3.IMFq'!F186)</f>
        <v>167.7445390880321</v>
      </c>
      <c r="G182" s="42">
        <f>IFERROR('[1]1.IFSgrowth.rebased'!G182,'[1]3.IMFq'!G186)</f>
        <v>139.64825967352124</v>
      </c>
      <c r="H182" s="42">
        <f>IFERROR('[1]1.IFSgrowth.rebased'!H182,'[1]3.IMFq'!H186)</f>
        <v>145.69273601444203</v>
      </c>
      <c r="I182" s="42">
        <f>'[1]3.IMFq'!I186</f>
        <v>155.1988789610576</v>
      </c>
      <c r="J182" s="42">
        <f>IFERROR('[1]1.IFSgrowth.rebased'!J182,'[1]3.IMFq'!J186)</f>
        <v>106.31323655380068</v>
      </c>
      <c r="K182" s="42">
        <f>IFERROR('[1]1.IFSgrowth.rebased'!K182,'[1]3.IMFq'!K186)</f>
        <v>121.47550137095482</v>
      </c>
      <c r="L182" s="42">
        <f>IFERROR('[1]1.IFSgrowth.rebased'!L182,'[1]3.IMFq'!L186)</f>
        <v>144.55121574632253</v>
      </c>
      <c r="M182" s="42">
        <f>IFERROR('[1]1.IFSgrowth.rebased'!M182,'[1]3.IMFq'!M186)</f>
        <v>113.07758003401871</v>
      </c>
      <c r="N182" s="42">
        <f>IFERROR('[1]1.IFSgrowth.rebased'!N182,'[1]3.IMFq'!N186)</f>
        <v>111.24557858911461</v>
      </c>
      <c r="O182" s="42">
        <f>IFERROR('[1]1.IFSgrowth.rebased'!O182,'[1]3.IMFq'!O186)</f>
        <v>133.58735124334459</v>
      </c>
      <c r="P182" s="42">
        <f>IFERROR('[1]1.IFSgrowth.rebased'!P182,'[1]3.IMFq'!P186)</f>
        <v>105.44067186727115</v>
      </c>
      <c r="Q182" s="46">
        <f t="shared" si="3"/>
        <v>128.14255405670332</v>
      </c>
      <c r="S182" s="44">
        <f t="shared" si="5"/>
        <v>1.3799482015198095</v>
      </c>
      <c r="T182" s="44">
        <f>'[1]3.IMFq'!Z186</f>
        <v>0.23839942079546539</v>
      </c>
      <c r="U182" s="44">
        <f>'[1]3.IMFq'!AA186</f>
        <v>1.3079991223899246</v>
      </c>
      <c r="V182" s="44">
        <f>'[1]3.IMFq'!AB186</f>
        <v>1.8608197035071106</v>
      </c>
      <c r="W182" s="44">
        <f>'[1]3.IMFq'!AC186</f>
        <v>0.98045236869168662</v>
      </c>
      <c r="X182" s="44">
        <f>'[1]3.IMFq'!AD186</f>
        <v>2.6964662512010129</v>
      </c>
      <c r="Y182" s="44">
        <f>'[1]3.IMFq'!AE186</f>
        <v>5.0958532923921718</v>
      </c>
      <c r="AA182" s="47">
        <f t="shared" si="4"/>
        <v>1984</v>
      </c>
      <c r="AB182" s="47"/>
      <c r="AC182" s="47"/>
    </row>
    <row r="183" spans="1:36" ht="15" x14ac:dyDescent="0.25">
      <c r="A183" s="41">
        <f>[1]Dummies!A182</f>
        <v>42064</v>
      </c>
      <c r="B183" s="42">
        <f>IFERROR('[1]1.IFSgrowth.rebased'!B183,'[1]3.IMFq'!B187)</f>
        <v>111.17866939118602</v>
      </c>
      <c r="C183" s="42">
        <f>IFERROR('[1]1.IFSgrowth.rebased'!C183,'[1]3.IMFq'!C187)</f>
        <v>112.73009588860967</v>
      </c>
      <c r="D183" s="42">
        <f>IFERROR('[1]1.IFSgrowth.rebased'!D183,'[1]3.IMFq'!D187)</f>
        <v>111.26166671171443</v>
      </c>
      <c r="E183" s="42">
        <f>IFERROR('[1]1.IFSgrowth.rebased'!E183,'[1]3.IMFq'!E187)</f>
        <v>131.03136765041671</v>
      </c>
      <c r="F183" s="42">
        <f>IFERROR('[1]1.IFSgrowth.rebased'!F183,'[1]3.IMFq'!F187)</f>
        <v>168.61618421510437</v>
      </c>
      <c r="G183" s="42">
        <f>IFERROR('[1]1.IFSgrowth.rebased'!G183,'[1]3.IMFq'!G187)</f>
        <v>140.10850072703579</v>
      </c>
      <c r="H183" s="42">
        <f>IFERROR('[1]1.IFSgrowth.rebased'!H183,'[1]3.IMFq'!H187)</f>
        <v>148.56425887888173</v>
      </c>
      <c r="I183" s="42">
        <f>'[1]3.IMFq'!I187</f>
        <v>157.81047006706814</v>
      </c>
      <c r="J183" s="42">
        <f>IFERROR('[1]1.IFSgrowth.rebased'!J183,'[1]3.IMFq'!J187)</f>
        <v>107.93750468168707</v>
      </c>
      <c r="K183" s="42">
        <f>IFERROR('[1]1.IFSgrowth.rebased'!K183,'[1]3.IMFq'!K187)</f>
        <v>112.06014745387208</v>
      </c>
      <c r="L183" s="42">
        <f>IFERROR('[1]1.IFSgrowth.rebased'!L183,'[1]3.IMFq'!L187)</f>
        <v>147.46567915733516</v>
      </c>
      <c r="M183" s="42">
        <f>IFERROR('[1]1.IFSgrowth.rebased'!M183,'[1]3.IMFq'!M187)</f>
        <v>105.74939879899077</v>
      </c>
      <c r="N183" s="42">
        <f>IFERROR('[1]1.IFSgrowth.rebased'!N183,'[1]3.IMFq'!N187)</f>
        <v>110.68395180349184</v>
      </c>
      <c r="O183" s="42">
        <f>IFERROR('[1]1.IFSgrowth.rebased'!O183,'[1]3.IMFq'!O187)</f>
        <v>135.549383869547</v>
      </c>
      <c r="P183" s="42">
        <f>IFERROR('[1]1.IFSgrowth.rebased'!P183,'[1]3.IMFq'!P187)</f>
        <v>106.06864345444453</v>
      </c>
      <c r="Q183" s="46">
        <f t="shared" si="3"/>
        <v>128.52921831528357</v>
      </c>
      <c r="S183" s="44">
        <f t="shared" si="5"/>
        <v>0.30174539709044712</v>
      </c>
      <c r="T183" s="44">
        <f>'[1]3.IMFq'!Z187</f>
        <v>0.23853778145863647</v>
      </c>
      <c r="U183" s="44">
        <f>'[1]3.IMFq'!AA187</f>
        <v>0.26415430342554558</v>
      </c>
      <c r="V183" s="44">
        <f>'[1]3.IMFq'!AB187</f>
        <v>1.5586391452453219</v>
      </c>
      <c r="W183" s="44">
        <f>'[1]3.IMFq'!AC187</f>
        <v>0.25005904128247991</v>
      </c>
      <c r="X183" s="44">
        <f>'[1]3.IMFq'!AD187</f>
        <v>1.3648734285561792</v>
      </c>
      <c r="Y183" s="44">
        <f>'[1]3.IMFq'!AE187</f>
        <v>5.1566321324440834</v>
      </c>
      <c r="AA183" s="47">
        <f t="shared" si="4"/>
        <v>1985</v>
      </c>
      <c r="AB183" s="47"/>
      <c r="AC183" s="47"/>
    </row>
    <row r="184" spans="1:36" ht="15" x14ac:dyDescent="0.25">
      <c r="A184" s="41">
        <f>[1]Dummies!A183</f>
        <v>42156</v>
      </c>
      <c r="B184" s="42">
        <f>IFERROR('[1]1.IFSgrowth.rebased'!B184,'[1]3.IMFq'!B188)</f>
        <v>111.86731571740746</v>
      </c>
      <c r="C184" s="42">
        <f>IFERROR('[1]1.IFSgrowth.rebased'!C184,'[1]3.IMFq'!C188)</f>
        <v>113.37808344029841</v>
      </c>
      <c r="D184" s="42">
        <f>IFERROR('[1]1.IFSgrowth.rebased'!D184,'[1]3.IMFq'!D188)</f>
        <v>112.03222433713967</v>
      </c>
      <c r="E184" s="42">
        <f>IFERROR('[1]1.IFSgrowth.rebased'!E184,'[1]3.IMFq'!E188)</f>
        <v>131.30213599835895</v>
      </c>
      <c r="F184" s="42">
        <f>IFERROR('[1]1.IFSgrowth.rebased'!F184,'[1]3.IMFq'!F188)</f>
        <v>169.25626586857658</v>
      </c>
      <c r="G184" s="42">
        <f>IFERROR('[1]1.IFSgrowth.rebased'!G184,'[1]3.IMFq'!G188)</f>
        <v>141.19776336745934</v>
      </c>
      <c r="H184" s="42">
        <f>IFERROR('[1]1.IFSgrowth.rebased'!H184,'[1]3.IMFq'!H188)</f>
        <v>151.47806841958987</v>
      </c>
      <c r="I184" s="42">
        <f>'[1]3.IMFq'!I188</f>
        <v>160.49382279229096</v>
      </c>
      <c r="J184" s="42">
        <f>IFERROR('[1]1.IFSgrowth.rebased'!J184,'[1]3.IMFq'!J188)</f>
        <v>108.0449953760866</v>
      </c>
      <c r="K184" s="42">
        <f>IFERROR('[1]1.IFSgrowth.rebased'!K184,'[1]3.IMFq'!K188)</f>
        <v>118.68371560164117</v>
      </c>
      <c r="L184" s="42">
        <f>IFERROR('[1]1.IFSgrowth.rebased'!L184,'[1]3.IMFq'!L188)</f>
        <v>149.60212396415048</v>
      </c>
      <c r="M184" s="42">
        <f>IFERROR('[1]1.IFSgrowth.rebased'!M184,'[1]3.IMFq'!M188)</f>
        <v>110.61092140977206</v>
      </c>
      <c r="N184" s="42">
        <f>IFERROR('[1]1.IFSgrowth.rebased'!N184,'[1]3.IMFq'!N188)</f>
        <v>111.47750011050171</v>
      </c>
      <c r="O184" s="42">
        <f>IFERROR('[1]1.IFSgrowth.rebased'!O184,'[1]3.IMFq'!O188)</f>
        <v>136.60112651858032</v>
      </c>
      <c r="P184" s="42">
        <f>IFERROR('[1]1.IFSgrowth.rebased'!P184,'[1]3.IMFq'!P188)</f>
        <v>106.39712327424597</v>
      </c>
      <c r="Q184" s="46">
        <f t="shared" si="3"/>
        <v>130.02385057380152</v>
      </c>
      <c r="S184" s="44">
        <f t="shared" si="5"/>
        <v>1.1628735303218063</v>
      </c>
      <c r="T184" s="44">
        <f>'[1]3.IMFq'!Z188</f>
        <v>0.19649262583356641</v>
      </c>
      <c r="U184" s="44">
        <f>'[1]3.IMFq'!AA188</f>
        <v>5.9601683219190349E-2</v>
      </c>
      <c r="V184" s="44">
        <f>'[1]3.IMFq'!AB188</f>
        <v>1.5015787515620715</v>
      </c>
      <c r="W184" s="44">
        <f>'[1]3.IMFq'!AC188</f>
        <v>2.5616476617851269E-2</v>
      </c>
      <c r="X184" s="44">
        <f>'[1]3.IMFq'!AD188</f>
        <v>0.94533435690227208</v>
      </c>
      <c r="Y184" s="44">
        <f>'[1]3.IMFq'!AE188</f>
        <v>4.96633580032948</v>
      </c>
      <c r="AA184" s="47">
        <f t="shared" si="4"/>
        <v>1986</v>
      </c>
      <c r="AB184" s="47"/>
      <c r="AC184" s="47"/>
    </row>
    <row r="185" spans="1:36" ht="15" x14ac:dyDescent="0.25">
      <c r="A185" s="41">
        <f>[1]Dummies!A184</f>
        <v>42248</v>
      </c>
      <c r="B185" s="42">
        <f>IFERROR('[1]1.IFSgrowth.rebased'!B185,'[1]3.IMFq'!B189)</f>
        <v>112.31505792775181</v>
      </c>
      <c r="C185" s="42">
        <f>IFERROR('[1]1.IFSgrowth.rebased'!C185,'[1]3.IMFq'!C189)</f>
        <v>113.8503537138545</v>
      </c>
      <c r="D185" s="42">
        <f>IFERROR('[1]1.IFSgrowth.rebased'!D185,'[1]3.IMFq'!D189)</f>
        <v>112.74268045931986</v>
      </c>
      <c r="E185" s="42">
        <f>IFERROR('[1]1.IFSgrowth.rebased'!E185,'[1]3.IMFq'!E189)</f>
        <v>126.20779363385459</v>
      </c>
      <c r="F185" s="42">
        <f>IFERROR('[1]1.IFSgrowth.rebased'!F185,'[1]3.IMFq'!F189)</f>
        <v>169.78975288949093</v>
      </c>
      <c r="G185" s="42">
        <f>IFERROR('[1]1.IFSgrowth.rebased'!G185,'[1]3.IMFq'!G189)</f>
        <v>142.37033486297585</v>
      </c>
      <c r="H185" s="42">
        <f>IFERROR('[1]1.IFSgrowth.rebased'!H185,'[1]3.IMFq'!H189)</f>
        <v>154.47336133455701</v>
      </c>
      <c r="I185" s="42">
        <f>'[1]3.IMFq'!I189</f>
        <v>163.20683980472447</v>
      </c>
      <c r="J185" s="42">
        <f>IFERROR('[1]1.IFSgrowth.rebased'!J185,'[1]3.IMFq'!J189)</f>
        <v>108.17351031054481</v>
      </c>
      <c r="K185" s="42">
        <f>IFERROR('[1]1.IFSgrowth.rebased'!K185,'[1]3.IMFq'!K189)</f>
        <v>119.48473863097033</v>
      </c>
      <c r="L185" s="42">
        <f>IFERROR('[1]1.IFSgrowth.rebased'!L185,'[1]3.IMFq'!L189)</f>
        <v>151.50581496365271</v>
      </c>
      <c r="M185" s="42">
        <f>IFERROR('[1]1.IFSgrowth.rebased'!M185,'[1]3.IMFq'!M189)</f>
        <v>106.0847823208738</v>
      </c>
      <c r="N185" s="42">
        <f>IFERROR('[1]1.IFSgrowth.rebased'!N185,'[1]3.IMFq'!N189)</f>
        <v>111.95810114193063</v>
      </c>
      <c r="O185" s="42">
        <f>IFERROR('[1]1.IFSgrowth.rebased'!O185,'[1]3.IMFq'!O189)</f>
        <v>137.3061637262206</v>
      </c>
      <c r="P185" s="42">
        <f>IFERROR('[1]1.IFSgrowth.rebased'!P185,'[1]3.IMFq'!P189)</f>
        <v>106.76187519712552</v>
      </c>
      <c r="Q185" s="46">
        <f t="shared" si="3"/>
        <v>130.50280005943858</v>
      </c>
      <c r="S185" s="44">
        <f t="shared" si="5"/>
        <v>0.36835510063994992</v>
      </c>
      <c r="T185" s="44">
        <f>'[1]3.IMFq'!Z189</f>
        <v>0.17201488984568414</v>
      </c>
      <c r="U185" s="44">
        <f>'[1]3.IMFq'!AA189</f>
        <v>1.9402999239703789E-2</v>
      </c>
      <c r="V185" s="44">
        <f>'[1]3.IMFq'!AB189</f>
        <v>1.51303530806155</v>
      </c>
      <c r="W185" s="44">
        <f>'[1]3.IMFq'!AC189</f>
        <v>-7.1712294147141531E-2</v>
      </c>
      <c r="X185" s="44">
        <f>'[1]3.IMFq'!AD189</f>
        <v>0.59110304055254304</v>
      </c>
      <c r="Y185" s="44">
        <f>'[1]3.IMFq'!AE189</f>
        <v>4.8078120424170034</v>
      </c>
      <c r="AA185" s="47">
        <f t="shared" si="4"/>
        <v>1987</v>
      </c>
      <c r="AB185" s="47"/>
      <c r="AC185" s="47"/>
    </row>
    <row r="186" spans="1:36" ht="15" x14ac:dyDescent="0.25">
      <c r="A186" s="41">
        <f>[1]Dummies!A185</f>
        <v>42339</v>
      </c>
      <c r="B186" s="42">
        <f>IFERROR('[1]1.IFSgrowth.rebased'!B186,'[1]3.IMFq'!B190)</f>
        <v>112.52225576550407</v>
      </c>
      <c r="C186" s="42">
        <f>IFERROR('[1]1.IFSgrowth.rebased'!C186,'[1]3.IMFq'!C190)</f>
        <v>114.67670633827775</v>
      </c>
      <c r="D186" s="42">
        <f>IFERROR('[1]1.IFSgrowth.rebased'!D186,'[1]3.IMFq'!D190)</f>
        <v>113.21807533442166</v>
      </c>
      <c r="E186" s="42">
        <f>IFERROR('[1]1.IFSgrowth.rebased'!E186,'[1]3.IMFq'!E190)</f>
        <v>129.50316750483358</v>
      </c>
      <c r="F186" s="42">
        <f>IFERROR('[1]1.IFSgrowth.rebased'!F186,'[1]3.IMFq'!F190)</f>
        <v>170.21664527784739</v>
      </c>
      <c r="G186" s="42">
        <f>IFERROR('[1]1.IFSgrowth.rebased'!G186,'[1]3.IMFq'!G190)</f>
        <v>143.6262152135854</v>
      </c>
      <c r="H186" s="42">
        <f>IFERROR('[1]1.IFSgrowth.rebased'!H186,'[1]3.IMFq'!H190)</f>
        <v>157.55013762378317</v>
      </c>
      <c r="I186" s="42">
        <f>'[1]3.IMFq'!I190</f>
        <v>165.94952110436864</v>
      </c>
      <c r="J186" s="42">
        <f>IFERROR('[1]1.IFSgrowth.rebased'!J186,'[1]3.IMFq'!J190)</f>
        <v>108.06493527138636</v>
      </c>
      <c r="K186" s="42">
        <f>IFERROR('[1]1.IFSgrowth.rebased'!K186,'[1]3.IMFq'!K190)</f>
        <v>125.35241180740067</v>
      </c>
      <c r="L186" s="42">
        <f>IFERROR('[1]1.IFSgrowth.rebased'!L186,'[1]3.IMFq'!L190)</f>
        <v>153.1767521558418</v>
      </c>
      <c r="M186" s="42">
        <f>IFERROR('[1]1.IFSgrowth.rebased'!M186,'[1]3.IMFq'!M190)</f>
        <v>114.8806510782705</v>
      </c>
      <c r="N186" s="42">
        <f>IFERROR('[1]1.IFSgrowth.rebased'!N186,'[1]3.IMFq'!N190)</f>
        <v>112.4834108265112</v>
      </c>
      <c r="O186" s="42">
        <f>IFERROR('[1]1.IFSgrowth.rebased'!O186,'[1]3.IMFq'!O190)</f>
        <v>137.66449549246781</v>
      </c>
      <c r="P186" s="42">
        <f>IFERROR('[1]1.IFSgrowth.rebased'!P186,'[1]3.IMFq'!P190)</f>
        <v>106.77925815190565</v>
      </c>
      <c r="Q186" s="46">
        <f t="shared" si="3"/>
        <v>132.18967672729272</v>
      </c>
      <c r="S186" s="44">
        <f t="shared" si="5"/>
        <v>1.2925980646283808</v>
      </c>
      <c r="T186" s="44">
        <f>'[1]3.IMFq'!Z190</f>
        <v>0.16505269523836574</v>
      </c>
      <c r="U186" s="44">
        <f>'[1]3.IMFq'!AA190</f>
        <v>0.14239628084506961</v>
      </c>
      <c r="V186" s="44">
        <f>'[1]3.IMFq'!AB190</f>
        <v>1.5921121076940326</v>
      </c>
      <c r="W186" s="44">
        <f>'[1]3.IMFq'!AC190</f>
        <v>-4.2885725914953987E-2</v>
      </c>
      <c r="X186" s="44">
        <f>'[1]3.IMFq'!AD190</f>
        <v>0.30008613967393849</v>
      </c>
      <c r="Y186" s="44">
        <f>'[1]3.IMFq'!AE190</f>
        <v>4.6796775995252782</v>
      </c>
      <c r="AA186" s="47">
        <f t="shared" si="4"/>
        <v>1988</v>
      </c>
      <c r="AB186" s="47"/>
      <c r="AC186" s="47"/>
    </row>
    <row r="187" spans="1:36" ht="15" x14ac:dyDescent="0.25">
      <c r="A187" s="41">
        <f>[1]Dummies!A186</f>
        <v>42430</v>
      </c>
      <c r="B187" s="42">
        <f>IFERROR('[1]1.IFSgrowth.rebased'!B187,'[1]3.IMFq'!B191)</f>
        <v>113.17434407378477</v>
      </c>
      <c r="C187" s="42">
        <f>IFERROR('[1]1.IFSgrowth.rebased'!C187,'[1]3.IMFq'!C191)</f>
        <v>114.91934060726055</v>
      </c>
      <c r="D187" s="42">
        <f>IFERROR('[1]1.IFSgrowth.rebased'!D187,'[1]3.IMFq'!D191)</f>
        <v>113.72224178129875</v>
      </c>
      <c r="E187" s="42">
        <f>IFERROR('[1]1.IFSgrowth.rebased'!E187,'[1]3.IMFq'!E191)</f>
        <v>134.06622955026944</v>
      </c>
      <c r="F187" s="42">
        <f>IFERROR('[1]1.IFSgrowth.rebased'!F187,'[1]3.IMFq'!F191)</f>
        <v>169.08969462091781</v>
      </c>
      <c r="G187" s="42">
        <f>IFERROR('[1]1.IFSgrowth.rebased'!G187,'[1]3.IMFq'!G191)</f>
        <v>145.20484584008307</v>
      </c>
      <c r="H187" s="42">
        <f>IFERROR('[1]1.IFSgrowth.rebased'!H187,'[1]3.IMFq'!H191)</f>
        <v>161.12728626258271</v>
      </c>
      <c r="I187" s="42">
        <f>'[1]3.IMFq'!I191</f>
        <v>168.65137585478442</v>
      </c>
      <c r="J187" s="42">
        <f>IFERROR('[1]1.IFSgrowth.rebased'!J187,'[1]3.IMFq'!J191)</f>
        <v>108.82843446482016</v>
      </c>
      <c r="K187" s="42">
        <f>IFERROR('[1]1.IFSgrowth.rebased'!K187,'[1]3.IMFq'!K191)</f>
        <v>115.26731648423348</v>
      </c>
      <c r="L187" s="42">
        <f>IFERROR('[1]1.IFSgrowth.rebased'!L187,'[1]3.IMFq'!L191)</f>
        <v>154.01893437245232</v>
      </c>
      <c r="M187" s="42">
        <f>IFERROR('[1]1.IFSgrowth.rebased'!M187,'[1]3.IMFq'!M191)</f>
        <v>107.05298429230365</v>
      </c>
      <c r="N187" s="42">
        <f>IFERROR('[1]1.IFSgrowth.rebased'!N187,'[1]3.IMFq'!N191)</f>
        <v>113.45863328188805</v>
      </c>
      <c r="O187" s="42">
        <f>IFERROR('[1]1.IFSgrowth.rebased'!O187,'[1]3.IMFq'!O191)</f>
        <v>137.03618891880913</v>
      </c>
      <c r="P187" s="42">
        <f>IFERROR('[1]1.IFSgrowth.rebased'!P187,'[1]3.IMFq'!P191)</f>
        <v>107.75794443214065</v>
      </c>
      <c r="Q187" s="46">
        <f t="shared" si="3"/>
        <v>132.93242367311981</v>
      </c>
      <c r="S187" s="44">
        <f t="shared" si="5"/>
        <v>0.56187969001495475</v>
      </c>
      <c r="T187" s="44">
        <f>'[1]3.IMFq'!Z191</f>
        <v>2.1589715218794936E-2</v>
      </c>
      <c r="U187" s="44">
        <f>'[1]3.IMFq'!AA191</f>
        <v>0.879062354632687</v>
      </c>
      <c r="V187" s="44">
        <f>'[1]3.IMFq'!AB191</f>
        <v>2.0936157789879672</v>
      </c>
      <c r="W187" s="44">
        <f>'[1]3.IMFq'!AC191</f>
        <v>0.20569887561709965</v>
      </c>
      <c r="X187" s="44">
        <f>'[1]3.IMFq'!AD191</f>
        <v>-1.8130864052001705E-2</v>
      </c>
      <c r="Y187" s="44">
        <f>'[1]3.IMFq'!AE191</f>
        <v>4.7343927153428167</v>
      </c>
      <c r="AA187" s="47">
        <f t="shared" si="4"/>
        <v>1989</v>
      </c>
      <c r="AB187" s="47"/>
      <c r="AC187" s="47"/>
    </row>
    <row r="188" spans="1:36" ht="15" x14ac:dyDescent="0.25">
      <c r="A188" s="41">
        <f>[1]Dummies!A187</f>
        <v>42522</v>
      </c>
      <c r="B188" s="42">
        <f>IFERROR('[1]1.IFSgrowth.rebased'!B188,'[1]3.IMFq'!B192)</f>
        <v>113.53777532310561</v>
      </c>
      <c r="C188" s="42">
        <f>IFERROR('[1]1.IFSgrowth.rebased'!C188,'[1]3.IMFq'!C192)</f>
        <v>115.46623054687262</v>
      </c>
      <c r="D188" s="42">
        <f>IFERROR('[1]1.IFSgrowth.rebased'!D188,'[1]3.IMFq'!D192)</f>
        <v>114.24708360446839</v>
      </c>
      <c r="E188" s="42">
        <f>IFERROR('[1]1.IFSgrowth.rebased'!E188,'[1]3.IMFq'!E192)</f>
        <v>136.41083729040574</v>
      </c>
      <c r="F188" s="42">
        <f>IFERROR('[1]1.IFSgrowth.rebased'!F188,'[1]3.IMFq'!F192)</f>
        <v>169.88229710924983</v>
      </c>
      <c r="G188" s="42">
        <f>IFERROR('[1]1.IFSgrowth.rebased'!G188,'[1]3.IMFq'!G192)</f>
        <v>146.5315673325606</v>
      </c>
      <c r="H188" s="42">
        <f>IFERROR('[1]1.IFSgrowth.rebased'!H188,'[1]3.IMFq'!H192)</f>
        <v>164.19947371020115</v>
      </c>
      <c r="I188" s="42">
        <f>'[1]3.IMFq'!I192</f>
        <v>171.48158206342544</v>
      </c>
      <c r="J188" s="42">
        <f>IFERROR('[1]1.IFSgrowth.rebased'!J188,'[1]3.IMFq'!J192)</f>
        <v>108.59160553716367</v>
      </c>
      <c r="K188" s="42">
        <f>IFERROR('[1]1.IFSgrowth.rebased'!K188,'[1]3.IMFq'!K192)</f>
        <v>122.75959974831731</v>
      </c>
      <c r="L188" s="42">
        <f>IFERROR('[1]1.IFSgrowth.rebased'!L188,'[1]3.IMFq'!L192)</f>
        <v>155.46276441732127</v>
      </c>
      <c r="M188" s="42">
        <f>IFERROR('[1]1.IFSgrowth.rebased'!M188,'[1]3.IMFq'!M192)</f>
        <v>111.95040422194094</v>
      </c>
      <c r="N188" s="42">
        <f>IFERROR('[1]1.IFSgrowth.rebased'!N188,'[1]3.IMFq'!N192)</f>
        <v>113.90571981339347</v>
      </c>
      <c r="O188" s="42">
        <f>IFERROR('[1]1.IFSgrowth.rebased'!O188,'[1]3.IMFq'!O192)</f>
        <v>136.95708296167533</v>
      </c>
      <c r="P188" s="42">
        <f>IFERROR('[1]1.IFSgrowth.rebased'!P188,'[1]3.IMFq'!P192)</f>
        <v>108.00889232296397</v>
      </c>
      <c r="Q188" s="46">
        <f>B188*$B$1+C188*$C$1+D188*$D$1+E188*$E$1+F188*$F$1+G188*$G$1+H188*$H$1+I188*$I$1+J188*$J$1+K188*$K$1+L188*$L$1+M188*$M$1+N188*$N$1+O188*$O$1+P188*$P$1</f>
        <v>134.42442838935492</v>
      </c>
      <c r="S188" s="44">
        <f t="shared" si="5"/>
        <v>1.1223783295367662</v>
      </c>
      <c r="T188" s="44">
        <f>'[1]3.IMFq'!Z192</f>
        <v>0.11121198742853888</v>
      </c>
      <c r="U188" s="44">
        <f>'[1]3.IMFq'!AA192</f>
        <v>1.1490912989017721</v>
      </c>
      <c r="V188" s="44">
        <f>'[1]3.IMFq'!AB192</f>
        <v>2.1628620290071288</v>
      </c>
      <c r="W188" s="44">
        <f>'[1]3.IMFq'!AC192</f>
        <v>0.44956503793018854</v>
      </c>
      <c r="X188" s="44">
        <f>'[1]3.IMFq'!AD192</f>
        <v>-0.15168384339562246</v>
      </c>
      <c r="Y188" s="44">
        <f>'[1]3.IMFq'!AE192</f>
        <v>4.6008232212032096</v>
      </c>
      <c r="AA188" s="47">
        <f t="shared" si="4"/>
        <v>1990</v>
      </c>
      <c r="AB188" s="47"/>
      <c r="AC188" s="47"/>
    </row>
    <row r="189" spans="1:36" ht="15" x14ac:dyDescent="0.25">
      <c r="A189" s="41">
        <f>[1]Dummies!A188</f>
        <v>42614</v>
      </c>
      <c r="B189" s="42">
        <f>IFERROR('[1]1.IFSgrowth.rebased'!B189,'[1]3.IMFq'!B193)</f>
        <v>114.34320003742759</v>
      </c>
      <c r="C189" s="42">
        <f>IFERROR('[1]1.IFSgrowth.rebased'!C189,'[1]3.IMFq'!C193)</f>
        <v>116.09086936434414</v>
      </c>
      <c r="D189" s="42">
        <f>IFERROR('[1]1.IFSgrowth.rebased'!D189,'[1]3.IMFq'!D193)</f>
        <v>114.90092896166931</v>
      </c>
      <c r="E189" s="42">
        <f>IFERROR('[1]1.IFSgrowth.rebased'!E189,'[1]3.IMFq'!E193)</f>
        <v>134.86212439119058</v>
      </c>
      <c r="F189" s="42">
        <f>IFERROR('[1]1.IFSgrowth.rebased'!F189,'[1]3.IMFq'!F193)</f>
        <v>171.14720433011519</v>
      </c>
      <c r="G189" s="42">
        <f>IFERROR('[1]1.IFSgrowth.rebased'!G189,'[1]3.IMFq'!G193)</f>
        <v>147.84582111181311</v>
      </c>
      <c r="H189" s="42">
        <f>IFERROR('[1]1.IFSgrowth.rebased'!H189,'[1]3.IMFq'!H193)</f>
        <v>167.18558894195283</v>
      </c>
      <c r="I189" s="42">
        <f>'[1]3.IMFq'!I193</f>
        <v>174.36964889385268</v>
      </c>
      <c r="J189" s="42">
        <f>IFERROR('[1]1.IFSgrowth.rebased'!J189,'[1]3.IMFq'!J193)</f>
        <v>108.80718933971755</v>
      </c>
      <c r="K189" s="42">
        <f>IFERROR('[1]1.IFSgrowth.rebased'!K189,'[1]3.IMFq'!K193)</f>
        <v>122.63344631348059</v>
      </c>
      <c r="L189" s="42">
        <f>IFERROR('[1]1.IFSgrowth.rebased'!L189,'[1]3.IMFq'!L193)</f>
        <v>156.91224112218316</v>
      </c>
      <c r="M189" s="42">
        <f>IFERROR('[1]1.IFSgrowth.rebased'!M189,'[1]3.IMFq'!M193)</f>
        <v>107.31554753879308</v>
      </c>
      <c r="N189" s="42">
        <f>IFERROR('[1]1.IFSgrowth.rebased'!N189,'[1]3.IMFq'!N193)</f>
        <v>114.185148156891</v>
      </c>
      <c r="O189" s="42">
        <f>IFERROR('[1]1.IFSgrowth.rebased'!O189,'[1]3.IMFq'!O193)</f>
        <v>136.7872447225536</v>
      </c>
      <c r="P189" s="42">
        <f>IFERROR('[1]1.IFSgrowth.rebased'!P189,'[1]3.IMFq'!P193)</f>
        <v>109.22114353924832</v>
      </c>
      <c r="Q189" s="46">
        <f>B189*$B$1+C189*$C$1+D189*$D$1+E189*$E$1+F189*$F$1+G189*$G$1+H189*$H$1+I189*$I$1+J189*$J$1+K189*$K$1+L189*$L$1+M189*$M$1+N189*$N$1+O189*$O$1+P189*$P$1</f>
        <v>135.1925494248857</v>
      </c>
      <c r="S189" s="44">
        <f t="shared" si="5"/>
        <v>0.57141476793634016</v>
      </c>
      <c r="T189" s="44">
        <f>'[1]3.IMFq'!Z193</f>
        <v>0.27973299096260007</v>
      </c>
      <c r="U189" s="44">
        <f>'[1]3.IMFq'!AA193</f>
        <v>1.4016606377919905</v>
      </c>
      <c r="V189" s="44">
        <f>'[1]3.IMFq'!AB193</f>
        <v>2.1574046902759436</v>
      </c>
      <c r="W189" s="44">
        <f>'[1]3.IMFq'!AC193</f>
        <v>0.78171570679645974</v>
      </c>
      <c r="X189" s="44">
        <f>'[1]3.IMFq'!AD193</f>
        <v>-0.18983584969430867</v>
      </c>
      <c r="Y189" s="44">
        <f>'[1]3.IMFq'!AE193</f>
        <v>4.4356741774860708</v>
      </c>
      <c r="AA189" s="47">
        <f t="shared" si="4"/>
        <v>1991</v>
      </c>
      <c r="AB189" s="47"/>
      <c r="AC189" s="47"/>
    </row>
    <row r="190" spans="1:36" ht="15" x14ac:dyDescent="0.25">
      <c r="A190" s="41">
        <f>[1]Dummies!A189</f>
        <v>42705</v>
      </c>
      <c r="B190" s="42">
        <f>IFERROR('[1]1.IFSgrowth.rebased'!B190,'[1]3.IMFq'!B194)</f>
        <v>114.97700338072325</v>
      </c>
      <c r="C190" s="42">
        <f>IFERROR('[1]1.IFSgrowth.rebased'!C190,'[1]3.IMFq'!C194)</f>
        <v>116.95958670239828</v>
      </c>
      <c r="D190" s="42">
        <f>IFERROR('[1]1.IFSgrowth.rebased'!D190,'[1]3.IMFq'!D194)</f>
        <v>115.30302444461762</v>
      </c>
      <c r="E190" s="42">
        <f>IFERROR('[1]1.IFSgrowth.rebased'!E190,'[1]3.IMFq'!E194)</f>
        <v>134.93597030426571</v>
      </c>
      <c r="F190" s="42">
        <f>IFERROR('[1]1.IFSgrowth.rebased'!F190,'[1]3.IMFq'!F194)</f>
        <v>172.88441628351399</v>
      </c>
      <c r="G190" s="42">
        <f>IFERROR('[1]1.IFSgrowth.rebased'!G190,'[1]3.IMFq'!G194)</f>
        <v>149.14760717784057</v>
      </c>
      <c r="H190" s="42">
        <f>IFERROR('[1]1.IFSgrowth.rebased'!H190,'[1]3.IMFq'!H194)</f>
        <v>170.08563195783782</v>
      </c>
      <c r="I190" s="42">
        <f>'[1]3.IMFq'!I194</f>
        <v>177.31557634606619</v>
      </c>
      <c r="J190" s="42">
        <f>IFERROR('[1]1.IFSgrowth.rebased'!J190,'[1]3.IMFq'!J194)</f>
        <v>109.12454090599597</v>
      </c>
      <c r="K190" s="42">
        <f>IFERROR('[1]1.IFSgrowth.rebased'!K190,'[1]3.IMFq'!K194)</f>
        <v>128.36983786666619</v>
      </c>
      <c r="L190" s="42">
        <f>IFERROR('[1]1.IFSgrowth.rebased'!L190,'[1]3.IMFq'!L194)</f>
        <v>158.36736448703803</v>
      </c>
      <c r="M190" s="42">
        <f>IFERROR('[1]1.IFSgrowth.rebased'!M190,'[1]3.IMFq'!M194)</f>
        <v>116.1093650208266</v>
      </c>
      <c r="N190" s="42">
        <f>IFERROR('[1]1.IFSgrowth.rebased'!N190,'[1]3.IMFq'!N194)</f>
        <v>114.62105087687095</v>
      </c>
      <c r="O190" s="42">
        <f>IFERROR('[1]1.IFSgrowth.rebased'!O190,'[1]3.IMFq'!O194)</f>
        <v>136.52667420144391</v>
      </c>
      <c r="P190" s="42">
        <f>IFERROR('[1]1.IFSgrowth.rebased'!P190,'[1]3.IMFq'!P194)</f>
        <v>110.14158827889086</v>
      </c>
      <c r="Q190" s="46">
        <f>B190*$B$1+C190*$C$1+D190*$D$1+E190*$E$1+F190*$F$1+G190*$G$1+H190*$H$1+I190*$I$1+J190*$J$1+K190*$K$1+L190*$L$1+M190*$M$1+N190*$N$1+O190*$O$1+P190*$P$1</f>
        <v>136.78455969980294</v>
      </c>
      <c r="S190" s="44">
        <f t="shared" si="5"/>
        <v>1.1775872869397963</v>
      </c>
      <c r="T190" s="44">
        <f>'[1]3.IMFq'!Z194</f>
        <v>0.5270129287937797</v>
      </c>
      <c r="U190" s="44">
        <f>'[1]3.IMFq'!AA194</f>
        <v>1.6363198939856272</v>
      </c>
      <c r="V190" s="44">
        <f>'[1]3.IMFq'!AB194</f>
        <v>2.0782627881696492</v>
      </c>
      <c r="W190" s="44">
        <f>'[1]3.IMFq'!AC194</f>
        <v>1.2015339395036184</v>
      </c>
      <c r="X190" s="44">
        <f>'[1]3.IMFq'!AD194</f>
        <v>-0.13289135805690799</v>
      </c>
      <c r="Y190" s="44">
        <f>'[1]3.IMFq'!AE194</f>
        <v>4.2399614017049725</v>
      </c>
      <c r="AA190" s="47">
        <f t="shared" si="4"/>
        <v>1992</v>
      </c>
      <c r="AB190" s="47"/>
      <c r="AC190" s="47"/>
      <c r="AE190" s="40" t="s">
        <v>180</v>
      </c>
      <c r="AF190" s="40" t="s">
        <v>181</v>
      </c>
      <c r="AG190" s="40" t="s">
        <v>182</v>
      </c>
      <c r="AH190" s="40" t="s">
        <v>183</v>
      </c>
      <c r="AI190" s="40" t="s">
        <v>184</v>
      </c>
      <c r="AJ190" s="40" t="s">
        <v>185</v>
      </c>
    </row>
    <row r="191" spans="1:36" ht="15" x14ac:dyDescent="0.25">
      <c r="A191" s="41">
        <f>[1]Dummies!A190</f>
        <v>42795</v>
      </c>
      <c r="B191" s="42">
        <f>IFERROR('[1]1.IFSgrowth.rebased'!B191,'[1]3.IMFq'!B195)</f>
        <v>115.53681634518631</v>
      </c>
      <c r="C191" s="42">
        <f>IFERROR('[1]1.IFSgrowth.rebased'!C191,'[1]3.IMFq'!C195)</f>
        <v>117.30524425225921</v>
      </c>
      <c r="D191" s="42">
        <f>IFERROR('[1]1.IFSgrowth.rebased'!D191,'[1]3.IMFq'!D195)</f>
        <v>115.51088260447648</v>
      </c>
      <c r="E191" s="42">
        <f>IFERROR('[1]1.IFSgrowth.rebased'!E191,'[1]3.IMFq'!E195)</f>
        <v>144.24946277708244</v>
      </c>
      <c r="F191" s="42">
        <f>IFERROR('[1]1.IFSgrowth.rebased'!F191,'[1]3.IMFq'!F195)</f>
        <v>176.25625180364267</v>
      </c>
      <c r="G191" s="42">
        <f>IFERROR('[1]1.IFSgrowth.rebased'!G191,'[1]3.IMFq'!G195)</f>
        <v>150.25112580278608</v>
      </c>
      <c r="H191" s="42">
        <f>IFERROR('[1]1.IFSgrowth.rebased'!H191,'[1]3.IMFq'!H195)</f>
        <v>172.65917379271423</v>
      </c>
      <c r="I191" s="42">
        <f>'[1]3.IMFq'!I195</f>
        <v>180.39024222113198</v>
      </c>
      <c r="J191" s="42">
        <f>IFERROR('[1]1.IFSgrowth.rebased'!J191,'[1]3.IMFq'!J195)</f>
        <v>109.9302893841334</v>
      </c>
      <c r="K191" s="42">
        <f>IFERROR('[1]1.IFSgrowth.rebased'!K191,'[1]3.IMFq'!K195)</f>
        <v>118.58935693493402</v>
      </c>
      <c r="L191" s="42">
        <f>IFERROR('[1]1.IFSgrowth.rebased'!L191,'[1]3.IMFq'!L195)</f>
        <v>159.88329016028931</v>
      </c>
      <c r="M191" s="42">
        <f>IFERROR('[1]1.IFSgrowth.rebased'!M191,'[1]3.IMFq'!M195)</f>
        <v>108.82733748147066</v>
      </c>
      <c r="N191" s="42">
        <f>IFERROR('[1]1.IFSgrowth.rebased'!N191,'[1]3.IMFq'!N195)</f>
        <v>116.02936458679642</v>
      </c>
      <c r="O191" s="42">
        <f>IFERROR('[1]1.IFSgrowth.rebased'!O191,'[1]3.IMFq'!O195)</f>
        <v>135.50468443881843</v>
      </c>
      <c r="P191" s="42">
        <f>IFERROR('[1]1.IFSgrowth.rebased'!P191,'[1]3.IMFq'!P195)</f>
        <v>110.70058361014465</v>
      </c>
      <c r="Q191" s="46">
        <f>B191*$B$1+C191*$C$1+D191*$D$1+E191*$E$1+F191*$F$1+G191*$G$1+H191*$H$1+I191*$I$1+J191*$J$1+K191*$K$1+L191*$L$1+M191*$M$1+N191*$N$1+O191*$O$1+P191*$P$1</f>
        <v>138.07747932148789</v>
      </c>
      <c r="S191" s="44">
        <f t="shared" si="5"/>
        <v>0.94522336769768955</v>
      </c>
      <c r="T191" s="44">
        <f>'[1]3.IMFq'!Z195</f>
        <v>1.2182769682209216</v>
      </c>
      <c r="U191" s="44">
        <f>'[1]3.IMFq'!AA195</f>
        <v>1.8943457435778299</v>
      </c>
      <c r="V191" s="44">
        <f>'[1]3.IMFq'!AB195</f>
        <v>1.5860118139715107</v>
      </c>
      <c r="W191" s="44">
        <f>'[1]3.IMFq'!AC195</f>
        <v>2.274277668244884</v>
      </c>
      <c r="X191" s="44">
        <f>'[1]3.IMFq'!AD195</f>
        <v>0.27370140031348633</v>
      </c>
      <c r="Y191" s="44">
        <f>'[1]3.IMFq'!AE195</f>
        <v>3.8215536036249276</v>
      </c>
      <c r="AA191" s="47">
        <f t="shared" si="4"/>
        <v>1993</v>
      </c>
      <c r="AB191" s="47"/>
      <c r="AC191" s="47"/>
      <c r="AD191" s="36" t="s">
        <v>186</v>
      </c>
      <c r="AE191" s="48">
        <v>3.7222162322634977</v>
      </c>
      <c r="AF191" s="48">
        <v>1.7596961892049512</v>
      </c>
      <c r="AG191" s="48">
        <v>2.5398429247232901</v>
      </c>
      <c r="AH191" s="48">
        <v>1.4216661927782148</v>
      </c>
      <c r="AI191" s="48">
        <v>2.1702524049227012</v>
      </c>
      <c r="AJ191" s="49">
        <v>0.30139747640183234</v>
      </c>
    </row>
    <row r="192" spans="1:36" ht="15" x14ac:dyDescent="0.25">
      <c r="A192" s="41">
        <f>[1]Dummies!A191</f>
        <v>42887</v>
      </c>
      <c r="B192" s="42">
        <f>IFERROR('[1]1.IFSgrowth.rebased'!B192,'[1]3.IMFq'!B196)</f>
        <v>116.18367527260159</v>
      </c>
      <c r="C192" s="42">
        <f>IFERROR('[1]1.IFSgrowth.rebased'!C192,'[1]3.IMFq'!C196)</f>
        <v>117.66245581492886</v>
      </c>
      <c r="D192" s="42">
        <f>IFERROR('[1]1.IFSgrowth.rebased'!D192,'[1]3.IMFq'!D196)</f>
        <v>115.82558030185797</v>
      </c>
      <c r="E192" s="42">
        <f>IFERROR('[1]1.IFSgrowth.rebased'!E192,'[1]3.IMFq'!E196)</f>
        <v>145.71800820399497</v>
      </c>
      <c r="F192" s="42">
        <f>IFERROR('[1]1.IFSgrowth.rebased'!F192,'[1]3.IMFq'!F196)</f>
        <v>178.47314568842967</v>
      </c>
      <c r="G192" s="42">
        <f>IFERROR('[1]1.IFSgrowth.rebased'!G192,'[1]3.IMFq'!G196)</f>
        <v>151.60229633350625</v>
      </c>
      <c r="H192" s="42">
        <f>IFERROR('[1]1.IFSgrowth.rebased'!H192,'[1]3.IMFq'!H196)</f>
        <v>175.48324396292236</v>
      </c>
      <c r="I192" s="42">
        <f>'[1]3.IMFq'!I196</f>
        <v>183.42353979649141</v>
      </c>
      <c r="J192" s="42">
        <f>IFERROR('[1]1.IFSgrowth.rebased'!J192,'[1]3.IMFq'!J196)</f>
        <v>110.21424714791119</v>
      </c>
      <c r="K192" s="42">
        <f>IFERROR('[1]1.IFSgrowth.rebased'!K192,'[1]3.IMFq'!K196)</f>
        <v>131.34053341897339</v>
      </c>
      <c r="L192" s="42">
        <f>IFERROR('[1]1.IFSgrowth.rebased'!L192,'[1]3.IMFq'!L196)</f>
        <v>161.32764458576889</v>
      </c>
      <c r="M192" s="42">
        <f>IFERROR('[1]1.IFSgrowth.rebased'!M192,'[1]3.IMFq'!M196)</f>
        <v>112.67506301066136</v>
      </c>
      <c r="N192" s="42">
        <f>IFERROR('[1]1.IFSgrowth.rebased'!N192,'[1]3.IMFq'!N196)</f>
        <v>116.78940725819645</v>
      </c>
      <c r="O192" s="42">
        <f>IFERROR('[1]1.IFSgrowth.rebased'!O192,'[1]3.IMFq'!O196)</f>
        <v>135.330924137544</v>
      </c>
      <c r="P192" s="42">
        <f>IFERROR('[1]1.IFSgrowth.rebased'!P192,'[1]3.IMFq'!P196)</f>
        <v>111.67598589466334</v>
      </c>
      <c r="Q192" s="46">
        <f>B192*$B$1+C192*$C$1+D192*$D$1+E192*$E$1+F192*$F$1+G192*$G$1+H192*$H$1+I192*$I$1+J192*$J$1+K192*$K$1+L192*$L$1+M192*$M$1+N192*$N$1+O192*$O$1+P192*$P$1</f>
        <v>139.79978509471451</v>
      </c>
      <c r="S192" s="44">
        <f t="shared" si="5"/>
        <v>1.2473473456279915</v>
      </c>
      <c r="T192" s="44">
        <f>'[1]3.IMFq'!Z196</f>
        <v>1.4766270892734079</v>
      </c>
      <c r="U192" s="44">
        <f>'[1]3.IMFq'!AA196</f>
        <v>2.0753584434172412</v>
      </c>
      <c r="V192" s="44">
        <f>'[1]3.IMFq'!AB196</f>
        <v>1.50060377400143</v>
      </c>
      <c r="W192" s="44">
        <f>'[1]3.IMFq'!AC196</f>
        <v>2.6401486509749716</v>
      </c>
      <c r="X192" s="44">
        <f>'[1]3.IMFq'!AD196</f>
        <v>0.41976396084837386</v>
      </c>
      <c r="Y192" s="44">
        <f>'[1]3.IMFq'!AE196</f>
        <v>3.6460734087527147</v>
      </c>
      <c r="AA192" s="47">
        <f t="shared" si="4"/>
        <v>1994</v>
      </c>
      <c r="AB192" s="47"/>
      <c r="AC192" s="47"/>
      <c r="AE192" s="44">
        <f t="shared" ref="AE192:AJ194" si="6">S192</f>
        <v>1.2473473456279915</v>
      </c>
      <c r="AF192" s="44">
        <f t="shared" si="6"/>
        <v>1.4766270892734079</v>
      </c>
      <c r="AG192" s="44">
        <f t="shared" si="6"/>
        <v>2.0753584434172412</v>
      </c>
      <c r="AH192" s="50">
        <f t="shared" si="6"/>
        <v>1.50060377400143</v>
      </c>
      <c r="AI192" s="44">
        <f t="shared" si="6"/>
        <v>2.6401486509749716</v>
      </c>
      <c r="AJ192" s="50">
        <f t="shared" si="6"/>
        <v>0.41976396084837386</v>
      </c>
    </row>
    <row r="193" spans="1:36" ht="15" x14ac:dyDescent="0.25">
      <c r="A193" s="41">
        <f>[1]Dummies!A192</f>
        <v>42979</v>
      </c>
      <c r="B193" s="42">
        <f>IFERROR('[1]1.IFSgrowth.rebased'!B193,'[1]3.IMFq'!B197)</f>
        <v>117.09981038729551</v>
      </c>
      <c r="C193" s="42">
        <f>IFERROR('[1]1.IFSgrowth.rebased'!C193,'[1]3.IMFq'!C197)</f>
        <v>118.11667294347149</v>
      </c>
      <c r="D193" s="42">
        <f>IFERROR('[1]1.IFSgrowth.rebased'!D193,'[1]3.IMFq'!D197)</f>
        <v>116.57721945998954</v>
      </c>
      <c r="E193" s="42">
        <f>IFERROR('[1]1.IFSgrowth.rebased'!E193,'[1]3.IMFq'!E197)</f>
        <v>147.20847758728777</v>
      </c>
      <c r="F193" s="42">
        <f>IFERROR('[1]1.IFSgrowth.rebased'!F193,'[1]3.IMFq'!F197)</f>
        <v>180.69741677207151</v>
      </c>
      <c r="G193" s="42">
        <f>IFERROR('[1]1.IFSgrowth.rebased'!G193,'[1]3.IMFq'!G197)</f>
        <v>153.01531904214409</v>
      </c>
      <c r="H193" s="42">
        <f>IFERROR('[1]1.IFSgrowth.rebased'!H193,'[1]3.IMFq'!H197)</f>
        <v>178.31741350332044</v>
      </c>
      <c r="I193" s="42">
        <f>'[1]3.IMFq'!I197</f>
        <v>186.48634687321052</v>
      </c>
      <c r="J193" s="42">
        <f>IFERROR('[1]1.IFSgrowth.rebased'!J193,'[1]3.IMFq'!J197)</f>
        <v>111.09222503530614</v>
      </c>
      <c r="K193" s="42">
        <f>IFERROR('[1]1.IFSgrowth.rebased'!K193,'[1]3.IMFq'!K197)</f>
        <v>132.32431829323241</v>
      </c>
      <c r="L193" s="42">
        <f>IFERROR('[1]1.IFSgrowth.rebased'!L193,'[1]3.IMFq'!L197)</f>
        <v>162.75558341188014</v>
      </c>
      <c r="M193" s="42">
        <f>IFERROR('[1]1.IFSgrowth.rebased'!M193,'[1]3.IMFq'!M197)</f>
        <v>113.15316746388081</v>
      </c>
      <c r="N193" s="42">
        <f>IFERROR('[1]1.IFSgrowth.rebased'!N193,'[1]3.IMFq'!N197)</f>
        <v>117.81770037111232</v>
      </c>
      <c r="O193" s="42">
        <f>IFERROR('[1]1.IFSgrowth.rebased'!O193,'[1]3.IMFq'!O197)</f>
        <v>135.3347063380927</v>
      </c>
      <c r="P193" s="42">
        <f>IFERROR('[1]1.IFSgrowth.rebased'!P193,'[1]3.IMFq'!P197)</f>
        <v>112.48944768358116</v>
      </c>
      <c r="Q193" s="46">
        <f t="shared" si="3"/>
        <v>141.21026583148287</v>
      </c>
      <c r="S193" s="44">
        <f t="shared" si="5"/>
        <v>1.0089291166025527</v>
      </c>
      <c r="T193" s="44">
        <f>'[1]3.IMFq'!Z197</f>
        <v>1.6666652816011984</v>
      </c>
      <c r="U193" s="44">
        <f>'[1]3.IMFq'!AA197</f>
        <v>2.2213110120044011</v>
      </c>
      <c r="V193" s="44">
        <f>'[1]3.IMFq'!AB197</f>
        <v>1.4783607836480916</v>
      </c>
      <c r="W193" s="44">
        <f>'[1]3.IMFq'!AC197</f>
        <v>2.8648698416300356</v>
      </c>
      <c r="X193" s="44">
        <f>'[1]3.IMFq'!AD197</f>
        <v>0.55921905549445317</v>
      </c>
      <c r="Y193" s="44">
        <f>'[1]3.IMFq'!AE197</f>
        <v>3.5164134970059102</v>
      </c>
      <c r="AA193" s="47">
        <f t="shared" si="4"/>
        <v>1995</v>
      </c>
      <c r="AB193" s="47"/>
      <c r="AC193" s="47"/>
      <c r="AE193" s="44">
        <f t="shared" si="6"/>
        <v>1.0089291166025527</v>
      </c>
      <c r="AF193" s="44">
        <f t="shared" si="6"/>
        <v>1.6666652816011984</v>
      </c>
      <c r="AG193" s="44">
        <f t="shared" si="6"/>
        <v>2.2213110120044011</v>
      </c>
      <c r="AH193" s="50">
        <f t="shared" si="6"/>
        <v>1.4783607836480916</v>
      </c>
      <c r="AI193" s="44">
        <f t="shared" si="6"/>
        <v>2.8648698416300356</v>
      </c>
      <c r="AJ193" s="50">
        <f t="shared" si="6"/>
        <v>0.55921905549445317</v>
      </c>
    </row>
    <row r="194" spans="1:36" ht="15" x14ac:dyDescent="0.25">
      <c r="A194" s="41">
        <f>[1]Dummies!A193</f>
        <v>43070</v>
      </c>
      <c r="B194" s="42">
        <f>IFERROR('[1]1.IFSgrowth.rebased'!B194,'[1]3.IMFq'!B198)</f>
        <v>118.41957985021874</v>
      </c>
      <c r="C194" s="42">
        <f>IFERROR('[1]1.IFSgrowth.rebased'!C194,'[1]3.IMFq'!C198)</f>
        <v>119.14689278937611</v>
      </c>
      <c r="D194" s="42">
        <f>IFERROR('[1]1.IFSgrowth.rebased'!D194,'[1]3.IMFq'!D198)</f>
        <v>117.83002675111354</v>
      </c>
      <c r="E194" s="42">
        <f>IFERROR('[1]1.IFSgrowth.rebased'!E194,'[1]3.IMFq'!E198)</f>
        <v>148.72087092696083</v>
      </c>
      <c r="F194" s="42">
        <f>IFERROR('[1]1.IFSgrowth.rebased'!F194,'[1]3.IMFq'!F198)</f>
        <v>182.92906505456821</v>
      </c>
      <c r="G194" s="42">
        <f>IFERROR('[1]1.IFSgrowth.rebased'!G194,'[1]3.IMFq'!G198)</f>
        <v>154.49019392869968</v>
      </c>
      <c r="H194" s="42">
        <f>IFERROR('[1]1.IFSgrowth.rebased'!H194,'[1]3.IMFq'!H198)</f>
        <v>181.16168241390844</v>
      </c>
      <c r="I194" s="42">
        <f>'[1]3.IMFq'!I198</f>
        <v>189.57866345128934</v>
      </c>
      <c r="J194" s="42">
        <f>IFERROR('[1]1.IFSgrowth.rebased'!J194,'[1]3.IMFq'!J198)</f>
        <v>111.54449720230812</v>
      </c>
      <c r="K194" s="42">
        <f>IFERROR('[1]1.IFSgrowth.rebased'!K194,'[1]3.IMFq'!K198)</f>
        <v>133.29523342510336</v>
      </c>
      <c r="L194" s="42">
        <f>IFERROR('[1]1.IFSgrowth.rebased'!L194,'[1]3.IMFq'!L198)</f>
        <v>164.1671066386231</v>
      </c>
      <c r="M194" s="42">
        <f>IFERROR('[1]1.IFSgrowth.rebased'!M194,'[1]3.IMFq'!M198)</f>
        <v>113.64530417616636</v>
      </c>
      <c r="N194" s="42">
        <f>IFERROR('[1]1.IFSgrowth.rebased'!N194,'[1]3.IMFq'!N198)</f>
        <v>118.80127744395088</v>
      </c>
      <c r="O194" s="42">
        <f>IFERROR('[1]1.IFSgrowth.rebased'!O194,'[1]3.IMFq'!O198)</f>
        <v>135.51603104046467</v>
      </c>
      <c r="P194" s="42">
        <f>IFERROR('[1]1.IFSgrowth.rebased'!P194,'[1]3.IMFq'!P198)</f>
        <v>113.38166981340727</v>
      </c>
      <c r="Q194" s="46">
        <f>B194*$B$1+C194*$C$1+D194*$D$1+E194*$E$1+F194*$F$1+G194*$G$1+H194*$H$1+I194*$I$1+J194*$J$1+K194*$K$1+L194*$L$1+M194*$M$1+N194*$N$1+O194*$O$1+P194*$P$1</f>
        <v>142.70338524346192</v>
      </c>
      <c r="S194" s="44">
        <f t="shared" si="5"/>
        <v>1.0573731330276726</v>
      </c>
      <c r="T194" s="44">
        <f>'[1]3.IMFq'!Z198</f>
        <v>1.7883811484138201</v>
      </c>
      <c r="U194" s="44">
        <f>'[1]3.IMFq'!AA198</f>
        <v>2.3324059398884378</v>
      </c>
      <c r="V194" s="44">
        <f>'[1]3.IMFq'!AB198</f>
        <v>1.5184126572996393</v>
      </c>
      <c r="W194" s="44">
        <f>'[1]3.IMFq'!AC198</f>
        <v>2.9493479997545702</v>
      </c>
      <c r="X194" s="44">
        <f>'[1]3.IMFq'!AD198</f>
        <v>0.69191641751522592</v>
      </c>
      <c r="Y194" s="44">
        <f>'[1]3.IMFq'!AE198</f>
        <v>3.4310657354944096</v>
      </c>
      <c r="AA194" s="47">
        <f t="shared" si="4"/>
        <v>1996</v>
      </c>
      <c r="AB194" s="47"/>
      <c r="AC194" s="47"/>
      <c r="AE194" s="44">
        <f t="shared" si="6"/>
        <v>1.0573731330276726</v>
      </c>
      <c r="AF194" s="44">
        <f t="shared" si="6"/>
        <v>1.7883811484138201</v>
      </c>
      <c r="AG194" s="44">
        <f t="shared" si="6"/>
        <v>2.3324059398884378</v>
      </c>
      <c r="AH194" s="50">
        <f t="shared" si="6"/>
        <v>1.5184126572996393</v>
      </c>
      <c r="AI194" s="44">
        <f t="shared" si="6"/>
        <v>2.9493479997545702</v>
      </c>
      <c r="AJ194" s="50">
        <f t="shared" si="6"/>
        <v>0.69191641751522592</v>
      </c>
    </row>
    <row r="195" spans="1:36" ht="15" x14ac:dyDescent="0.25">
      <c r="A195" s="41">
        <f>[1]Dummies!A194</f>
        <v>43160</v>
      </c>
      <c r="B195" s="51">
        <f>'[1]3.IMFq'!B199</f>
        <v>120.936561694337</v>
      </c>
      <c r="C195" s="42">
        <f>IFERROR('[1]1.IFSgrowth.rebased'!C195,'[1]3.IMFq'!C199)</f>
        <v>119.53882249751197</v>
      </c>
      <c r="D195" s="51">
        <f>'[1]3.IMFq'!D199</f>
        <v>119.0387733085273</v>
      </c>
      <c r="E195" s="42">
        <f>IFERROR('[1]1.IFSgrowth.rebased'!E195,'[1]3.IMFq'!E199)</f>
        <v>150.54571111022005</v>
      </c>
      <c r="F195" s="42">
        <f>IFERROR('[1]1.IFSgrowth.rebased'!F195,'[1]3.IMFq'!F199)</f>
        <v>188.4439772207129</v>
      </c>
      <c r="G195" s="42">
        <f>IFERROR('[1]1.IFSgrowth.rebased'!G195,'[1]3.IMFq'!G199)</f>
        <v>156.78516327330692</v>
      </c>
      <c r="H195" s="42">
        <f>IFERROR('[1]1.IFSgrowth.rebased'!H195,'[1]3.IMFq'!H199)</f>
        <v>184.68622029827799</v>
      </c>
      <c r="I195" s="42">
        <f>'[1]3.IMFq'!I199</f>
        <v>192.88936298799209</v>
      </c>
      <c r="J195" s="51">
        <f>'[1]3.IMFq'!J199</f>
        <v>112.98876647912712</v>
      </c>
      <c r="K195" s="42">
        <f>IFERROR('[1]1.IFSgrowth.rebased'!K195,'[1]3.IMFq'!K199)</f>
        <v>134.34423135956433</v>
      </c>
      <c r="L195" s="42">
        <f>IFERROR('[1]1.IFSgrowth.rebased'!L195,'[1]3.IMFq'!L199)</f>
        <v>165.78682685971643</v>
      </c>
      <c r="M195" s="42">
        <f>IFERROR('[1]1.IFSgrowth.rebased'!M195,'[1]3.IMFq'!M199)</f>
        <v>114.09664781477113</v>
      </c>
      <c r="N195" s="51">
        <f>'[1]3.IMFq'!N199</f>
        <v>119.6180087039847</v>
      </c>
      <c r="O195" s="42">
        <f>IFERROR('[1]1.IFSgrowth.rebased'!O195,'[1]3.IMFq'!O199)</f>
        <v>136.72245754777941</v>
      </c>
      <c r="P195" s="51">
        <f>'[1]3.IMFq'!P199</f>
        <v>112.31939283313824</v>
      </c>
      <c r="Q195" s="52">
        <f t="shared" si="3"/>
        <v>144.60746555108136</v>
      </c>
      <c r="S195" s="44">
        <f t="shared" si="5"/>
        <v>1.334292318553576</v>
      </c>
      <c r="T195" s="44">
        <f>'[1]3.IMFq'!Z199</f>
        <v>1.7973835517268277</v>
      </c>
      <c r="U195" s="44">
        <f>'[1]3.IMFq'!AA199</f>
        <v>2.4738739792740549</v>
      </c>
      <c r="V195" s="44">
        <f>'[1]3.IMFq'!AB199</f>
        <v>1.6809123808951831</v>
      </c>
      <c r="W195" s="44">
        <f>'[1]3.IMFq'!AC199</f>
        <v>2.6329735274005728</v>
      </c>
      <c r="X195" s="44">
        <f>'[1]3.IMFq'!AD199</f>
        <v>0.96172854966161125</v>
      </c>
      <c r="Y195" s="44">
        <f>'[1]3.IMFq'!AE199</f>
        <v>3.2475472727228505</v>
      </c>
      <c r="AA195" s="47">
        <f t="shared" si="4"/>
        <v>1997</v>
      </c>
      <c r="AB195" s="53">
        <f ca="1">AVERAGE(OFFSET(Q$111,4*ROWS(Q$111:Q111)-4,,4))</f>
        <v>62.043789018943869</v>
      </c>
      <c r="AC195" s="49" t="e">
        <f t="shared" ref="AC195:AC218" ca="1" si="7">((AB195/AB194)-1)*100</f>
        <v>#DIV/0!</v>
      </c>
    </row>
    <row r="196" spans="1:36" ht="15" x14ac:dyDescent="0.25">
      <c r="A196" s="41">
        <f>[1]Dummies!A195</f>
        <v>43252</v>
      </c>
      <c r="B196" s="51">
        <f>'[1]3.IMFq'!B200</f>
        <v>121.76689632817036</v>
      </c>
      <c r="C196" s="42">
        <f>IFERROR('[1]1.IFSgrowth.rebased'!C196,'[1]3.IMFq'!C200)</f>
        <v>120.03748283696173</v>
      </c>
      <c r="D196" s="51">
        <f>'[1]3.IMFq'!D200</f>
        <v>119.75036539713835</v>
      </c>
      <c r="E196" s="42">
        <f>IFERROR('[1]1.IFSgrowth.rebased'!E196,'[1]3.IMFq'!E200)</f>
        <v>151.98574320777135</v>
      </c>
      <c r="F196" s="42">
        <f>IFERROR('[1]1.IFSgrowth.rebased'!F196,'[1]3.IMFq'!F200)</f>
        <v>189.38002522700197</v>
      </c>
      <c r="G196" s="42">
        <f>IFERROR('[1]1.IFSgrowth.rebased'!G196,'[1]3.IMFq'!G200)</f>
        <v>158.08044560364436</v>
      </c>
      <c r="H196" s="42">
        <f>IFERROR('[1]1.IFSgrowth.rebased'!H196,'[1]3.IMFq'!H200)</f>
        <v>187.28262010780924</v>
      </c>
      <c r="I196" s="42">
        <f>'[1]3.IMFq'!I200</f>
        <v>195.96514918588474</v>
      </c>
      <c r="J196" s="51">
        <f>'[1]3.IMFq'!J200</f>
        <v>113.0958121876931</v>
      </c>
      <c r="K196" s="42">
        <f>IFERROR('[1]1.IFSgrowth.rebased'!K196,'[1]3.IMFq'!K200)</f>
        <v>135.25302598866776</v>
      </c>
      <c r="L196" s="42">
        <f>IFERROR('[1]1.IFSgrowth.rebased'!L196,'[1]3.IMFq'!L200)</f>
        <v>167.07567385023518</v>
      </c>
      <c r="M196" s="42">
        <f>IFERROR('[1]1.IFSgrowth.rebased'!M196,'[1]3.IMFq'!M200)</f>
        <v>114.63877917828772</v>
      </c>
      <c r="N196" s="51">
        <f>'[1]3.IMFq'!N200</f>
        <v>119.91776330959073</v>
      </c>
      <c r="O196" s="42">
        <f>IFERROR('[1]1.IFSgrowth.rebased'!O196,'[1]3.IMFq'!O200)</f>
        <v>136.91984353254989</v>
      </c>
      <c r="P196" s="51">
        <f>'[1]3.IMFq'!P200</f>
        <v>112.94754771464024</v>
      </c>
      <c r="Q196" s="52">
        <f t="shared" ref="Q196:Q216" si="8">B196*$B$1+C196*$C$1+D196*$D$1+E196*$E$1+F196*$F$1+G196*$G$1+H196*$H$1+I196*$I$1+J196*$J$1+K196*$K$1+L196*$L$1+M196*$M$1+N196*$N$1+O196*$O$1+P196*$P$1</f>
        <v>145.79742933958372</v>
      </c>
      <c r="S196" s="44">
        <f t="shared" si="5"/>
        <v>0.82289236172388147</v>
      </c>
      <c r="T196" s="44">
        <f>'[1]3.IMFq'!Z200</f>
        <v>1.8017464853322229</v>
      </c>
      <c r="U196" s="44">
        <f>'[1]3.IMFq'!AA200</f>
        <v>2.4900972647494024</v>
      </c>
      <c r="V196" s="44">
        <f>'[1]3.IMFq'!AB200</f>
        <v>1.8191644882270541</v>
      </c>
      <c r="W196" s="44">
        <f>'[1]3.IMFq'!AC200</f>
        <v>2.550188525425412</v>
      </c>
      <c r="X196" s="44">
        <f>'[1]3.IMFq'!AD200</f>
        <v>1.0227772548606628</v>
      </c>
      <c r="Y196" s="44">
        <f>'[1]3.IMFq'!AE200</f>
        <v>3.30416593366607</v>
      </c>
      <c r="AA196" s="47">
        <f t="shared" si="4"/>
        <v>1998</v>
      </c>
      <c r="AB196" s="53">
        <f ca="1">AVERAGE(OFFSET(Q$111,4*ROWS(Q$111:Q112)-4,,4))</f>
        <v>71.064475660833835</v>
      </c>
      <c r="AC196" s="54">
        <f t="shared" ca="1" si="7"/>
        <v>14.539225899204311</v>
      </c>
    </row>
    <row r="197" spans="1:36" ht="15" x14ac:dyDescent="0.25">
      <c r="A197" s="41">
        <f>[1]Dummies!A196</f>
        <v>43344</v>
      </c>
      <c r="B197" s="51">
        <f>'[1]3.IMFq'!B201</f>
        <v>122.55404335114136</v>
      </c>
      <c r="C197" s="42">
        <f>IFERROR('[1]1.IFSgrowth.rebased'!C197,'[1]3.IMFq'!C201)</f>
        <v>120.53069915981165</v>
      </c>
      <c r="D197" s="51">
        <f>'[1]3.IMFq'!D201</f>
        <v>120.34064548996865</v>
      </c>
      <c r="E197" s="42">
        <f>IFERROR('[1]1.IFSgrowth.rebased'!E197,'[1]3.IMFq'!E201)</f>
        <v>153.33149010682061</v>
      </c>
      <c r="F197" s="42">
        <f>IFERROR('[1]1.IFSgrowth.rebased'!F197,'[1]3.IMFq'!F201)</f>
        <v>189.01309575822859</v>
      </c>
      <c r="G197" s="42">
        <f>IFERROR('[1]1.IFSgrowth.rebased'!G197,'[1]3.IMFq'!G201)</f>
        <v>159.13428319984595</v>
      </c>
      <c r="H197" s="42">
        <f>IFERROR('[1]1.IFSgrowth.rebased'!H197,'[1]3.IMFq'!H201)</f>
        <v>189.62105144609382</v>
      </c>
      <c r="I197" s="42">
        <f>'[1]3.IMFq'!I201</f>
        <v>198.99489550223146</v>
      </c>
      <c r="J197" s="51">
        <f>'[1]3.IMFq'!J201</f>
        <v>113.12929560953073</v>
      </c>
      <c r="K197" s="42">
        <f>IFERROR('[1]1.IFSgrowth.rebased'!K197,'[1]3.IMFq'!K201)</f>
        <v>136.11256985739186</v>
      </c>
      <c r="L197" s="42">
        <f>IFERROR('[1]1.IFSgrowth.rebased'!L197,'[1]3.IMFq'!L201)</f>
        <v>168.25826020389812</v>
      </c>
      <c r="M197" s="42">
        <f>IFERROR('[1]1.IFSgrowth.rebased'!M197,'[1]3.IMFq'!M201)</f>
        <v>115.2168729339692</v>
      </c>
      <c r="N197" s="51">
        <f>'[1]3.IMFq'!N201</f>
        <v>120.22476655198295</v>
      </c>
      <c r="O197" s="42">
        <f>IFERROR('[1]1.IFSgrowth.rebased'!O197,'[1]3.IMFq'!O201)</f>
        <v>136.95574829789581</v>
      </c>
      <c r="P197" s="51">
        <f>'[1]3.IMFq'!P201</f>
        <v>113.55089364605622</v>
      </c>
      <c r="Q197" s="52">
        <f t="shared" si="8"/>
        <v>146.86616580983235</v>
      </c>
      <c r="S197" s="44">
        <f t="shared" si="5"/>
        <v>0.73302833602051365</v>
      </c>
      <c r="T197" s="44">
        <f>'[1]3.IMFq'!Z201</f>
        <v>1.7572558353225354</v>
      </c>
      <c r="U197" s="44">
        <f>'[1]3.IMFq'!AA201</f>
        <v>2.4473633788541171</v>
      </c>
      <c r="V197" s="44">
        <f>'[1]3.IMFq'!AB201</f>
        <v>1.9935703505744362</v>
      </c>
      <c r="W197" s="44">
        <f>'[1]3.IMFq'!AC201</f>
        <v>2.4370927028257938</v>
      </c>
      <c r="X197" s="44">
        <f>'[1]3.IMFq'!AD201</f>
        <v>1.0195018331076833</v>
      </c>
      <c r="Y197" s="44">
        <f>'[1]3.IMFq'!AE201</f>
        <v>3.4560394844382891</v>
      </c>
      <c r="AA197" s="47">
        <f t="shared" si="4"/>
        <v>1999</v>
      </c>
      <c r="AB197" s="53">
        <f ca="1">AVERAGE(OFFSET(Q$111,4*ROWS(Q$111:Q113)-4,,4))</f>
        <v>73.828470065239927</v>
      </c>
      <c r="AC197" s="54">
        <f t="shared" ca="1" si="7"/>
        <v>3.8894178542844493</v>
      </c>
    </row>
    <row r="198" spans="1:36" ht="15" x14ac:dyDescent="0.25">
      <c r="A198" s="41">
        <f>[1]Dummies!A197</f>
        <v>43435</v>
      </c>
      <c r="B198" s="51">
        <f>'[1]3.IMFq'!B202</f>
        <v>123.29800276325005</v>
      </c>
      <c r="C198" s="42">
        <f>IFERROR('[1]1.IFSgrowth.rebased'!C198,'[1]3.IMFq'!C202)</f>
        <v>121.01847146606174</v>
      </c>
      <c r="D198" s="51">
        <f>'[1]3.IMFq'!D202</f>
        <v>120.80961358701822</v>
      </c>
      <c r="E198" s="42">
        <f>IFERROR('[1]1.IFSgrowth.rebased'!E198,'[1]3.IMFq'!E202)</f>
        <v>154.58295180736778</v>
      </c>
      <c r="F198" s="42">
        <f>IFERROR('[1]1.IFSgrowth.rebased'!F198,'[1]3.IMFq'!F202)</f>
        <v>187.34318881439276</v>
      </c>
      <c r="G198" s="42">
        <f>IFERROR('[1]1.IFSgrowth.rebased'!G198,'[1]3.IMFq'!G202)</f>
        <v>159.94667606191169</v>
      </c>
      <c r="H198" s="42">
        <f>IFERROR('[1]1.IFSgrowth.rebased'!H198,'[1]3.IMFq'!H202)</f>
        <v>191.70151431313172</v>
      </c>
      <c r="I198" s="42">
        <f>'[1]3.IMFq'!I202</f>
        <v>201.97860193703224</v>
      </c>
      <c r="J198" s="51">
        <f>'[1]3.IMFq'!J202</f>
        <v>113.08921674464003</v>
      </c>
      <c r="K198" s="42">
        <f>IFERROR('[1]1.IFSgrowth.rebased'!K198,'[1]3.IMFq'!K202)</f>
        <v>136.92286296573656</v>
      </c>
      <c r="L198" s="42">
        <f>IFERROR('[1]1.IFSgrowth.rebased'!L198,'[1]3.IMFq'!L202)</f>
        <v>169.33458592070517</v>
      </c>
      <c r="M198" s="42">
        <f>IFERROR('[1]1.IFSgrowth.rebased'!M198,'[1]3.IMFq'!M202)</f>
        <v>115.83092908181555</v>
      </c>
      <c r="N198" s="51">
        <f>'[1]3.IMFq'!N202</f>
        <v>120.5390184311614</v>
      </c>
      <c r="O198" s="42">
        <f>IFERROR('[1]1.IFSgrowth.rebased'!O198,'[1]3.IMFq'!O202)</f>
        <v>136.83017184381714</v>
      </c>
      <c r="P198" s="51">
        <f>'[1]3.IMFq'!P202</f>
        <v>114.1294306273862</v>
      </c>
      <c r="Q198" s="52">
        <f t="shared" si="8"/>
        <v>147.8136749618273</v>
      </c>
      <c r="S198" s="44">
        <f t="shared" si="5"/>
        <v>0.64515141848382473</v>
      </c>
      <c r="T198" s="44">
        <f>'[1]3.IMFq'!Z202</f>
        <v>1.6645268419594572</v>
      </c>
      <c r="U198" s="44">
        <f>'[1]3.IMFq'!AA202</f>
        <v>2.3466924862586058</v>
      </c>
      <c r="V198" s="44">
        <f>'[1]3.IMFq'!AB202</f>
        <v>2.2035300681056746</v>
      </c>
      <c r="W198" s="44">
        <f>'[1]3.IMFq'!AC202</f>
        <v>2.2942308199140227</v>
      </c>
      <c r="X198" s="44">
        <f>'[1]3.IMFq'!AD202</f>
        <v>0.9522596371760228</v>
      </c>
      <c r="Y198" s="44">
        <f>'[1]3.IMFq'!AE202</f>
        <v>3.7007462135332903</v>
      </c>
      <c r="AA198" s="47">
        <f t="shared" si="4"/>
        <v>2000</v>
      </c>
      <c r="AB198" s="53">
        <f ca="1">AVERAGE(OFFSET(Q$111,4*ROWS(Q$111:Q114)-4,,4))</f>
        <v>76.163852426424157</v>
      </c>
      <c r="AC198" s="54">
        <f t="shared" ca="1" si="7"/>
        <v>3.1632544452303124</v>
      </c>
      <c r="AD198" s="44"/>
    </row>
    <row r="199" spans="1:36" ht="15" x14ac:dyDescent="0.25">
      <c r="A199" s="41">
        <f>[1]Dummies!A198</f>
        <v>43525</v>
      </c>
      <c r="B199" s="51">
        <f>'[1]3.IMFq'!B203</f>
        <v>124.86916190412923</v>
      </c>
      <c r="C199" s="42">
        <f>IFERROR('[1]1.IFSgrowth.rebased'!C199,'[1]3.IMFq'!C203)</f>
        <v>123.89506057459099</v>
      </c>
      <c r="D199" s="51">
        <f>'[1]3.IMFq'!D203</f>
        <v>121.50291629100985</v>
      </c>
      <c r="E199" s="42">
        <f>IFERROR('[1]1.IFSgrowth.rebased'!E199,'[1]3.IMFq'!E203)</f>
        <v>158.37152220702637</v>
      </c>
      <c r="F199" s="42">
        <f>IFERROR('[1]1.IFSgrowth.rebased'!F199,'[1]3.IMFq'!F203)</f>
        <v>181.40280451197469</v>
      </c>
      <c r="G199" s="42">
        <f>IFERROR('[1]1.IFSgrowth.rebased'!G199,'[1]3.IMFq'!G203)</f>
        <v>160.97045752853916</v>
      </c>
      <c r="H199" s="42">
        <f>IFERROR('[1]1.IFSgrowth.rebased'!H199,'[1]3.IMFq'!H203)</f>
        <v>195.80036278852708</v>
      </c>
      <c r="I199" s="42">
        <f>'[1]3.IMFq'!I203</f>
        <v>205.90432976808506</v>
      </c>
      <c r="J199" s="51">
        <f>'[1]3.IMFq'!J203</f>
        <v>113.46711160169943</v>
      </c>
      <c r="K199" s="42">
        <f>IFERROR('[1]1.IFSgrowth.rebased'!K199,'[1]3.IMFq'!K203)</f>
        <v>138.19008606840634</v>
      </c>
      <c r="L199" s="42">
        <f>IFERROR('[1]1.IFSgrowth.rebased'!L199,'[1]3.IMFq'!L203)</f>
        <v>170.96630559636145</v>
      </c>
      <c r="M199" s="42">
        <f>IFERROR('[1]1.IFSgrowth.rebased'!M199,'[1]3.IMFq'!M203)</f>
        <v>117.96211294289282</v>
      </c>
      <c r="N199" s="51">
        <f>'[1]3.IMFq'!N203</f>
        <v>121.80565781912834</v>
      </c>
      <c r="O199" s="42">
        <f>IFERROR('[1]1.IFSgrowth.rebased'!O199,'[1]3.IMFq'!O203)</f>
        <v>137.67777693234041</v>
      </c>
      <c r="P199" s="51">
        <f>'[1]3.IMFq'!P203</f>
        <v>115.66804437257247</v>
      </c>
      <c r="Q199" s="52">
        <f t="shared" si="8"/>
        <v>149.66939127553059</v>
      </c>
      <c r="S199" s="44">
        <f t="shared" si="5"/>
        <v>1.2554429177019877</v>
      </c>
      <c r="T199" s="44">
        <f>'[1]3.IMFq'!Z203</f>
        <v>1.4669650033006354</v>
      </c>
      <c r="U199" s="44">
        <f>'[1]3.IMFq'!AA203</f>
        <v>2.037716920974586</v>
      </c>
      <c r="V199" s="44">
        <f>'[1]3.IMFq'!AB203</f>
        <v>2.7582507829939651</v>
      </c>
      <c r="W199" s="44">
        <f>'[1]3.IMFq'!AC203</f>
        <v>2.0895323506912256</v>
      </c>
      <c r="X199" s="44">
        <f>'[1]3.IMFq'!AD203</f>
        <v>0.65904356676200759</v>
      </c>
      <c r="Y199" s="44">
        <f>'[1]3.IMFq'!AE203</f>
        <v>4.2411631642396141</v>
      </c>
      <c r="AA199" s="47">
        <f t="shared" si="4"/>
        <v>2001</v>
      </c>
      <c r="AB199" s="53">
        <f ca="1">AVERAGE(OFFSET(Q$111,4*ROWS(Q$111:Q115)-4,,4))</f>
        <v>78.069083460843359</v>
      </c>
      <c r="AC199" s="54">
        <f t="shared" ca="1" si="7"/>
        <v>2.5014898455401724</v>
      </c>
      <c r="AD199" s="44"/>
      <c r="AE199" s="44"/>
      <c r="AF199" s="44"/>
    </row>
    <row r="200" spans="1:36" ht="15" x14ac:dyDescent="0.25">
      <c r="A200" s="41">
        <f>[1]Dummies!A199</f>
        <v>43617</v>
      </c>
      <c r="B200" s="51">
        <f>'[1]3.IMFq'!B204</f>
        <v>125.17859115866017</v>
      </c>
      <c r="C200" s="42">
        <f>IFERROR('[1]1.IFSgrowth.rebased'!C200,'[1]3.IMFq'!C204)</f>
        <v>123.41424052008982</v>
      </c>
      <c r="D200" s="51">
        <f>'[1]3.IMFq'!D204</f>
        <v>121.5910017554088</v>
      </c>
      <c r="E200" s="42">
        <f>IFERROR('[1]1.IFSgrowth.rebased'!E200,'[1]3.IMFq'!E204)</f>
        <v>158.38185595152407</v>
      </c>
      <c r="F200" s="42">
        <f>IFERROR('[1]1.IFSgrowth.rebased'!F200,'[1]3.IMFq'!F204)</f>
        <v>178.31394257142185</v>
      </c>
      <c r="G200" s="42">
        <f>IFERROR('[1]1.IFSgrowth.rebased'!G200,'[1]3.IMFq'!G204)</f>
        <v>161.11882758685428</v>
      </c>
      <c r="H200" s="42">
        <f>IFERROR('[1]1.IFSgrowth.rebased'!H200,'[1]3.IMFq'!H204)</f>
        <v>196.45434708122991</v>
      </c>
      <c r="I200" s="42">
        <f>'[1]3.IMFq'!I204</f>
        <v>208.40073192867482</v>
      </c>
      <c r="J200" s="51">
        <f>'[1]3.IMFq'!J204</f>
        <v>113.08329375988072</v>
      </c>
      <c r="K200" s="42">
        <f>IFERROR('[1]1.IFSgrowth.rebased'!K200,'[1]3.IMFq'!K204)</f>
        <v>138.69940535411055</v>
      </c>
      <c r="L200" s="42">
        <f>IFERROR('[1]1.IFSgrowth.rebased'!L200,'[1]3.IMFq'!L204)</f>
        <v>171.56544820117483</v>
      </c>
      <c r="M200" s="42">
        <f>IFERROR('[1]1.IFSgrowth.rebased'!M200,'[1]3.IMFq'!M204)</f>
        <v>118.05562774664256</v>
      </c>
      <c r="N200" s="51">
        <f>'[1]3.IMFq'!N204</f>
        <v>121.75635142307834</v>
      </c>
      <c r="O200" s="42">
        <f>IFERROR('[1]1.IFSgrowth.rebased'!O200,'[1]3.IMFq'!O204)</f>
        <v>136.77537293460185</v>
      </c>
      <c r="P200" s="51">
        <f>'[1]3.IMFq'!P204</f>
        <v>115.80300916815347</v>
      </c>
      <c r="Q200" s="52">
        <f t="shared" si="8"/>
        <v>149.96267199903338</v>
      </c>
      <c r="S200" s="44">
        <f t="shared" si="5"/>
        <v>0.19595237276195387</v>
      </c>
      <c r="T200" s="44">
        <f>'[1]3.IMFq'!Z204</f>
        <v>1.3029034051307287</v>
      </c>
      <c r="U200" s="44">
        <f>'[1]3.IMFq'!AA204</f>
        <v>1.885706123024411</v>
      </c>
      <c r="V200" s="44">
        <f>'[1]3.IMFq'!AB204</f>
        <v>2.912553663509021</v>
      </c>
      <c r="W200" s="44">
        <f>'[1]3.IMFq'!AC204</f>
        <v>1.901899059874923</v>
      </c>
      <c r="X200" s="44">
        <f>'[1]3.IMFq'!AD204</f>
        <v>0.53079219879650363</v>
      </c>
      <c r="Y200" s="44">
        <f>'[1]3.IMFq'!AE204</f>
        <v>4.582036869893269</v>
      </c>
      <c r="AA200" s="47">
        <f t="shared" si="4"/>
        <v>2002</v>
      </c>
      <c r="AB200" s="53">
        <f ca="1">AVERAGE(OFFSET(Q$111,4*ROWS(Q$111:Q116)-4,,4))</f>
        <v>79.801765272685842</v>
      </c>
      <c r="AC200" s="54">
        <f t="shared" ca="1" si="7"/>
        <v>2.219421229290508</v>
      </c>
      <c r="AD200" s="44"/>
      <c r="AE200" s="44"/>
      <c r="AF200" s="44"/>
    </row>
    <row r="201" spans="1:36" ht="15" x14ac:dyDescent="0.25">
      <c r="A201" s="41">
        <f>[1]Dummies!A200</f>
        <v>43709</v>
      </c>
      <c r="B201" s="51">
        <f>'[1]3.IMFq'!B205</f>
        <v>125.09667786647569</v>
      </c>
      <c r="C201" s="42">
        <f>IFERROR('[1]1.IFSgrowth.rebased'!C201,'[1]3.IMFq'!C205)</f>
        <v>121.97027212143722</v>
      </c>
      <c r="D201" s="51">
        <f>'[1]3.IMFq'!D205</f>
        <v>121.41951658293786</v>
      </c>
      <c r="E201" s="42">
        <f>IFERROR('[1]1.IFSgrowth.rebased'!E201,'[1]3.IMFq'!E205)</f>
        <v>157.24534693847426</v>
      </c>
      <c r="F201" s="42">
        <f>IFERROR('[1]1.IFSgrowth.rebased'!F201,'[1]3.IMFq'!F205)</f>
        <v>175.10910310921443</v>
      </c>
      <c r="G201" s="42">
        <f>IFERROR('[1]1.IFSgrowth.rebased'!G201,'[1]3.IMFq'!G205)</f>
        <v>160.84461957555462</v>
      </c>
      <c r="H201" s="42">
        <f>IFERROR('[1]1.IFSgrowth.rebased'!H201,'[1]3.IMFq'!H205)</f>
        <v>195.93982127084436</v>
      </c>
      <c r="I201" s="42">
        <f>'[1]3.IMFq'!I205</f>
        <v>210.45586969659948</v>
      </c>
      <c r="J201" s="51">
        <f>'[1]3.IMFq'!J205</f>
        <v>112.42929922786234</v>
      </c>
      <c r="K201" s="42">
        <f>IFERROR('[1]1.IFSgrowth.rebased'!K201,'[1]3.IMFq'!K205)</f>
        <v>138.95700157755357</v>
      </c>
      <c r="L201" s="42">
        <f>IFERROR('[1]1.IFSgrowth.rebased'!L201,'[1]3.IMFq'!L205)</f>
        <v>171.79366833085038</v>
      </c>
      <c r="M201" s="42">
        <f>IFERROR('[1]1.IFSgrowth.rebased'!M201,'[1]3.IMFq'!M205)</f>
        <v>117.59263881413078</v>
      </c>
      <c r="N201" s="51">
        <f>'[1]3.IMFq'!N205</f>
        <v>121.33623811501363</v>
      </c>
      <c r="O201" s="42">
        <f>IFERROR('[1]1.IFSgrowth.rebased'!O201,'[1]3.IMFq'!O205)</f>
        <v>135.25762261262801</v>
      </c>
      <c r="P201" s="51">
        <f>'[1]3.IMFq'!P205</f>
        <v>115.51921072807151</v>
      </c>
      <c r="Q201" s="52">
        <f t="shared" si="8"/>
        <v>149.72295161229769</v>
      </c>
      <c r="S201" s="44">
        <f t="shared" si="5"/>
        <v>-0.15985337120242304</v>
      </c>
      <c r="T201" s="44">
        <f>'[1]3.IMFq'!Z205</f>
        <v>1.1148064276744307</v>
      </c>
      <c r="U201" s="44">
        <f>'[1]3.IMFq'!AA205</f>
        <v>1.7378431954869544</v>
      </c>
      <c r="V201" s="44">
        <f>'[1]3.IMFq'!AB205</f>
        <v>2.9786828661586329</v>
      </c>
      <c r="W201" s="44">
        <f>'[1]3.IMFq'!AC205</f>
        <v>1.6984575844551486</v>
      </c>
      <c r="X201" s="44">
        <f>'[1]3.IMFq'!AD205</f>
        <v>0.40428093150486344</v>
      </c>
      <c r="Y201" s="44">
        <f>'[1]3.IMFq'!AE205</f>
        <v>4.9284062357240144</v>
      </c>
      <c r="AA201" s="47">
        <f t="shared" si="4"/>
        <v>2003</v>
      </c>
      <c r="AB201" s="53">
        <f ca="1">AVERAGE(OFFSET(Q$111,4*ROWS(Q$111:Q117)-4,,4))</f>
        <v>81.266504789561978</v>
      </c>
      <c r="AC201" s="54">
        <f t="shared" ca="1" si="7"/>
        <v>1.83547257616552</v>
      </c>
      <c r="AD201" s="44"/>
    </row>
    <row r="202" spans="1:36" ht="15" x14ac:dyDescent="0.25">
      <c r="A202" s="41">
        <f>[1]Dummies!A201</f>
        <v>43800</v>
      </c>
      <c r="B202" s="51">
        <f>'[1]3.IMFq'!B206</f>
        <v>124.62342202757578</v>
      </c>
      <c r="C202" s="42">
        <f>IFERROR('[1]1.IFSgrowth.rebased'!C202,'[1]3.IMFq'!C206)</f>
        <v>119.56315537863321</v>
      </c>
      <c r="D202" s="51">
        <f>'[1]3.IMFq'!D206</f>
        <v>120.98846077359704</v>
      </c>
      <c r="E202" s="42">
        <f>IFERROR('[1]1.IFSgrowth.rebased'!E202,'[1]3.IMFq'!E206)</f>
        <v>154.96199516787698</v>
      </c>
      <c r="F202" s="42">
        <f>IFERROR('[1]1.IFSgrowth.rebased'!F202,'[1]3.IMFq'!F206)</f>
        <v>171.7882861253525</v>
      </c>
      <c r="G202" s="42">
        <f>IFERROR('[1]1.IFSgrowth.rebased'!G202,'[1]3.IMFq'!G206)</f>
        <v>160.14783349464014</v>
      </c>
      <c r="H202" s="42">
        <f>IFERROR('[1]1.IFSgrowth.rebased'!H202,'[1]3.IMFq'!H206)</f>
        <v>194.25678535737043</v>
      </c>
      <c r="I202" s="42">
        <f>'[1]3.IMFq'!I206</f>
        <v>212.06974307185902</v>
      </c>
      <c r="J202" s="51">
        <f>'[1]3.IMFq'!J206</f>
        <v>111.50512800564431</v>
      </c>
      <c r="K202" s="42">
        <f>IFERROR('[1]1.IFSgrowth.rebased'!K202,'[1]3.IMFq'!K206)</f>
        <v>138.96287473873548</v>
      </c>
      <c r="L202" s="42">
        <f>IFERROR('[1]1.IFSgrowth.rebased'!L202,'[1]3.IMFq'!L206)</f>
        <v>171.65096598538807</v>
      </c>
      <c r="M202" s="42">
        <f>IFERROR('[1]1.IFSgrowth.rebased'!M202,'[1]3.IMFq'!M206)</f>
        <v>116.57314614535748</v>
      </c>
      <c r="N202" s="51">
        <f>'[1]3.IMFq'!N206</f>
        <v>120.54531789493424</v>
      </c>
      <c r="O202" s="42">
        <f>IFERROR('[1]1.IFSgrowth.rebased'!O202,'[1]3.IMFq'!O206)</f>
        <v>133.1245259664189</v>
      </c>
      <c r="P202" s="51">
        <f>'[1]3.IMFq'!P206</f>
        <v>114.81664905232662</v>
      </c>
      <c r="Q202" s="52">
        <f t="shared" si="8"/>
        <v>148.95023011532354</v>
      </c>
      <c r="S202" s="44">
        <f t="shared" si="5"/>
        <v>-0.51610089745965926</v>
      </c>
      <c r="T202" s="44">
        <f>'[1]3.IMFq'!Z206</f>
        <v>0.90275044477898803</v>
      </c>
      <c r="U202" s="44">
        <f>'[1]3.IMFq'!AA206</f>
        <v>1.5939070458428128</v>
      </c>
      <c r="V202" s="44">
        <f>'[1]3.IMFq'!AB206</f>
        <v>2.9580835130164296</v>
      </c>
      <c r="W202" s="44">
        <f>'[1]3.IMFq'!AC206</f>
        <v>1.4792182195277004</v>
      </c>
      <c r="X202" s="44">
        <f>'[1]3.IMFq'!AD206</f>
        <v>0.27937937264093105</v>
      </c>
      <c r="Y202" s="44">
        <f>'[1]3.IMFq'!AE206</f>
        <v>5.2791820616418406</v>
      </c>
      <c r="AA202" s="47">
        <f t="shared" si="4"/>
        <v>2004</v>
      </c>
      <c r="AB202" s="53">
        <f ca="1">AVERAGE(OFFSET(Q$111,4*ROWS(Q$111:Q118)-4,,4))</f>
        <v>84.195262341604106</v>
      </c>
      <c r="AC202" s="54">
        <f t="shared" ca="1" si="7"/>
        <v>3.6038925995723448</v>
      </c>
      <c r="AD202" s="44"/>
    </row>
    <row r="203" spans="1:36" ht="15" x14ac:dyDescent="0.25">
      <c r="A203" s="41">
        <f>[1]Dummies!A202</f>
        <v>43891</v>
      </c>
      <c r="B203" s="51">
        <f>'[1]3.IMFq'!B207</f>
        <v>121.11124517637073</v>
      </c>
      <c r="C203" s="42">
        <f>IFERROR('[1]1.IFSgrowth.rebased'!C203,'[1]3.IMFq'!C207)</f>
        <v>110.387949163169</v>
      </c>
      <c r="D203" s="51">
        <f>'[1]3.IMFq'!D207</f>
        <v>118.21776661761211</v>
      </c>
      <c r="E203" s="42">
        <f>IFERROR('[1]1.IFSgrowth.rebased'!E203,'[1]3.IMFq'!E207)</f>
        <v>143.85965850486093</v>
      </c>
      <c r="F203" s="42">
        <f>IFERROR('[1]1.IFSgrowth.rebased'!F203,'[1]3.IMFq'!F207)</f>
        <v>163.76853271460197</v>
      </c>
      <c r="G203" s="42">
        <f>IFERROR('[1]1.IFSgrowth.rebased'!G203,'[1]3.IMFq'!G207)</f>
        <v>156.14931000479649</v>
      </c>
      <c r="H203" s="42">
        <f>IFERROR('[1]1.IFSgrowth.rebased'!H203,'[1]3.IMFq'!H207)</f>
        <v>184.09695073245911</v>
      </c>
      <c r="I203" s="42">
        <f>'[1]3.IMFq'!I207</f>
        <v>210.04794827531907</v>
      </c>
      <c r="J203" s="51">
        <f>'[1]3.IMFq'!J207</f>
        <v>108.51310262435226</v>
      </c>
      <c r="K203" s="42">
        <f>IFERROR('[1]1.IFSgrowth.rebased'!K203,'[1]3.IMFq'!K207)</f>
        <v>137.00768592080965</v>
      </c>
      <c r="L203" s="42">
        <f>IFERROR('[1]1.IFSgrowth.rebased'!L203,'[1]3.IMFq'!L207)</f>
        <v>169.26447569675111</v>
      </c>
      <c r="M203" s="42">
        <f>IFERROR('[1]1.IFSgrowth.rebased'!M203,'[1]3.IMFq'!M207)</f>
        <v>111.52828865128888</v>
      </c>
      <c r="N203" s="51">
        <f>'[1]3.IMFq'!N207</f>
        <v>117.15257744486257</v>
      </c>
      <c r="O203" s="42">
        <f>IFERROR('[1]1.IFSgrowth.rebased'!O203,'[1]3.IMFq'!O207)</f>
        <v>126.43303320249585</v>
      </c>
      <c r="P203" s="51">
        <f>'[1]3.IMFq'!P207</f>
        <v>110.87398778460744</v>
      </c>
      <c r="Q203" s="52">
        <f t="shared" si="8"/>
        <v>144.02653847727979</v>
      </c>
      <c r="S203" s="44">
        <f t="shared" si="5"/>
        <v>-3.3055951872189904</v>
      </c>
      <c r="T203" s="44">
        <f>'[1]3.IMFq'!Z207</f>
        <v>8.9656013354089126E-2</v>
      </c>
      <c r="U203" s="44">
        <f>'[1]3.IMFq'!AA207</f>
        <v>0.82668091314335168</v>
      </c>
      <c r="V203" s="44">
        <f>'[1]3.IMFq'!AB207</f>
        <v>2.840310172937266</v>
      </c>
      <c r="W203" s="44">
        <f>'[1]3.IMFq'!AC207</f>
        <v>0.77830194176344847</v>
      </c>
      <c r="X203" s="44">
        <f>'[1]3.IMFq'!AD207</f>
        <v>0.11437031588350521</v>
      </c>
      <c r="Y203" s="44">
        <f>'[1]3.IMFq'!AE207</f>
        <v>5.9869645398605398</v>
      </c>
      <c r="AA203" s="47">
        <f t="shared" si="4"/>
        <v>2005</v>
      </c>
      <c r="AB203" s="53">
        <f ca="1">AVERAGE(OFFSET(Q$111,4*ROWS(Q$111:Q119)-4,,4))</f>
        <v>87.354631150040021</v>
      </c>
      <c r="AC203" s="54">
        <f t="shared" ca="1" si="7"/>
        <v>3.7524306244423267</v>
      </c>
    </row>
    <row r="204" spans="1:36" ht="15" x14ac:dyDescent="0.25">
      <c r="A204" s="41">
        <f>[1]Dummies!A203</f>
        <v>43983</v>
      </c>
      <c r="B204" s="51">
        <f>'[1]3.IMFq'!B208</f>
        <v>120.91433563027583</v>
      </c>
      <c r="C204" s="42">
        <f>IFERROR('[1]1.IFSgrowth.rebased'!C204,'[1]3.IMFq'!C208)</f>
        <v>108.37651218346565</v>
      </c>
      <c r="D204" s="51">
        <f>'[1]3.IMFq'!D208</f>
        <v>118.0995966184412</v>
      </c>
      <c r="E204" s="42">
        <f>IFERROR('[1]1.IFSgrowth.rebased'!E204,'[1]3.IMFq'!E208)</f>
        <v>142.35147807311733</v>
      </c>
      <c r="F204" s="42">
        <f>IFERROR('[1]1.IFSgrowth.rebased'!F204,'[1]3.IMFq'!F208)</f>
        <v>162.04894424952454</v>
      </c>
      <c r="G204" s="42">
        <f>IFERROR('[1]1.IFSgrowth.rebased'!G204,'[1]3.IMFq'!G208)</f>
        <v>155.75903152037813</v>
      </c>
      <c r="H204" s="42">
        <f>IFERROR('[1]1.IFSgrowth.rebased'!H204,'[1]3.IMFq'!H208)</f>
        <v>183.00021005614806</v>
      </c>
      <c r="I204" s="42">
        <f>'[1]3.IMFq'!I208</f>
        <v>212.05705437690204</v>
      </c>
      <c r="J204" s="51">
        <f>'[1]3.IMFq'!J208</f>
        <v>107.7676490092846</v>
      </c>
      <c r="K204" s="42">
        <f>IFERROR('[1]1.IFSgrowth.rebased'!K204,'[1]3.IMFq'!K208)</f>
        <v>137.19384852420788</v>
      </c>
      <c r="L204" s="42">
        <f>IFERROR('[1]1.IFSgrowth.rebased'!L204,'[1]3.IMFq'!L208)</f>
        <v>169.12907458822778</v>
      </c>
      <c r="M204" s="42">
        <f>IFERROR('[1]1.IFSgrowth.rebased'!M204,'[1]3.IMFq'!M208)</f>
        <v>110.78333294560603</v>
      </c>
      <c r="N204" s="51">
        <f>'[1]3.IMFq'!N208</f>
        <v>116.5124487279449</v>
      </c>
      <c r="O204" s="42">
        <f>IFERROR('[1]1.IFSgrowth.rebased'!O204,'[1]3.IMFq'!O208)</f>
        <v>124.64646382520775</v>
      </c>
      <c r="P204" s="51">
        <f>'[1]3.IMFq'!P208</f>
        <v>110.46243418006114</v>
      </c>
      <c r="Q204" s="52">
        <f t="shared" si="8"/>
        <v>143.6350023721611</v>
      </c>
      <c r="S204" s="44">
        <f t="shared" si="5"/>
        <v>-0.27184997241356257</v>
      </c>
      <c r="T204" s="44">
        <f>'[1]3.IMFq'!Z208</f>
        <v>6.1484096705410884E-2</v>
      </c>
      <c r="U204" s="44">
        <f>'[1]3.IMFq'!AA208</f>
        <v>0.94233728004460282</v>
      </c>
      <c r="V204" s="44">
        <f>'[1]3.IMFq'!AB208</f>
        <v>2.6568782941407187</v>
      </c>
      <c r="W204" s="44">
        <f>'[1]3.IMFq'!AC208</f>
        <v>0.71483300247277004</v>
      </c>
      <c r="X204" s="44">
        <f>'[1]3.IMFq'!AD208</f>
        <v>8.9680437665773383E-3</v>
      </c>
      <c r="Y204" s="44">
        <f>'[1]3.IMFq'!AE208</f>
        <v>6.1993493601176564</v>
      </c>
      <c r="AA204" s="47">
        <f t="shared" si="4"/>
        <v>2006</v>
      </c>
      <c r="AB204" s="53">
        <f ca="1">AVERAGE(OFFSET(Q$111,4*ROWS(Q$111:Q120)-4,,4))</f>
        <v>91.730311774020947</v>
      </c>
      <c r="AC204" s="54">
        <f t="shared" ca="1" si="7"/>
        <v>5.0090997653750913</v>
      </c>
    </row>
    <row r="205" spans="1:36" ht="15" x14ac:dyDescent="0.25">
      <c r="A205" s="41">
        <f>[1]Dummies!A204</f>
        <v>44075</v>
      </c>
      <c r="B205" s="51">
        <f>'[1]3.IMFq'!B209</f>
        <v>121.38511492370137</v>
      </c>
      <c r="C205" s="42">
        <f>IFERROR('[1]1.IFSgrowth.rebased'!C205,'[1]3.IMFq'!C209)</f>
        <v>107.72390331101441</v>
      </c>
      <c r="D205" s="51">
        <f>'[1]3.IMFq'!D209</f>
        <v>118.55388306631006</v>
      </c>
      <c r="E205" s="42">
        <f>IFERROR('[1]1.IFSgrowth.rebased'!E205,'[1]3.IMFq'!E209)</f>
        <v>142.76531173777488</v>
      </c>
      <c r="F205" s="42">
        <f>IFERROR('[1]1.IFSgrowth.rebased'!F205,'[1]3.IMFq'!F209)</f>
        <v>162.04656182488623</v>
      </c>
      <c r="G205" s="42">
        <f>IFERROR('[1]1.IFSgrowth.rebased'!G205,'[1]3.IMFq'!G209)</f>
        <v>156.09783870207062</v>
      </c>
      <c r="H205" s="42">
        <f>IFERROR('[1]1.IFSgrowth.rebased'!H205,'[1]3.IMFq'!H209)</f>
        <v>183.65827472008831</v>
      </c>
      <c r="I205" s="42">
        <f>'[1]3.IMFq'!I209</f>
        <v>214.90265759747354</v>
      </c>
      <c r="J205" s="51">
        <f>'[1]3.IMFq'!J209</f>
        <v>107.47108969156697</v>
      </c>
      <c r="K205" s="42">
        <f>IFERROR('[1]1.IFSgrowth.rebased'!K205,'[1]3.IMFq'!K209)</f>
        <v>137.81202363208365</v>
      </c>
      <c r="L205" s="42">
        <f>IFERROR('[1]1.IFSgrowth.rebased'!L205,'[1]3.IMFq'!L209)</f>
        <v>169.37189719178136</v>
      </c>
      <c r="M205" s="42">
        <f>IFERROR('[1]1.IFSgrowth.rebased'!M205,'[1]3.IMFq'!M209)</f>
        <v>110.86941793927517</v>
      </c>
      <c r="N205" s="51">
        <f>'[1]3.IMFq'!N209</f>
        <v>116.39391842620361</v>
      </c>
      <c r="O205" s="42">
        <f>IFERROR('[1]1.IFSgrowth.rebased'!O205,'[1]3.IMFq'!O209)</f>
        <v>123.82176804107593</v>
      </c>
      <c r="P205" s="51">
        <f>'[1]3.IMFq'!P209</f>
        <v>110.76065188237639</v>
      </c>
      <c r="Q205" s="52">
        <f t="shared" si="8"/>
        <v>144.15765276913638</v>
      </c>
      <c r="S205" s="44">
        <f t="shared" si="5"/>
        <v>0.3638739780301492</v>
      </c>
      <c r="T205" s="44">
        <f>'[1]3.IMFq'!Z209</f>
        <v>0.23774682536417124</v>
      </c>
      <c r="U205" s="44">
        <f>'[1]3.IMFq'!AA209</f>
        <v>1.3080467871610768</v>
      </c>
      <c r="V205" s="44">
        <f>'[1]3.IMFq'!AB209</f>
        <v>2.3967844681148875</v>
      </c>
      <c r="W205" s="44">
        <f>'[1]3.IMFq'!AC209</f>
        <v>0.81873029979036005</v>
      </c>
      <c r="X205" s="44">
        <f>'[1]3.IMFq'!AD209</f>
        <v>-7.8606825958171811E-2</v>
      </c>
      <c r="Y205" s="44">
        <f>'[1]3.IMFq'!AE209</f>
        <v>6.2784500332832893</v>
      </c>
      <c r="AA205" s="47">
        <f t="shared" si="4"/>
        <v>2007</v>
      </c>
      <c r="AB205" s="53">
        <f ca="1">AVERAGE(OFFSET(Q$111,4*ROWS(Q$111:Q121)-4,,4))</f>
        <v>96.451276853619305</v>
      </c>
      <c r="AC205" s="54">
        <f t="shared" ca="1" si="7"/>
        <v>5.1465704065505991</v>
      </c>
    </row>
    <row r="206" spans="1:36" ht="15" x14ac:dyDescent="0.25">
      <c r="A206" s="41">
        <f>[1]Dummies!A205</f>
        <v>44166</v>
      </c>
      <c r="B206" s="51">
        <f>'[1]3.IMFq'!B210</f>
        <v>122.52358305664734</v>
      </c>
      <c r="C206" s="42">
        <f>IFERROR('[1]1.IFSgrowth.rebased'!C206,'[1]3.IMFq'!C210)</f>
        <v>108.43012254581527</v>
      </c>
      <c r="D206" s="51">
        <f>'[1]3.IMFq'!D210</f>
        <v>119.58062596121871</v>
      </c>
      <c r="E206" s="42">
        <f>IFERROR('[1]1.IFSgrowth.rebased'!E206,'[1]3.IMFq'!E210)</f>
        <v>145.10115949883357</v>
      </c>
      <c r="F206" s="42">
        <f>IFERROR('[1]1.IFSgrowth.rebased'!F206,'[1]3.IMFq'!F210)</f>
        <v>163.76138544068692</v>
      </c>
      <c r="G206" s="42">
        <f>IFERROR('[1]1.IFSgrowth.rebased'!G206,'[1]3.IMFq'!G210)</f>
        <v>157.16573154987404</v>
      </c>
      <c r="H206" s="42">
        <f>IFERROR('[1]1.IFSgrowth.rebased'!H206,'[1]3.IMFq'!H210)</f>
        <v>186.07114472427986</v>
      </c>
      <c r="I206" s="42">
        <f>'[1]3.IMFq'!I210</f>
        <v>218.58475793703363</v>
      </c>
      <c r="J206" s="51">
        <f>'[1]3.IMFq'!J210</f>
        <v>107.6234246711994</v>
      </c>
      <c r="K206" s="42">
        <f>IFERROR('[1]1.IFSgrowth.rebased'!K206,'[1]3.IMFq'!K210)</f>
        <v>138.86221124443691</v>
      </c>
      <c r="L206" s="42">
        <f>IFERROR('[1]1.IFSgrowth.rebased'!L206,'[1]3.IMFq'!L210)</f>
        <v>169.99294350741175</v>
      </c>
      <c r="M206" s="42">
        <f>IFERROR('[1]1.IFSgrowth.rebased'!M206,'[1]3.IMFq'!M210)</f>
        <v>111.78654363229627</v>
      </c>
      <c r="N206" s="51">
        <f>'[1]3.IMFq'!N210</f>
        <v>116.79698653963872</v>
      </c>
      <c r="O206" s="42">
        <f>IFERROR('[1]1.IFSgrowth.rebased'!O206,'[1]3.IMFq'!O210)</f>
        <v>123.95894585010032</v>
      </c>
      <c r="P206" s="51">
        <f>'[1]3.IMFq'!P210</f>
        <v>111.76864089155322</v>
      </c>
      <c r="Q206" s="52">
        <f t="shared" si="8"/>
        <v>145.59448966820563</v>
      </c>
      <c r="S206" s="44">
        <f t="shared" si="5"/>
        <v>0.9967121907640264</v>
      </c>
      <c r="T206" s="44">
        <f>'[1]3.IMFq'!Z210</f>
        <v>0.61765416352017599</v>
      </c>
      <c r="U206" s="44">
        <f>'[1]3.IMFq'!AA210</f>
        <v>1.921342978017071</v>
      </c>
      <c r="V206" s="44">
        <f>'[1]3.IMFq'!AB210</f>
        <v>2.0613783331450142</v>
      </c>
      <c r="W206" s="44">
        <f>'[1]3.IMFq'!AC210</f>
        <v>1.088539550943568</v>
      </c>
      <c r="X206" s="44">
        <f>'[1]3.IMFq'!AD210</f>
        <v>-0.14846440039112396</v>
      </c>
      <c r="Y206" s="44">
        <f>'[1]3.IMFq'!AE210</f>
        <v>6.229279836296131</v>
      </c>
      <c r="Z206" s="45"/>
      <c r="AA206" s="47">
        <f t="shared" si="4"/>
        <v>2008</v>
      </c>
      <c r="AB206" s="53">
        <f ca="1">AVERAGE(OFFSET(Q$111,4*ROWS(Q$111:Q122)-4,,4))</f>
        <v>98.661931636820512</v>
      </c>
      <c r="AC206" s="54">
        <f t="shared" ca="1" si="7"/>
        <v>2.291991205628352</v>
      </c>
    </row>
    <row r="207" spans="1:36" ht="15" x14ac:dyDescent="0.25">
      <c r="A207" s="41">
        <f>[1]Dummies!A206</f>
        <v>44256</v>
      </c>
      <c r="B207" s="51">
        <f>'[1]3.IMFq'!B211</f>
        <v>126.713128511607</v>
      </c>
      <c r="C207" s="51">
        <f>'[1]3.IMFq'!C211</f>
        <v>114.43306317381968</v>
      </c>
      <c r="D207" s="51">
        <f>'[1]3.IMFq'!D211</f>
        <v>123.08991753310818</v>
      </c>
      <c r="E207" s="42">
        <f>IFERROR('[1]1.IFSgrowth.rebased'!E207,'[1]3.IMFq'!E211)</f>
        <v>155.37474367830967</v>
      </c>
      <c r="F207" s="42">
        <f>IFERROR('[1]1.IFSgrowth.rebased'!F207,'[1]3.IMFq'!F211)</f>
        <v>171.91340247552142</v>
      </c>
      <c r="G207" s="42">
        <f>IFERROR('[1]1.IFSgrowth.rebased'!G207,'[1]3.IMFq'!G211)</f>
        <v>160.69852176056892</v>
      </c>
      <c r="H207" s="42">
        <f>IFERROR('[1]1.IFSgrowth.rebased'!H207,'[1]3.IMFq'!H211)</f>
        <v>194.95820552806998</v>
      </c>
      <c r="I207" s="42">
        <f>'[1]3.IMFq'!I211</f>
        <v>226.93533756448349</v>
      </c>
      <c r="J207" s="51">
        <f>'[1]3.IMFq'!J211</f>
        <v>109.54229795203582</v>
      </c>
      <c r="K207" s="42">
        <f>IFERROR('[1]1.IFSgrowth.rebased'!K207,'[1]3.IMFq'!K211)</f>
        <v>141.76433089558932</v>
      </c>
      <c r="L207" s="42">
        <f>IFERROR('[1]1.IFSgrowth.rebased'!L207,'[1]3.IMFq'!L211)</f>
        <v>171.4265773374749</v>
      </c>
      <c r="M207" s="42">
        <f>IFERROR('[1]1.IFSgrowth.rebased'!M207,'[1]3.IMFq'!M211)</f>
        <v>116.10487536937242</v>
      </c>
      <c r="N207" s="51">
        <f>'[1]3.IMFq'!N211</f>
        <v>119.26415253248894</v>
      </c>
      <c r="O207" s="42">
        <f>IFERROR('[1]1.IFSgrowth.rebased'!O207,'[1]3.IMFq'!O211)</f>
        <v>127.22967064587306</v>
      </c>
      <c r="P207" s="51">
        <f>'[1]3.IMFq'!P211</f>
        <v>115.53792202383426</v>
      </c>
      <c r="Q207" s="52">
        <f t="shared" si="8"/>
        <v>150.80980825882131</v>
      </c>
      <c r="S207" s="55">
        <f t="shared" si="5"/>
        <v>3.5820851479344107</v>
      </c>
      <c r="T207" s="44">
        <f>'[1]3.IMFq'!Z211</f>
        <v>1.1425822162411503</v>
      </c>
      <c r="U207" s="44">
        <f>'[1]3.IMFq'!AA211</f>
        <v>3.3874988277781126</v>
      </c>
      <c r="V207" s="44">
        <f>'[1]3.IMFq'!AB211</f>
        <v>1.0408756758649274</v>
      </c>
      <c r="W207" s="44">
        <f>'[1]3.IMFq'!AC211</f>
        <v>1.1650281666280016</v>
      </c>
      <c r="X207" s="44">
        <f>'[1]3.IMFq'!AD211</f>
        <v>-0.61515104657205999</v>
      </c>
      <c r="Y207" s="44">
        <f>'[1]3.IMFq'!AE211</f>
        <v>5.453056460814043</v>
      </c>
      <c r="Z207" s="45"/>
      <c r="AA207" s="47">
        <f t="shared" si="4"/>
        <v>2009</v>
      </c>
      <c r="AB207" s="53">
        <f ca="1">AVERAGE(OFFSET(Q$111,4*ROWS(Q$111:Q123)-4,,4))</f>
        <v>98.854530632226854</v>
      </c>
      <c r="AC207" s="54">
        <f t="shared" ca="1" si="7"/>
        <v>0.19521105274453721</v>
      </c>
    </row>
    <row r="208" spans="1:36" ht="15" x14ac:dyDescent="0.25">
      <c r="A208" s="41">
        <f>[1]Dummies!A207</f>
        <v>44348</v>
      </c>
      <c r="B208" s="51">
        <f>'[1]3.IMFq'!B212</f>
        <v>128.23361893059655</v>
      </c>
      <c r="C208" s="51">
        <f>'[1]3.IMFq'!C212</f>
        <v>116.28178130874412</v>
      </c>
      <c r="D208" s="51">
        <f>'[1]3.IMFq'!D212</f>
        <v>124.49753643011999</v>
      </c>
      <c r="E208" s="42">
        <f>'[1]3.IMFq'!E212</f>
        <v>159.14833070336411</v>
      </c>
      <c r="F208" s="42">
        <f>'[1]3.IMFq'!F212</f>
        <v>175.17464322076245</v>
      </c>
      <c r="G208" s="42">
        <f>'[1]3.IMFq'!G212</f>
        <v>162.530261261882</v>
      </c>
      <c r="H208" s="42">
        <f>'[1]3.IMFq'!H212</f>
        <v>198.99293202902501</v>
      </c>
      <c r="I208" s="42">
        <f>'[1]3.IMFq'!I212</f>
        <v>230.75763927446025</v>
      </c>
      <c r="J208" s="51">
        <f>'[1]3.IMFq'!J212</f>
        <v>110.06536392482678</v>
      </c>
      <c r="K208" s="42">
        <f>'[1]3.IMFq'!K212</f>
        <v>143.11057570316891</v>
      </c>
      <c r="L208" s="42">
        <f>'[1]3.IMFq'!L212</f>
        <v>172.63032555631673</v>
      </c>
      <c r="M208" s="42">
        <f>'[1]3.IMFq'!M212</f>
        <v>117.65601632321632</v>
      </c>
      <c r="N208" s="51">
        <f>'[1]3.IMFq'!N212</f>
        <v>120.09341769058128</v>
      </c>
      <c r="O208" s="42">
        <f>'[1]3.IMFq'!O212</f>
        <v>128.4219262837731</v>
      </c>
      <c r="P208" s="51">
        <f>'[1]3.IMFq'!P212</f>
        <v>117.1448453202371</v>
      </c>
      <c r="Q208" s="52">
        <f t="shared" si="8"/>
        <v>152.92930008629747</v>
      </c>
      <c r="S208" s="55">
        <f t="shared" si="5"/>
        <v>1.4054071495394282</v>
      </c>
      <c r="T208" s="44">
        <f>'[1]3.IMFq'!Z212</f>
        <v>1.9561633267925371</v>
      </c>
      <c r="U208" s="44">
        <f>'[1]3.IMFq'!AA212</f>
        <v>4.2499623650768648</v>
      </c>
      <c r="V208" s="44">
        <f>'[1]3.IMFq'!AB212</f>
        <v>0.80522448044193506</v>
      </c>
      <c r="W208" s="44">
        <f>'[1]3.IMFq'!AC212</f>
        <v>1.9101259585209807</v>
      </c>
      <c r="X208" s="44">
        <f>'[1]3.IMFq'!AD212</f>
        <v>-0.48404346892816363</v>
      </c>
      <c r="Y208" s="44">
        <f>'[1]3.IMFq'!AE212</f>
        <v>5.4117003244690043</v>
      </c>
      <c r="Z208" s="45"/>
      <c r="AA208" s="47">
        <f t="shared" si="4"/>
        <v>2010</v>
      </c>
      <c r="AB208" s="53">
        <f ca="1">AVERAGE(OFFSET(Q$111,4*ROWS(Q$111:Q124)-4,,4))</f>
        <v>105.42391295533402</v>
      </c>
      <c r="AC208" s="56">
        <f t="shared" ca="1" si="7"/>
        <v>6.6455045419693937</v>
      </c>
    </row>
    <row r="209" spans="1:46" ht="15" x14ac:dyDescent="0.25">
      <c r="A209" s="41">
        <f>[1]Dummies!A208</f>
        <v>44440</v>
      </c>
      <c r="B209" s="51">
        <f>'[1]3.IMFq'!B213</f>
        <v>129.46844279610923</v>
      </c>
      <c r="C209" s="51">
        <f>'[1]3.IMFq'!C213</f>
        <v>117.91417023654006</v>
      </c>
      <c r="D209" s="51">
        <f>'[1]3.IMFq'!D213</f>
        <v>125.71357488219519</v>
      </c>
      <c r="E209" s="42">
        <f>'[1]3.IMFq'!E213</f>
        <v>162.43764289601319</v>
      </c>
      <c r="F209" s="42">
        <f>'[1]3.IMFq'!F213</f>
        <v>178.26509505500465</v>
      </c>
      <c r="G209" s="42">
        <f>'[1]3.IMFq'!G213</f>
        <v>164.39676175059381</v>
      </c>
      <c r="H209" s="42">
        <f>'[1]3.IMFq'!H213</f>
        <v>202.89470968649232</v>
      </c>
      <c r="I209" s="42">
        <f>'[1]3.IMFq'!I213</f>
        <v>233.88364523586515</v>
      </c>
      <c r="J209" s="51">
        <f>'[1]3.IMFq'!J213</f>
        <v>110.51026659342622</v>
      </c>
      <c r="K209" s="42">
        <f>'[1]3.IMFq'!K213</f>
        <v>144.3208652014973</v>
      </c>
      <c r="L209" s="42">
        <f>'[1]3.IMFq'!L213</f>
        <v>174.03855196629308</v>
      </c>
      <c r="M209" s="42">
        <f>'[1]3.IMFq'!M213</f>
        <v>119.01013183853102</v>
      </c>
      <c r="N209" s="51">
        <f>'[1]3.IMFq'!N213</f>
        <v>120.82728147815452</v>
      </c>
      <c r="O209" s="42">
        <f>'[1]3.IMFq'!O213</f>
        <v>129.70738615739256</v>
      </c>
      <c r="P209" s="51">
        <f>'[1]3.IMFq'!P213</f>
        <v>118.64093159700442</v>
      </c>
      <c r="Q209" s="52">
        <f t="shared" si="8"/>
        <v>154.81726034008662</v>
      </c>
      <c r="S209" s="55">
        <f t="shared" si="5"/>
        <v>1.2345314159704968</v>
      </c>
      <c r="T209" s="44">
        <f>'[1]3.IMFq'!Z213</f>
        <v>2.991840249003519</v>
      </c>
      <c r="U209" s="44">
        <f>'[1]3.IMFq'!AA213</f>
        <v>5.106894696162545</v>
      </c>
      <c r="V209" s="44">
        <f>'[1]3.IMFq'!AB213</f>
        <v>0.7355873930631196</v>
      </c>
      <c r="W209" s="44">
        <f>'[1]3.IMFq'!AC213</f>
        <v>2.957518224633926</v>
      </c>
      <c r="X209" s="44">
        <f>'[1]3.IMFq'!AD213</f>
        <v>-0.16940173371106093</v>
      </c>
      <c r="Y209" s="44">
        <f>'[1]3.IMFq'!AE213</f>
        <v>5.4861097383850144</v>
      </c>
      <c r="Z209" s="45"/>
      <c r="AA209" s="47">
        <f t="shared" si="4"/>
        <v>2011</v>
      </c>
      <c r="AB209" s="53">
        <f ca="1">AVERAGE(OFFSET(Q$111,4*ROWS(Q$111:Q125)-4,,4))</f>
        <v>110.66630517610942</v>
      </c>
      <c r="AC209" s="56">
        <f t="shared" ca="1" si="7"/>
        <v>4.9726784690646841</v>
      </c>
    </row>
    <row r="210" spans="1:46" ht="15" x14ac:dyDescent="0.25">
      <c r="A210" s="41">
        <f>[1]Dummies!A209</f>
        <v>44531</v>
      </c>
      <c r="B210" s="51">
        <f>'[1]3.IMFq'!B214</f>
        <v>130.41760010814511</v>
      </c>
      <c r="C210" s="51">
        <f>'[1]3.IMFq'!C214</f>
        <v>119.33022995720748</v>
      </c>
      <c r="D210" s="51">
        <f>'[1]3.IMFq'!D214</f>
        <v>126.73803288933375</v>
      </c>
      <c r="E210" s="42">
        <f>'[1]3.IMFq'!E214</f>
        <v>165.24268025625688</v>
      </c>
      <c r="F210" s="42">
        <f>'[1]3.IMFq'!F214</f>
        <v>181.18475797824803</v>
      </c>
      <c r="G210" s="42">
        <f>'[1]3.IMFq'!G214</f>
        <v>166.29802322670434</v>
      </c>
      <c r="H210" s="42">
        <f>'[1]3.IMFq'!H214</f>
        <v>206.66353850047193</v>
      </c>
      <c r="I210" s="42">
        <f>'[1]3.IMFq'!I214</f>
        <v>236.31335544869813</v>
      </c>
      <c r="J210" s="51">
        <f>'[1]3.IMFq'!J214</f>
        <v>110.87700595783413</v>
      </c>
      <c r="K210" s="42">
        <f>'[1]3.IMFq'!K214</f>
        <v>145.39519939057453</v>
      </c>
      <c r="L210" s="42">
        <f>'[1]3.IMFq'!L214</f>
        <v>175.65125656740392</v>
      </c>
      <c r="M210" s="42">
        <f>'[1]3.IMFq'!M214</f>
        <v>120.1672219153165</v>
      </c>
      <c r="N210" s="51">
        <f>'[1]3.IMFq'!N214</f>
        <v>121.46574389520862</v>
      </c>
      <c r="O210" s="42">
        <f>'[1]3.IMFq'!O214</f>
        <v>131.08605026673141</v>
      </c>
      <c r="P210" s="51">
        <f>'[1]3.IMFq'!P214</f>
        <v>120.02618085413626</v>
      </c>
      <c r="Q210" s="52">
        <f t="shared" si="8"/>
        <v>156.47368902018869</v>
      </c>
      <c r="S210" s="55">
        <f>((Q210/Q209)-1)*100</f>
        <v>1.0699250693775308</v>
      </c>
      <c r="T210" s="44">
        <f>'[1]3.IMFq'!Z214</f>
        <v>4.2427522301168974</v>
      </c>
      <c r="U210" s="44">
        <f>'[1]3.IMFq'!AA214</f>
        <v>5.9529462252628118</v>
      </c>
      <c r="V210" s="44">
        <f>'[1]3.IMFq'!AB214</f>
        <v>0.8297303160376357</v>
      </c>
      <c r="W210" s="44">
        <f>'[1]3.IMFq'!AC214</f>
        <v>4.2999370405399917</v>
      </c>
      <c r="X210" s="44">
        <f>'[1]3.IMFq'!AD214</f>
        <v>0.32907727969040401</v>
      </c>
      <c r="Y210" s="44">
        <f>'[1]3.IMFq'!AE214</f>
        <v>5.6715132521179878</v>
      </c>
      <c r="Z210" s="45"/>
      <c r="AA210" s="47">
        <f t="shared" si="4"/>
        <v>2012</v>
      </c>
      <c r="AB210" s="53">
        <f ca="1">AVERAGE(OFFSET(Q$111,4*ROWS(Q$111:Q126)-4,,4))</f>
        <v>115.57056038166195</v>
      </c>
      <c r="AC210" s="56">
        <f t="shared" ca="1" si="7"/>
        <v>4.4315703842719989</v>
      </c>
    </row>
    <row r="211" spans="1:46" ht="15" x14ac:dyDescent="0.25">
      <c r="A211" s="41">
        <f>[1]Dummies!A210</f>
        <v>44621</v>
      </c>
      <c r="B211" s="51">
        <f>'[1]3.IMFq'!B215</f>
        <v>130.35365291821375</v>
      </c>
      <c r="C211" s="51">
        <f>'[1]3.IMFq'!C215</f>
        <v>120.64762747396944</v>
      </c>
      <c r="D211" s="51">
        <f>'[1]3.IMFq'!D215</f>
        <v>127.43884602691251</v>
      </c>
      <c r="E211" s="42">
        <f>'[1]3.IMFq'!E215</f>
        <v>166.78396352054358</v>
      </c>
      <c r="F211" s="42">
        <f>'[1]3.IMFq'!F215</f>
        <v>184.01126776930931</v>
      </c>
      <c r="G211" s="42">
        <f>'[1]3.IMFq'!G215</f>
        <v>168.58012847104584</v>
      </c>
      <c r="H211" s="42">
        <f>'[1]3.IMFq'!H215</f>
        <v>210.10815114766834</v>
      </c>
      <c r="I211" s="42">
        <f>'[1]3.IMFq'!I215</f>
        <v>235.51922735870528</v>
      </c>
      <c r="J211" s="51">
        <f>'[1]3.IMFq'!J215</f>
        <v>110.80988419353777</v>
      </c>
      <c r="K211" s="42">
        <f>'[1]3.IMFq'!K215</f>
        <v>146.24737239361997</v>
      </c>
      <c r="L211" s="42">
        <f>'[1]3.IMFq'!L215</f>
        <v>177.1448380676523</v>
      </c>
      <c r="M211" s="42">
        <f>'[1]3.IMFq'!M215</f>
        <v>121.04383070813715</v>
      </c>
      <c r="N211" s="51">
        <f>'[1]3.IMFq'!N215</f>
        <v>122.21218797859362</v>
      </c>
      <c r="O211" s="42">
        <f>'[1]3.IMFq'!O215</f>
        <v>133.11643062615076</v>
      </c>
      <c r="P211" s="51">
        <f>'[1]3.IMFq'!P215</f>
        <v>121.7139766509288</v>
      </c>
      <c r="Q211" s="52">
        <f t="shared" si="8"/>
        <v>157.38282751556284</v>
      </c>
      <c r="S211" s="55">
        <f>((Q211/Q210)-1)*100</f>
        <v>0.58101684766749262</v>
      </c>
      <c r="T211" s="44">
        <f>'[1]3.IMFq'!Z215</f>
        <v>7.6135335086953138</v>
      </c>
      <c r="U211" s="44">
        <f>'[1]3.IMFq'!AA215</f>
        <v>7.9540369204043282</v>
      </c>
      <c r="V211" s="44">
        <f>'[1]3.IMFq'!AB215</f>
        <v>1.8497663416281451</v>
      </c>
      <c r="W211" s="44">
        <f>'[1]3.IMFq'!AC215</f>
        <v>7.9030233268568617</v>
      </c>
      <c r="X211" s="44">
        <f>'[1]3.IMFq'!AD215</f>
        <v>1.7817218627974807</v>
      </c>
      <c r="Y211" s="44">
        <f>'[1]3.IMFq'!AE215</f>
        <v>6.6205962223926162</v>
      </c>
      <c r="Z211" s="45"/>
      <c r="AA211" s="47">
        <f t="shared" si="4"/>
        <v>2013</v>
      </c>
      <c r="AB211" s="53">
        <f ca="1">AVERAGE(OFFSET(Q$111,4*ROWS(Q$111:Q127)-4,,4))</f>
        <v>120.64723472366124</v>
      </c>
      <c r="AC211" s="56">
        <f t="shared" ca="1" si="7"/>
        <v>4.3927054824637102</v>
      </c>
    </row>
    <row r="212" spans="1:46" ht="15" x14ac:dyDescent="0.25">
      <c r="A212" s="41">
        <f>[1]Dummies!A211</f>
        <v>44713</v>
      </c>
      <c r="B212" s="51">
        <f>'[1]3.IMFq'!B216</f>
        <v>131.02245230269205</v>
      </c>
      <c r="C212" s="51">
        <f>'[1]3.IMFq'!C216</f>
        <v>121.58396197909059</v>
      </c>
      <c r="D212" s="51">
        <f>'[1]3.IMFq'!D216</f>
        <v>128.13296891402712</v>
      </c>
      <c r="E212" s="42">
        <f>'[1]3.IMFq'!E216</f>
        <v>168.93224292139706</v>
      </c>
      <c r="F212" s="42">
        <f>'[1]3.IMFq'!F216</f>
        <v>186.55829855902846</v>
      </c>
      <c r="G212" s="42">
        <f>'[1]3.IMFq'!G216</f>
        <v>170.41247880962092</v>
      </c>
      <c r="H212" s="42">
        <f>'[1]3.IMFq'!H216</f>
        <v>213.68758920399063</v>
      </c>
      <c r="I212" s="42">
        <f>'[1]3.IMFq'!I216</f>
        <v>237.5673630960961</v>
      </c>
      <c r="J212" s="51">
        <f>'[1]3.IMFq'!J216</f>
        <v>111.16257607936778</v>
      </c>
      <c r="K212" s="42">
        <f>'[1]3.IMFq'!K216</f>
        <v>147.08427831490704</v>
      </c>
      <c r="L212" s="42">
        <f>'[1]3.IMFq'!L216</f>
        <v>179.29593956783094</v>
      </c>
      <c r="M212" s="42">
        <f>'[1]3.IMFq'!M216</f>
        <v>121.84025224603843</v>
      </c>
      <c r="N212" s="51">
        <f>'[1]3.IMFq'!N216</f>
        <v>122.57849443986947</v>
      </c>
      <c r="O212" s="42">
        <f>'[1]3.IMFq'!O216</f>
        <v>134.45809840118395</v>
      </c>
      <c r="P212" s="51">
        <f>'[1]3.IMFq'!P216</f>
        <v>122.71219844507111</v>
      </c>
      <c r="Q212" s="52">
        <f t="shared" si="8"/>
        <v>158.78249649270717</v>
      </c>
      <c r="S212" s="55">
        <f t="shared" si="5"/>
        <v>0.8893403424245383</v>
      </c>
      <c r="T212" s="44">
        <f>'[1]3.IMFq'!Z216</f>
        <v>8.496276397798308</v>
      </c>
      <c r="U212" s="44">
        <f>'[1]3.IMFq'!AA216</f>
        <v>8.2859302496874001</v>
      </c>
      <c r="V212" s="44">
        <f>'[1]3.IMFq'!AB216</f>
        <v>1.9631164131766132</v>
      </c>
      <c r="W212" s="44">
        <f>'[1]3.IMFq'!AC216</f>
        <v>9.0131840321223464</v>
      </c>
      <c r="X212" s="44">
        <f>'[1]3.IMFq'!AD216</f>
        <v>2.3432935212572836</v>
      </c>
      <c r="Y212" s="44">
        <f>'[1]3.IMFq'!AE216</f>
        <v>6.7474478728817289</v>
      </c>
      <c r="Z212" s="45"/>
      <c r="AA212" s="47">
        <f t="shared" si="4"/>
        <v>2014</v>
      </c>
      <c r="AB212" s="53">
        <f ca="1">AVERAGE(OFFSET(Q$111,4*ROWS(Q$111:Q128)-4,,4))</f>
        <v>125.83215302750051</v>
      </c>
      <c r="AC212" s="56">
        <f t="shared" ca="1" si="7"/>
        <v>4.2975856974386328</v>
      </c>
    </row>
    <row r="213" spans="1:46" ht="15" x14ac:dyDescent="0.25">
      <c r="A213" s="41">
        <f>[1]Dummies!A212</f>
        <v>44805</v>
      </c>
      <c r="B213" s="51">
        <f>'[1]3.IMFq'!B217</f>
        <v>131.69656031308963</v>
      </c>
      <c r="C213" s="51">
        <f>'[1]3.IMFq'!C217</f>
        <v>122.25690047579396</v>
      </c>
      <c r="D213" s="51">
        <f>'[1]3.IMFq'!D217</f>
        <v>128.68833712605439</v>
      </c>
      <c r="E213" s="42">
        <f>'[1]3.IMFq'!E217</f>
        <v>170.90803919526584</v>
      </c>
      <c r="F213" s="42">
        <f>'[1]3.IMFq'!F217</f>
        <v>188.90348612622216</v>
      </c>
      <c r="G213" s="42">
        <f>'[1]3.IMFq'!G217</f>
        <v>172.14115702326183</v>
      </c>
      <c r="H213" s="42">
        <f>'[1]3.IMFq'!H217</f>
        <v>217.2105853461434</v>
      </c>
      <c r="I213" s="42">
        <f>'[1]3.IMFq'!I217</f>
        <v>239.93022010661667</v>
      </c>
      <c r="J213" s="51">
        <f>'[1]3.IMFq'!J217</f>
        <v>111.57938379081141</v>
      </c>
      <c r="K213" s="42">
        <f>'[1]3.IMFq'!K217</f>
        <v>147.81971127765516</v>
      </c>
      <c r="L213" s="42">
        <f>'[1]3.IMFq'!L217</f>
        <v>181.78095977594296</v>
      </c>
      <c r="M213" s="42">
        <f>'[1]3.IMFq'!M217</f>
        <v>122.47303068358474</v>
      </c>
      <c r="N213" s="51">
        <f>'[1]3.IMFq'!N217</f>
        <v>122.76804631588618</v>
      </c>
      <c r="O213" s="42">
        <f>'[1]3.IMFq'!O217</f>
        <v>135.66956560619209</v>
      </c>
      <c r="P213" s="51">
        <f>'[1]3.IMFq'!P217</f>
        <v>123.43422979585942</v>
      </c>
      <c r="Q213" s="52">
        <f t="shared" si="8"/>
        <v>160.15693734058084</v>
      </c>
      <c r="S213" s="55">
        <f t="shared" si="5"/>
        <v>0.86561231762520841</v>
      </c>
      <c r="T213" s="44">
        <f>'[1]3.IMFq'!Z217</f>
        <v>8.815562146812006</v>
      </c>
      <c r="U213" s="44">
        <f>'[1]3.IMFq'!AA217</f>
        <v>8.149993916880538</v>
      </c>
      <c r="V213" s="44">
        <f>'[1]3.IMFq'!AB217</f>
        <v>1.9346740016831454</v>
      </c>
      <c r="W213" s="44">
        <f>'[1]3.IMFq'!AC217</f>
        <v>9.6077661417689253</v>
      </c>
      <c r="X213" s="44">
        <f>'[1]3.IMFq'!AD217</f>
        <v>2.7776116716107024</v>
      </c>
      <c r="Y213" s="44">
        <f>'[1]3.IMFq'!AE217</f>
        <v>6.7233935016375534</v>
      </c>
      <c r="Z213" s="45"/>
      <c r="AA213" s="47">
        <f t="shared" si="4"/>
        <v>2015</v>
      </c>
      <c r="AB213" s="53">
        <f ca="1">AVERAGE(OFFSET(Q$111,4*ROWS(Q$111:Q129)-4,,4))</f>
        <v>130.3113864189541</v>
      </c>
      <c r="AC213" s="56">
        <f t="shared" ca="1" si="7"/>
        <v>3.5596890649043145</v>
      </c>
    </row>
    <row r="214" spans="1:46" ht="15" x14ac:dyDescent="0.25">
      <c r="A214" s="41">
        <f>[1]Dummies!A213</f>
        <v>44896</v>
      </c>
      <c r="B214" s="51">
        <f>'[1]3.IMFq'!B218</f>
        <v>132.37597694940652</v>
      </c>
      <c r="C214" s="51">
        <f>'[1]3.IMFq'!C218</f>
        <v>122.66644296407959</v>
      </c>
      <c r="D214" s="51">
        <f>'[1]3.IMFq'!D218</f>
        <v>129.10495066299433</v>
      </c>
      <c r="E214" s="42">
        <f>'[1]3.IMFq'!E218</f>
        <v>172.71135234214984</v>
      </c>
      <c r="F214" s="42">
        <f>'[1]3.IMFq'!F218</f>
        <v>191.04683047089037</v>
      </c>
      <c r="G214" s="42">
        <f>'[1]3.IMFq'!G218</f>
        <v>173.76616311196855</v>
      </c>
      <c r="H214" s="42">
        <f>'[1]3.IMFq'!H218</f>
        <v>220.67713957412658</v>
      </c>
      <c r="I214" s="42">
        <f>'[1]3.IMFq'!I218</f>
        <v>242.60779839026694</v>
      </c>
      <c r="J214" s="51">
        <f>'[1]3.IMFq'!J218</f>
        <v>112.06030732786863</v>
      </c>
      <c r="K214" s="42">
        <f>'[1]3.IMFq'!K218</f>
        <v>148.4536712818643</v>
      </c>
      <c r="L214" s="42">
        <f>'[1]3.IMFq'!L218</f>
        <v>184.59989869198822</v>
      </c>
      <c r="M214" s="42">
        <f>'[1]3.IMFq'!M218</f>
        <v>122.9421660207761</v>
      </c>
      <c r="N214" s="51">
        <f>'[1]3.IMFq'!N218</f>
        <v>122.78084360664378</v>
      </c>
      <c r="O214" s="42">
        <f>'[1]3.IMFq'!O218</f>
        <v>136.7508322411752</v>
      </c>
      <c r="P214" s="51">
        <f>'[1]3.IMFq'!P218</f>
        <v>123.88007070329374</v>
      </c>
      <c r="Q214" s="52">
        <f t="shared" si="8"/>
        <v>161.50615005918374</v>
      </c>
      <c r="S214" s="55">
        <f>((Q214/Q213)-1)*100</f>
        <v>0.8424316429913592</v>
      </c>
      <c r="T214" s="44">
        <f>'[1]3.IMFq'!Z218</f>
        <v>8.5905015051671576</v>
      </c>
      <c r="U214" s="44">
        <f>'[1]3.IMFq'!AA218</f>
        <v>7.5684390002393354</v>
      </c>
      <c r="V214" s="44">
        <f>'[1]3.IMFq'!AB218</f>
        <v>1.7659342114978216</v>
      </c>
      <c r="W214" s="44">
        <f>'[1]3.IMFq'!AC218</f>
        <v>9.7015327657234085</v>
      </c>
      <c r="X214" s="44">
        <f>'[1]3.IMFq'!AD218</f>
        <v>3.0835356828630145</v>
      </c>
      <c r="Y214" s="44">
        <f>'[1]3.IMFq'!AE218</f>
        <v>6.5550705102219275</v>
      </c>
      <c r="AA214" s="47">
        <f t="shared" si="4"/>
        <v>2016</v>
      </c>
      <c r="AB214" s="53">
        <f ca="1">AVERAGE(OFFSET(Q$111,4*ROWS(Q$111:Q130)-4,,4))</f>
        <v>134.83349029679084</v>
      </c>
      <c r="AC214" s="56">
        <f t="shared" ca="1" si="7"/>
        <v>3.4702292732103013</v>
      </c>
      <c r="AE214" s="36" t="str">
        <f t="shared" ref="AE214:AT214" si="9">B2</f>
        <v>US</v>
      </c>
      <c r="AF214" s="36" t="str">
        <f t="shared" si="9"/>
        <v>UK</v>
      </c>
      <c r="AG214" s="36" t="str">
        <f t="shared" si="9"/>
        <v>SWITZERLAND</v>
      </c>
      <c r="AH214" s="36" t="str">
        <f t="shared" si="9"/>
        <v>BOTSWANA</v>
      </c>
      <c r="AI214" s="36" t="str">
        <f t="shared" si="9"/>
        <v>ZIMBABWE</v>
      </c>
      <c r="AJ214" s="36" t="str">
        <f t="shared" si="9"/>
        <v>ZAMBIA</v>
      </c>
      <c r="AK214" s="36" t="str">
        <f t="shared" si="9"/>
        <v>INDIA</v>
      </c>
      <c r="AL214" s="36" t="str">
        <f t="shared" si="9"/>
        <v>CHINA</v>
      </c>
      <c r="AM214" s="36" t="str">
        <f t="shared" si="9"/>
        <v>JAPAN</v>
      </c>
      <c r="AN214" s="36" t="str">
        <f t="shared" si="9"/>
        <v>KOREA</v>
      </c>
      <c r="AO214" s="36" t="str">
        <f t="shared" si="9"/>
        <v>MOZAMBIQUE</v>
      </c>
      <c r="AP214" s="36" t="str">
        <f t="shared" si="9"/>
        <v>BELGIUM</v>
      </c>
      <c r="AQ214" s="36" t="str">
        <f t="shared" si="9"/>
        <v>GERMANY</v>
      </c>
      <c r="AR214" s="36" t="str">
        <f t="shared" si="9"/>
        <v>NAMIBIA</v>
      </c>
      <c r="AS214" s="36" t="str">
        <f t="shared" si="9"/>
        <v>NETHERLANDS</v>
      </c>
      <c r="AT214" s="36" t="str">
        <f t="shared" si="9"/>
        <v>G15Y1</v>
      </c>
    </row>
    <row r="215" spans="1:46" ht="15" x14ac:dyDescent="0.25">
      <c r="A215" s="41">
        <f>[1]Dummies!A214</f>
        <v>44986</v>
      </c>
      <c r="B215" s="51">
        <f>'[1]3.IMFq'!B219</f>
        <v>133.19286602477143</v>
      </c>
      <c r="C215" s="51">
        <f>'[1]3.IMFq'!C219</f>
        <v>122.12383248692245</v>
      </c>
      <c r="D215" s="51">
        <f>'[1]3.IMFq'!D219</f>
        <v>128.84570114559477</v>
      </c>
      <c r="E215" s="42">
        <f>'[1]3.IMFq'!E219</f>
        <v>173.79769928756946</v>
      </c>
      <c r="F215" s="42">
        <f>'[1]3.IMFq'!F219</f>
        <v>192.59653284639012</v>
      </c>
      <c r="G215" s="42">
        <f>'[1]3.IMFq'!G219</f>
        <v>174.78396813045589</v>
      </c>
      <c r="H215" s="42">
        <f>'[1]3.IMFq'!H219</f>
        <v>223.82515033161502</v>
      </c>
      <c r="I215" s="42">
        <f>'[1]3.IMFq'!I219</f>
        <v>246.62639857483583</v>
      </c>
      <c r="J215" s="51">
        <f>'[1]3.IMFq'!J219</f>
        <v>112.92295548008111</v>
      </c>
      <c r="K215" s="42">
        <f>'[1]3.IMFq'!K219</f>
        <v>148.54729488971566</v>
      </c>
      <c r="L215" s="42">
        <f>'[1]3.IMFq'!L219</f>
        <v>189.05988359449293</v>
      </c>
      <c r="M215" s="42">
        <f>'[1]3.IMFq'!M219</f>
        <v>122.86534430457532</v>
      </c>
      <c r="N215" s="51">
        <f>'[1]3.IMFq'!N219</f>
        <v>121.89820608137616</v>
      </c>
      <c r="O215" s="42">
        <f>'[1]3.IMFq'!O219</f>
        <v>137.38393675429788</v>
      </c>
      <c r="P215" s="51">
        <f>'[1]3.IMFq'!P219</f>
        <v>123.24315819455747</v>
      </c>
      <c r="Q215" s="52">
        <f t="shared" si="8"/>
        <v>162.79023095622247</v>
      </c>
      <c r="S215" s="55">
        <f>((Q215/Q214)-1)*100</f>
        <v>0.79506625386598362</v>
      </c>
      <c r="T215" s="44">
        <f>'[1]3.IMFq'!Z219</f>
        <v>6.5270872798598223</v>
      </c>
      <c r="U215" s="44">
        <f>'[1]3.IMFq'!AA219</f>
        <v>5.1135296475764314</v>
      </c>
      <c r="V215" s="44">
        <f>'[1]3.IMFq'!AB219</f>
        <v>0.75850735452045459</v>
      </c>
      <c r="W215" s="44">
        <f>'[1]3.IMFq'!AC219</f>
        <v>8.6419651729172209</v>
      </c>
      <c r="X215" s="44">
        <f>'[1]3.IMFq'!AD219</f>
        <v>3.1130043685330122</v>
      </c>
      <c r="Y215" s="44">
        <f>'[1]3.IMFq'!AE219</f>
        <v>5.8678592241759642</v>
      </c>
      <c r="AA215" s="47">
        <f t="shared" si="4"/>
        <v>2017</v>
      </c>
      <c r="AB215" s="53">
        <f ca="1">AVERAGE(OFFSET(Q$111,4*ROWS(Q$111:Q131)-4,,4))</f>
        <v>140.4477288727868</v>
      </c>
      <c r="AC215" s="56">
        <f t="shared" ca="1" si="7"/>
        <v>4.1638309322395317</v>
      </c>
      <c r="AE215" s="36" t="s">
        <v>187</v>
      </c>
    </row>
    <row r="216" spans="1:46" ht="15" x14ac:dyDescent="0.25">
      <c r="A216" s="41">
        <f>[1]Dummies!A215</f>
        <v>45078</v>
      </c>
      <c r="B216" s="51">
        <f>'[1]3.IMFq'!B220</f>
        <v>133.83003438767543</v>
      </c>
      <c r="C216" s="51">
        <f>'[1]3.IMFq'!C220</f>
        <v>122.28208574118258</v>
      </c>
      <c r="D216" s="51">
        <f>'[1]3.IMFq'!D220</f>
        <v>129.19964868406092</v>
      </c>
      <c r="E216" s="42">
        <f>'[1]3.IMFq'!E220</f>
        <v>175.47383941027567</v>
      </c>
      <c r="F216" s="42">
        <f>'[1]3.IMFq'!F220</f>
        <v>194.49291024466459</v>
      </c>
      <c r="G216" s="42">
        <f>'[1]3.IMFq'!G220</f>
        <v>176.40304154740838</v>
      </c>
      <c r="H216" s="42">
        <f>'[1]3.IMFq'!H220</f>
        <v>227.28366135378928</v>
      </c>
      <c r="I216" s="42">
        <f>'[1]3.IMFq'!I220</f>
        <v>249.52289915362991</v>
      </c>
      <c r="J216" s="51">
        <f>'[1]3.IMFq'!J220</f>
        <v>113.40506715254888</v>
      </c>
      <c r="K216" s="42">
        <f>'[1]3.IMFq'!K220</f>
        <v>149.15385435197445</v>
      </c>
      <c r="L216" s="42">
        <f>'[1]3.IMFq'!L220</f>
        <v>192.02380901499436</v>
      </c>
      <c r="M216" s="42">
        <f>'[1]3.IMFq'!M220</f>
        <v>123.1601190222716</v>
      </c>
      <c r="N216" s="51">
        <f>'[1]3.IMFq'!N220</f>
        <v>121.84496629392197</v>
      </c>
      <c r="O216" s="42">
        <f>'[1]3.IMFq'!O220</f>
        <v>138.33198686996511</v>
      </c>
      <c r="P216" s="51">
        <f>'[1]3.IMFq'!P220</f>
        <v>123.45924340441044</v>
      </c>
      <c r="Q216" s="52">
        <f t="shared" si="8"/>
        <v>164.10494889320151</v>
      </c>
      <c r="S216" s="55">
        <f>((Q216/Q215)-1)*100</f>
        <v>0.80761476241937302</v>
      </c>
      <c r="T216" s="44">
        <f>'[1]3.IMFq'!Z220</f>
        <v>5.8626525216015635</v>
      </c>
      <c r="U216" s="44">
        <f>'[1]3.IMFq'!AA220</f>
        <v>4.3279794019441598</v>
      </c>
      <c r="V216" s="44">
        <f>'[1]3.IMFq'!AB220</f>
        <v>0.59840071261598737</v>
      </c>
      <c r="W216" s="44">
        <f>'[1]3.IMFq'!AC220</f>
        <v>8.104509621230882</v>
      </c>
      <c r="X216" s="44">
        <f>'[1]3.IMFq'!AD220</f>
        <v>3.2237500467837021</v>
      </c>
      <c r="Y216" s="44">
        <f>'[1]3.IMFq'!AE220</f>
        <v>5.5892748965314265</v>
      </c>
      <c r="AA216" s="47">
        <f t="shared" si="4"/>
        <v>2018</v>
      </c>
      <c r="AB216" s="53">
        <f ca="1">AVERAGE(OFFSET(Q$111,4*ROWS(Q$111:Q132)-4,,4))</f>
        <v>146.27118391558119</v>
      </c>
      <c r="AC216" s="56">
        <f t="shared" ca="1" si="7"/>
        <v>4.1463504533199691</v>
      </c>
      <c r="AD216" s="36">
        <v>2018</v>
      </c>
      <c r="AE216" s="44">
        <f ca="1">AVERAGE(OFFSET(B$195,4*ROWS(B$195:B195)-4,,4))</f>
        <v>122.13887603422469</v>
      </c>
      <c r="AF216" s="44">
        <f ca="1">AVERAGE(OFFSET(C$195,4*ROWS(C$195:C195)-4,,4))</f>
        <v>120.28136899008678</v>
      </c>
      <c r="AG216" s="44">
        <f ca="1">AVERAGE(OFFSET(D$195,4*ROWS(D$195:D195)-4,,4))</f>
        <v>119.98484944566314</v>
      </c>
      <c r="AH216" s="44">
        <f ca="1">AVERAGE(OFFSET(E$195,4*ROWS(E$195:E195)-4,,4))</f>
        <v>152.61147405804493</v>
      </c>
      <c r="AI216" s="44">
        <f ca="1">AVERAGE(OFFSET(F$195,4*ROWS(F$195:F195)-4,,4))</f>
        <v>188.54507175508405</v>
      </c>
      <c r="AJ216" s="44">
        <f ca="1">AVERAGE(OFFSET(G$195,4*ROWS(G$195:G195)-4,,4))</f>
        <v>158.48664203467723</v>
      </c>
      <c r="AK216" s="44">
        <f ca="1">AVERAGE(OFFSET(H$195,4*ROWS(H$195:H195)-4,,4))</f>
        <v>188.32285154132819</v>
      </c>
      <c r="AL216" s="44">
        <f ca="1">AVERAGE(OFFSET(I$195,4*ROWS(I$195:I195)-4,,4))</f>
        <v>197.45700240328512</v>
      </c>
      <c r="AM216" s="44">
        <f ca="1">AVERAGE(OFFSET(J$195,4*ROWS(J$195:J195)-4,,4))</f>
        <v>113.07577275524775</v>
      </c>
      <c r="AN216" s="44">
        <f ca="1">AVERAGE(OFFSET(K$195,4*ROWS(K$195:K195)-4,,4))</f>
        <v>135.65817254284013</v>
      </c>
      <c r="AO216" s="44">
        <f ca="1">AVERAGE(OFFSET(L$195,4*ROWS(L$195:L195)-4,,4))</f>
        <v>167.61383670863873</v>
      </c>
      <c r="AP216" s="44">
        <f ca="1">AVERAGE(OFFSET(M$195,4*ROWS(M$195:M195)-4,,4))</f>
        <v>114.94580725221091</v>
      </c>
      <c r="AQ216" s="44">
        <f ca="1">AVERAGE(OFFSET(N$195,4*ROWS(N$195:N195)-4,,4))</f>
        <v>120.07488924917993</v>
      </c>
      <c r="AR216" s="44">
        <f ca="1">AVERAGE(OFFSET(O$195,4*ROWS(O$195:O195)-4,,4))</f>
        <v>136.85705530551056</v>
      </c>
      <c r="AS216" s="44">
        <f ca="1">AVERAGE(OFFSET(P$195,4*ROWS(P$195:P195)-4,,4))</f>
        <v>113.23681620530522</v>
      </c>
      <c r="AT216" s="44">
        <f ca="1">AVERAGE(OFFSET(Q$195,4*ROWS(Q$195:Q195)-4,,4))</f>
        <v>146.27118391558119</v>
      </c>
    </row>
    <row r="217" spans="1:46" ht="15" x14ac:dyDescent="0.25">
      <c r="A217" s="57">
        <f>[1]Dummies!A216</f>
        <v>45170</v>
      </c>
      <c r="B217" s="131"/>
      <c r="C217" s="131"/>
      <c r="D217" s="131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2"/>
      <c r="S217" s="133"/>
      <c r="T217" s="134"/>
      <c r="U217" s="134"/>
      <c r="V217" s="134"/>
      <c r="W217" s="134"/>
      <c r="X217" s="134"/>
      <c r="Y217" s="134"/>
      <c r="AA217" s="47">
        <f t="shared" si="4"/>
        <v>2019</v>
      </c>
      <c r="AB217" s="53">
        <f ca="1">AVERAGE(OFFSET(Q$111,4*ROWS(Q$111:Q133)-4,,4))</f>
        <v>149.5763112505463</v>
      </c>
      <c r="AC217" s="56">
        <f t="shared" ca="1" si="7"/>
        <v>2.2595888311621515</v>
      </c>
      <c r="AD217" s="36">
        <v>2019</v>
      </c>
      <c r="AE217" s="44">
        <f ca="1">AVERAGE(OFFSET(B$195,4*ROWS(B$195:B196)-4,,4))</f>
        <v>124.94196323921022</v>
      </c>
      <c r="AF217" s="44">
        <f ca="1">AVERAGE(OFFSET(C$195,4*ROWS(C$195:C196)-4,,4))</f>
        <v>122.21068214868781</v>
      </c>
      <c r="AG217" s="44">
        <f ca="1">AVERAGE(OFFSET(D$195,4*ROWS(D$195:D196)-4,,4))</f>
        <v>121.37547385073839</v>
      </c>
      <c r="AH217" s="44">
        <f ca="1">AVERAGE(OFFSET(E$195,4*ROWS(E$195:E196)-4,,4))</f>
        <v>157.24018006622543</v>
      </c>
      <c r="AI217" s="44">
        <f ca="1">AVERAGE(OFFSET(F$195,4*ROWS(F$195:F196)-4,,4))</f>
        <v>176.65353407949084</v>
      </c>
      <c r="AJ217" s="44">
        <f ca="1">AVERAGE(OFFSET(G$195,4*ROWS(G$195:G196)-4,,4))</f>
        <v>160.77043454639704</v>
      </c>
      <c r="AK217" s="44">
        <f ca="1">AVERAGE(OFFSET(H$195,4*ROWS(H$195:H196)-4,,4))</f>
        <v>195.61282912449295</v>
      </c>
      <c r="AL217" s="44">
        <f ca="1">AVERAGE(OFFSET(I$195,4*ROWS(I$195:I196)-4,,4))</f>
        <v>209.2076686163046</v>
      </c>
      <c r="AM217" s="44">
        <f ca="1">AVERAGE(OFFSET(J$195,4*ROWS(J$195:J196)-4,,4))</f>
        <v>112.6212081487717</v>
      </c>
      <c r="AN217" s="44">
        <f ca="1">AVERAGE(OFFSET(K$195,4*ROWS(K$195:K196)-4,,4))</f>
        <v>138.70234193470151</v>
      </c>
      <c r="AO217" s="44">
        <f ca="1">AVERAGE(OFFSET(L$195,4*ROWS(L$195:L196)-4,,4))</f>
        <v>171.49409702844369</v>
      </c>
      <c r="AP217" s="44">
        <f ca="1">AVERAGE(OFFSET(M$195,4*ROWS(M$195:M196)-4,,4))</f>
        <v>117.54588141225591</v>
      </c>
      <c r="AQ217" s="44">
        <f ca="1">AVERAGE(OFFSET(N$195,4*ROWS(N$195:N196)-4,,4))</f>
        <v>121.36089131303862</v>
      </c>
      <c r="AR217" s="44">
        <f ca="1">AVERAGE(OFFSET(O$195,4*ROWS(O$195:O196)-4,,4))</f>
        <v>135.70882461149728</v>
      </c>
      <c r="AS217" s="44">
        <f ca="1">AVERAGE(OFFSET(P$195,4*ROWS(P$195:P196)-4,,4))</f>
        <v>115.45172833028101</v>
      </c>
      <c r="AT217" s="44">
        <f ca="1">AVERAGE(OFFSET(Q$195,4*ROWS(Q$195:Q196)-4,,4))</f>
        <v>149.5763112505463</v>
      </c>
    </row>
    <row r="218" spans="1:46" ht="15" x14ac:dyDescent="0.25">
      <c r="A218" s="57">
        <f>[1]Dummies!A217</f>
        <v>45261</v>
      </c>
      <c r="B218" s="131"/>
      <c r="C218" s="131"/>
      <c r="D218" s="131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2"/>
      <c r="S218" s="133"/>
      <c r="T218" s="134"/>
      <c r="U218" s="134"/>
      <c r="V218" s="134"/>
      <c r="W218" s="134"/>
      <c r="X218" s="134"/>
      <c r="Y218" s="134"/>
      <c r="AA218" s="47">
        <f t="shared" si="4"/>
        <v>2020</v>
      </c>
      <c r="AB218" s="53">
        <f ca="1">AVERAGE(OFFSET(Q$111,4*ROWS(Q$111:Q134)-4,,4))</f>
        <v>144.35342082169572</v>
      </c>
      <c r="AC218" s="56">
        <f t="shared" ca="1" si="7"/>
        <v>-3.4917898330184327</v>
      </c>
      <c r="AD218" s="36">
        <v>2020</v>
      </c>
      <c r="AE218" s="44">
        <f ca="1">AVERAGE(OFFSET(B$195,4*ROWS(B$195:B197)-4,,4))</f>
        <v>121.48356969674882</v>
      </c>
      <c r="AF218" s="44">
        <f ca="1">AVERAGE(OFFSET(C$195,4*ROWS(C$195:C197)-4,,4))</f>
        <v>108.72962180086608</v>
      </c>
      <c r="AG218" s="44">
        <f ca="1">AVERAGE(OFFSET(D$195,4*ROWS(D$195:D197)-4,,4))</f>
        <v>118.61296806589553</v>
      </c>
      <c r="AH218" s="44">
        <f ca="1">AVERAGE(OFFSET(E$195,4*ROWS(E$195:E197)-4,,4))</f>
        <v>143.51940195364668</v>
      </c>
      <c r="AI218" s="44">
        <f ca="1">AVERAGE(OFFSET(F$195,4*ROWS(F$195:F197)-4,,4))</f>
        <v>162.90635605742492</v>
      </c>
      <c r="AJ218" s="44">
        <f ca="1">AVERAGE(OFFSET(G$195,4*ROWS(G$195:G197)-4,,4))</f>
        <v>156.29297794427981</v>
      </c>
      <c r="AK218" s="44">
        <f ca="1">AVERAGE(OFFSET(H$195,4*ROWS(H$195:H197)-4,,4))</f>
        <v>184.20664505824385</v>
      </c>
      <c r="AL218" s="44">
        <f ca="1">AVERAGE(OFFSET(I$195,4*ROWS(I$195:I197)-4,,4))</f>
        <v>213.89810454668208</v>
      </c>
      <c r="AM218" s="44">
        <f ca="1">AVERAGE(OFFSET(J$195,4*ROWS(J$195:J197)-4,,4))</f>
        <v>107.84381649910081</v>
      </c>
      <c r="AN218" s="44">
        <f ca="1">AVERAGE(OFFSET(K$195,4*ROWS(K$195:K197)-4,,4))</f>
        <v>137.71894233038452</v>
      </c>
      <c r="AO218" s="44">
        <f ca="1">AVERAGE(OFFSET(L$195,4*ROWS(L$195:L197)-4,,4))</f>
        <v>169.43959774604301</v>
      </c>
      <c r="AP218" s="44">
        <f ca="1">AVERAGE(OFFSET(M$195,4*ROWS(M$195:M197)-4,,4))</f>
        <v>111.24189579211658</v>
      </c>
      <c r="AQ218" s="44">
        <f ca="1">AVERAGE(OFFSET(N$195,4*ROWS(N$195:N197)-4,,4))</f>
        <v>116.71398278466245</v>
      </c>
      <c r="AR218" s="44">
        <f ca="1">AVERAGE(OFFSET(O$195,4*ROWS(O$195:O197)-4,,4))</f>
        <v>124.71505272971996</v>
      </c>
      <c r="AS218" s="44">
        <f ca="1">AVERAGE(OFFSET(P$195,4*ROWS(P$195:P197)-4,,4))</f>
        <v>110.96642868464954</v>
      </c>
      <c r="AT218" s="44">
        <f ca="1">AVERAGE(OFFSET(Q$195,4*ROWS(Q$195:Q197)-4,,4))</f>
        <v>144.35342082169572</v>
      </c>
    </row>
    <row r="219" spans="1:46" ht="15" x14ac:dyDescent="0.25">
      <c r="A219" s="57">
        <f>[1]Dummies!A218</f>
        <v>45352</v>
      </c>
      <c r="B219" s="131"/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2"/>
      <c r="S219" s="133"/>
      <c r="T219" s="134"/>
      <c r="U219" s="134"/>
      <c r="V219" s="134"/>
      <c r="W219" s="134"/>
      <c r="X219" s="134"/>
      <c r="Y219" s="134"/>
      <c r="AA219" s="47">
        <f t="shared" si="4"/>
        <v>2021</v>
      </c>
      <c r="AB219" s="53">
        <f ca="1">AVERAGE(OFFSET(Q$111,4*ROWS(Q$111:Q135)-4,,4))</f>
        <v>153.75751442634851</v>
      </c>
      <c r="AC219" s="56">
        <f ca="1">((AB219/AB218)-1)*100</f>
        <v>6.5146316250230374</v>
      </c>
      <c r="AD219" s="36">
        <v>2021</v>
      </c>
      <c r="AE219" s="44">
        <f ca="1">AVERAGE(OFFSET(B$195,4*ROWS(B$195:B198)-4,,4))</f>
        <v>128.70819758661446</v>
      </c>
      <c r="AF219" s="44">
        <f ca="1">AVERAGE(OFFSET(C$195,4*ROWS(C$195:C198)-4,,4))</f>
        <v>116.98981116907783</v>
      </c>
      <c r="AG219" s="44">
        <f ca="1">AVERAGE(OFFSET(D$195,4*ROWS(D$195:D198)-4,,4))</f>
        <v>125.00976543368928</v>
      </c>
      <c r="AH219" s="44">
        <f ca="1">AVERAGE(OFFSET(E$195,4*ROWS(E$195:E198)-4,,4))</f>
        <v>160.55084938348597</v>
      </c>
      <c r="AI219" s="44">
        <f ca="1">AVERAGE(OFFSET(F$195,4*ROWS(F$195:F198)-4,,4))</f>
        <v>176.63447468238414</v>
      </c>
      <c r="AJ219" s="44">
        <f ca="1">AVERAGE(OFFSET(G$195,4*ROWS(G$195:G198)-4,,4))</f>
        <v>163.48089199993726</v>
      </c>
      <c r="AK219" s="44">
        <f ca="1">AVERAGE(OFFSET(H$195,4*ROWS(H$195:H198)-4,,4))</f>
        <v>200.87734643601482</v>
      </c>
      <c r="AL219" s="44">
        <f ca="1">AVERAGE(OFFSET(I$195,4*ROWS(I$195:I198)-4,,4))</f>
        <v>231.97249438087675</v>
      </c>
      <c r="AM219" s="44">
        <f ca="1">AVERAGE(OFFSET(J$195,4*ROWS(J$195:J198)-4,,4))</f>
        <v>110.24873360703073</v>
      </c>
      <c r="AN219" s="44">
        <f ca="1">AVERAGE(OFFSET(K$195,4*ROWS(K$195:K198)-4,,4))</f>
        <v>143.64774279770751</v>
      </c>
      <c r="AO219" s="44">
        <f ca="1">AVERAGE(OFFSET(L$195,4*ROWS(L$195:L198)-4,,4))</f>
        <v>173.43667785687217</v>
      </c>
      <c r="AP219" s="44">
        <f ca="1">AVERAGE(OFFSET(M$195,4*ROWS(M$195:M198)-4,,4))</f>
        <v>118.23456136160908</v>
      </c>
      <c r="AQ219" s="44">
        <f ca="1">AVERAGE(OFFSET(N$195,4*ROWS(N$195:N198)-4,,4))</f>
        <v>120.41264889910833</v>
      </c>
      <c r="AR219" s="44">
        <f ca="1">AVERAGE(OFFSET(O$195,4*ROWS(O$195:O198)-4,,4))</f>
        <v>129.11125833844252</v>
      </c>
      <c r="AS219" s="44">
        <f ca="1">AVERAGE(OFFSET(P$195,4*ROWS(P$195:P198)-4,,4))</f>
        <v>117.83746994880302</v>
      </c>
      <c r="AT219" s="44">
        <f ca="1">AVERAGE(OFFSET(Q$195,4*ROWS(Q$195:Q198)-4,,4))</f>
        <v>153.75751442634851</v>
      </c>
    </row>
    <row r="220" spans="1:46" ht="15" x14ac:dyDescent="0.25">
      <c r="A220" s="57">
        <f>[1]Dummies!A219</f>
        <v>45444</v>
      </c>
      <c r="B220" s="131"/>
      <c r="C220" s="131"/>
      <c r="D220" s="131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2"/>
      <c r="S220" s="133"/>
      <c r="T220" s="134"/>
      <c r="U220" s="134"/>
      <c r="V220" s="134"/>
      <c r="W220" s="134"/>
      <c r="X220" s="134"/>
      <c r="Y220" s="134"/>
      <c r="AA220" s="47">
        <f t="shared" si="4"/>
        <v>2022</v>
      </c>
      <c r="AB220" s="53">
        <f ca="1">AVERAGE(OFFSET(Q$111,4*ROWS(Q$111:Q136)-4,,4))</f>
        <v>159.45710285200863</v>
      </c>
      <c r="AC220" s="56">
        <f ca="1">((AB220/AB219)-1)*100</f>
        <v>3.7068682118884588</v>
      </c>
      <c r="AD220" s="36">
        <v>2022</v>
      </c>
      <c r="AE220" s="44">
        <f ca="1">AVERAGE(OFFSET(B$195,4*ROWS(B$195:B199)-4,,4))</f>
        <v>131.36216062085049</v>
      </c>
      <c r="AF220" s="44">
        <f ca="1">AVERAGE(OFFSET(C$195,4*ROWS(C$195:C199)-4,,4))</f>
        <v>121.78873322323339</v>
      </c>
      <c r="AG220" s="44">
        <f ca="1">AVERAGE(OFFSET(D$195,4*ROWS(D$195:D199)-4,,4))</f>
        <v>128.3412756824971</v>
      </c>
      <c r="AH220" s="44">
        <f ca="1">AVERAGE(OFFSET(E$195,4*ROWS(E$195:E199)-4,,4))</f>
        <v>169.8338994948391</v>
      </c>
      <c r="AI220" s="44">
        <f ca="1">AVERAGE(OFFSET(F$195,4*ROWS(F$195:F199)-4,,4))</f>
        <v>187.62997073136256</v>
      </c>
      <c r="AJ220" s="44">
        <f ca="1">AVERAGE(OFFSET(G$195,4*ROWS(G$195:G199)-4,,4))</f>
        <v>171.2249818539743</v>
      </c>
      <c r="AK220" s="44">
        <f ca="1">AVERAGE(OFFSET(H$195,4*ROWS(H$195:H199)-4,,4))</f>
        <v>215.42086631798225</v>
      </c>
      <c r="AL220" s="44">
        <f ca="1">AVERAGE(OFFSET(I$195,4*ROWS(I$195:I199)-4,,4))</f>
        <v>238.90615223792122</v>
      </c>
      <c r="AM220" s="44">
        <f ca="1">AVERAGE(OFFSET(J$195,4*ROWS(J$195:J199)-4,,4))</f>
        <v>111.4030378478964</v>
      </c>
      <c r="AN220" s="44">
        <f ca="1">AVERAGE(OFFSET(K$195,4*ROWS(K$195:K199)-4,,4))</f>
        <v>147.40125831701164</v>
      </c>
      <c r="AO220" s="44">
        <f ca="1">AVERAGE(OFFSET(L$195,4*ROWS(L$195:L199)-4,,4))</f>
        <v>180.70540902585358</v>
      </c>
      <c r="AP220" s="44">
        <f ca="1">AVERAGE(OFFSET(M$195,4*ROWS(M$195:M199)-4,,4))</f>
        <v>122.07481991463411</v>
      </c>
      <c r="AQ220" s="44">
        <f ca="1">AVERAGE(OFFSET(N$195,4*ROWS(N$195:N199)-4,,4))</f>
        <v>122.58489308524827</v>
      </c>
      <c r="AR220" s="44">
        <f ca="1">AVERAGE(OFFSET(O$195,4*ROWS(O$195:O199)-4,,4))</f>
        <v>134.99873171867551</v>
      </c>
      <c r="AS220" s="44">
        <f ca="1">AVERAGE(OFFSET(P$195,4*ROWS(P$195:P199)-4,,4))</f>
        <v>122.93511889878826</v>
      </c>
      <c r="AT220" s="44">
        <f ca="1">AVERAGE(OFFSET(Q$195,4*ROWS(Q$195:Q199)-4,,4))</f>
        <v>159.45710285200863</v>
      </c>
    </row>
    <row r="221" spans="1:46" ht="15" x14ac:dyDescent="0.25">
      <c r="A221" s="57">
        <f>[1]Dummies!A220</f>
        <v>45536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2"/>
      <c r="S221" s="133"/>
      <c r="T221" s="134"/>
      <c r="U221" s="134"/>
      <c r="V221" s="134"/>
      <c r="W221" s="134"/>
      <c r="X221" s="134"/>
      <c r="Y221" s="134"/>
      <c r="AA221" s="47">
        <f t="shared" si="4"/>
        <v>2023</v>
      </c>
      <c r="AB221" s="53"/>
      <c r="AC221" s="58"/>
      <c r="AD221" s="36">
        <v>2023</v>
      </c>
      <c r="AE221" s="44">
        <f ca="1">AVERAGE(OFFSET(B$195,4*ROWS(B$195:B200)-4,,4))</f>
        <v>133.51145020622343</v>
      </c>
      <c r="AF221" s="44">
        <f ca="1">AVERAGE(OFFSET(C$195,4*ROWS(C$195:C200)-4,,4))</f>
        <v>122.20295911405252</v>
      </c>
      <c r="AG221" s="44">
        <f ca="1">AVERAGE(OFFSET(D$195,4*ROWS(D$195:D200)-4,,4))</f>
        <v>129.02267491482786</v>
      </c>
      <c r="AH221" s="44">
        <f ca="1">AVERAGE(OFFSET(E$195,4*ROWS(E$195:E200)-4,,4))</f>
        <v>174.63576934892257</v>
      </c>
      <c r="AI221" s="44">
        <f ca="1">AVERAGE(OFFSET(F$195,4*ROWS(F$195:F200)-4,,4))</f>
        <v>193.54472154552735</v>
      </c>
      <c r="AJ221" s="44">
        <f ca="1">AVERAGE(OFFSET(G$195,4*ROWS(G$195:G200)-4,,4))</f>
        <v>175.59350483893212</v>
      </c>
      <c r="AK221" s="44">
        <f ca="1">AVERAGE(OFFSET(H$195,4*ROWS(H$195:H200)-4,,4))</f>
        <v>225.55440584270215</v>
      </c>
      <c r="AL221" s="44">
        <f ca="1">AVERAGE(OFFSET(I$195,4*ROWS(I$195:I200)-4,,4))</f>
        <v>248.07464886423287</v>
      </c>
      <c r="AM221" s="44">
        <f ca="1">AVERAGE(OFFSET(J$195,4*ROWS(J$195:J200)-4,,4))</f>
        <v>113.164011316315</v>
      </c>
      <c r="AN221" s="44">
        <f ca="1">AVERAGE(OFFSET(K$195,4*ROWS(K$195:K200)-4,,4))</f>
        <v>148.85057462084507</v>
      </c>
      <c r="AO221" s="44">
        <f ca="1">AVERAGE(OFFSET(L$195,4*ROWS(L$195:L200)-4,,4))</f>
        <v>190.54184630474364</v>
      </c>
      <c r="AP221" s="44">
        <f ca="1">AVERAGE(OFFSET(M$195,4*ROWS(M$195:M200)-4,,4))</f>
        <v>123.01273166342347</v>
      </c>
      <c r="AQ221" s="44">
        <f ca="1">AVERAGE(OFFSET(N$195,4*ROWS(N$195:N200)-4,,4))</f>
        <v>121.87158618764906</v>
      </c>
      <c r="AR221" s="44">
        <f ca="1">AVERAGE(OFFSET(O$195,4*ROWS(O$195:O200)-4,,4))</f>
        <v>137.85796181213149</v>
      </c>
      <c r="AS221" s="44">
        <f ca="1">AVERAGE(OFFSET(P$195,4*ROWS(P$195:P200)-4,,4))</f>
        <v>123.35120079948396</v>
      </c>
      <c r="AT221" s="44">
        <f ca="1">AVERAGE(OFFSET(Q$195,4*ROWS(Q$195:Q200)-4,,4))</f>
        <v>163.44758992471199</v>
      </c>
    </row>
    <row r="222" spans="1:46" ht="15" x14ac:dyDescent="0.25">
      <c r="A222" s="57">
        <f>[1]Dummies!A221</f>
        <v>45627</v>
      </c>
      <c r="B222" s="131"/>
      <c r="C222" s="131"/>
      <c r="D222" s="131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2"/>
      <c r="S222" s="133"/>
      <c r="T222" s="134"/>
      <c r="U222" s="134"/>
      <c r="V222" s="134"/>
      <c r="W222" s="134"/>
      <c r="X222" s="134"/>
      <c r="Y222" s="134"/>
      <c r="AA222" s="47">
        <f t="shared" si="4"/>
        <v>2024</v>
      </c>
      <c r="AB222" s="53"/>
      <c r="AC222" s="58"/>
      <c r="AD222" s="36">
        <v>2024</v>
      </c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</row>
    <row r="223" spans="1:46" ht="15" x14ac:dyDescent="0.25">
      <c r="A223" s="57">
        <f>[1]Dummies!A222</f>
        <v>45717</v>
      </c>
      <c r="B223" s="131"/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2"/>
      <c r="S223" s="133"/>
      <c r="T223" s="134"/>
      <c r="U223" s="134"/>
      <c r="V223" s="134"/>
      <c r="W223" s="134"/>
      <c r="X223" s="134"/>
      <c r="Y223" s="134"/>
      <c r="AA223" s="47">
        <f t="shared" si="4"/>
        <v>2025</v>
      </c>
      <c r="AB223" s="53"/>
      <c r="AC223" s="58"/>
      <c r="AD223" s="36">
        <v>2025</v>
      </c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</row>
    <row r="224" spans="1:46" ht="15" x14ac:dyDescent="0.25">
      <c r="A224" s="57">
        <f>[1]Dummies!A223</f>
        <v>45809</v>
      </c>
      <c r="B224" s="131"/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2"/>
      <c r="S224" s="133"/>
      <c r="T224" s="134"/>
      <c r="U224" s="134"/>
      <c r="V224" s="134"/>
      <c r="W224" s="134"/>
      <c r="X224" s="134"/>
      <c r="Y224" s="134"/>
      <c r="AA224" s="47">
        <f t="shared" si="4"/>
        <v>2026</v>
      </c>
      <c r="AB224" s="53"/>
      <c r="AC224" s="58"/>
      <c r="AD224" s="36">
        <v>2026</v>
      </c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</row>
    <row r="225" spans="1:46" ht="15" x14ac:dyDescent="0.25">
      <c r="A225" s="57">
        <f>[1]Dummies!A224</f>
        <v>45901</v>
      </c>
      <c r="B225" s="131"/>
      <c r="C225" s="131"/>
      <c r="D225" s="131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2"/>
      <c r="S225" s="133"/>
      <c r="T225" s="134"/>
      <c r="U225" s="134"/>
      <c r="V225" s="134"/>
      <c r="W225" s="134"/>
      <c r="X225" s="134"/>
      <c r="Y225" s="134"/>
      <c r="AA225" s="47">
        <f t="shared" si="4"/>
        <v>2027</v>
      </c>
      <c r="AB225" s="53"/>
      <c r="AC225" s="58"/>
      <c r="AD225" s="36">
        <v>2027</v>
      </c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</row>
    <row r="226" spans="1:46" ht="15" x14ac:dyDescent="0.25">
      <c r="A226" s="57">
        <f>[1]Dummies!A225</f>
        <v>45992</v>
      </c>
      <c r="B226" s="131"/>
      <c r="C226" s="131"/>
      <c r="D226" s="131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2"/>
      <c r="S226" s="133"/>
      <c r="T226" s="134"/>
      <c r="U226" s="134"/>
      <c r="V226" s="134"/>
      <c r="W226" s="134"/>
      <c r="X226" s="134"/>
      <c r="Y226" s="134"/>
      <c r="AA226" s="47">
        <f t="shared" si="4"/>
        <v>2028</v>
      </c>
      <c r="AB226" s="53"/>
      <c r="AC226" s="58"/>
      <c r="AD226" s="36">
        <v>2028</v>
      </c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</row>
    <row r="227" spans="1:46" x14ac:dyDescent="0.2">
      <c r="A227" s="57">
        <f>[1]Dummies!A226</f>
        <v>46082</v>
      </c>
      <c r="B227" s="131"/>
      <c r="C227" s="131"/>
      <c r="D227" s="131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2"/>
      <c r="S227" s="133"/>
      <c r="T227" s="134"/>
      <c r="U227" s="134"/>
      <c r="V227" s="134"/>
      <c r="W227" s="134"/>
      <c r="X227" s="134"/>
      <c r="Y227" s="134"/>
    </row>
    <row r="228" spans="1:46" x14ac:dyDescent="0.2">
      <c r="A228" s="57">
        <f>[1]Dummies!A227</f>
        <v>46174</v>
      </c>
      <c r="B228" s="131"/>
      <c r="C228" s="131"/>
      <c r="D228" s="131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2"/>
      <c r="S228" s="133"/>
      <c r="T228" s="134"/>
      <c r="U228" s="134"/>
      <c r="V228" s="134"/>
      <c r="W228" s="134"/>
      <c r="X228" s="134"/>
      <c r="Y228" s="134"/>
      <c r="AD228" s="36">
        <f t="shared" ref="AD228:AD237" si="10">AD217</f>
        <v>2019</v>
      </c>
      <c r="AE228" s="44">
        <f t="shared" ref="AE228:AT228" ca="1" si="11">((AE217/AE216)-1)*100</f>
        <v>2.2950000000000692</v>
      </c>
      <c r="AF228" s="44">
        <f t="shared" ca="1" si="11"/>
        <v>1.6040000000000276</v>
      </c>
      <c r="AG228" s="44">
        <f t="shared" ca="1" si="11"/>
        <v>1.1589999999999989</v>
      </c>
      <c r="AH228" s="44">
        <f t="shared" ca="1" si="11"/>
        <v>3.0329999999999968</v>
      </c>
      <c r="AI228" s="44">
        <f t="shared" ca="1" si="11"/>
        <v>-6.3070000000000288</v>
      </c>
      <c r="AJ228" s="44">
        <f t="shared" ca="1" si="11"/>
        <v>1.44100000000007</v>
      </c>
      <c r="AK228" s="44">
        <f t="shared" ca="1" si="11"/>
        <v>3.87099999999998</v>
      </c>
      <c r="AL228" s="44">
        <f t="shared" ca="1" si="11"/>
        <v>5.9509999999999952</v>
      </c>
      <c r="AM228" s="44">
        <f t="shared" ca="1" si="11"/>
        <v>-0.40199999999995795</v>
      </c>
      <c r="AN228" s="44">
        <f t="shared" ca="1" si="11"/>
        <v>2.2440000000000238</v>
      </c>
      <c r="AO228" s="44">
        <f t="shared" ca="1" si="11"/>
        <v>2.3149999999999782</v>
      </c>
      <c r="AP228" s="44">
        <f t="shared" ca="1" si="11"/>
        <v>2.2619999999999862</v>
      </c>
      <c r="AQ228" s="44">
        <f t="shared" ca="1" si="11"/>
        <v>1.0709999999999775</v>
      </c>
      <c r="AR228" s="44">
        <f t="shared" ca="1" si="11"/>
        <v>-0.83900000000003416</v>
      </c>
      <c r="AS228" s="44">
        <f t="shared" ca="1" si="11"/>
        <v>1.9560000000000244</v>
      </c>
      <c r="AT228" s="44">
        <f t="shared" ca="1" si="11"/>
        <v>2.2595888311621515</v>
      </c>
    </row>
    <row r="229" spans="1:46" x14ac:dyDescent="0.2">
      <c r="A229" s="57">
        <f>[1]Dummies!A228</f>
        <v>46266</v>
      </c>
      <c r="B229" s="131"/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2"/>
      <c r="S229" s="133"/>
      <c r="T229" s="134"/>
      <c r="U229" s="134"/>
      <c r="V229" s="134"/>
      <c r="W229" s="134"/>
      <c r="X229" s="134"/>
      <c r="Y229" s="134"/>
      <c r="AD229" s="36">
        <f t="shared" si="10"/>
        <v>2020</v>
      </c>
      <c r="AE229" s="44">
        <f t="shared" ref="AE229:AT229" ca="1" si="12">((AE218/AE217)-1)*100</f>
        <v>-2.7680000000000593</v>
      </c>
      <c r="AF229" s="44">
        <f t="shared" ca="1" si="12"/>
        <v>-11.030999999999979</v>
      </c>
      <c r="AG229" s="44">
        <f t="shared" ca="1" si="12"/>
        <v>-2.2760000000000447</v>
      </c>
      <c r="AH229" s="44">
        <f t="shared" ca="1" si="12"/>
        <v>-8.7259999999999565</v>
      </c>
      <c r="AI229" s="44">
        <f t="shared" ca="1" si="12"/>
        <v>-7.7819999999999663</v>
      </c>
      <c r="AJ229" s="44">
        <f t="shared" ca="1" si="12"/>
        <v>-2.7850000000000485</v>
      </c>
      <c r="AK229" s="44">
        <f t="shared" ca="1" si="12"/>
        <v>-5.8309999999999533</v>
      </c>
      <c r="AL229" s="44">
        <f t="shared" ca="1" si="12"/>
        <v>2.2419999999999662</v>
      </c>
      <c r="AM229" s="44">
        <f t="shared" ca="1" si="12"/>
        <v>-4.2419999999999902</v>
      </c>
      <c r="AN229" s="44">
        <f t="shared" ca="1" si="12"/>
        <v>-0.70899999999997076</v>
      </c>
      <c r="AO229" s="44">
        <f t="shared" ca="1" si="12"/>
        <v>-1.1979999999999547</v>
      </c>
      <c r="AP229" s="44">
        <f t="shared" ca="1" si="12"/>
        <v>-5.3630000000000404</v>
      </c>
      <c r="AQ229" s="44">
        <f t="shared" ca="1" si="12"/>
        <v>-3.828999999999938</v>
      </c>
      <c r="AR229" s="44">
        <f t="shared" ca="1" si="12"/>
        <v>-8.1009999999999476</v>
      </c>
      <c r="AS229" s="44">
        <f t="shared" ca="1" si="12"/>
        <v>-3.8850000000000495</v>
      </c>
      <c r="AT229" s="44">
        <f t="shared" ca="1" si="12"/>
        <v>-3.4917898330184327</v>
      </c>
    </row>
    <row r="230" spans="1:46" x14ac:dyDescent="0.2">
      <c r="A230" s="57">
        <f>[1]Dummies!A229</f>
        <v>46357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2"/>
      <c r="S230" s="133"/>
      <c r="T230" s="134"/>
      <c r="U230" s="134"/>
      <c r="V230" s="134"/>
      <c r="W230" s="134"/>
      <c r="X230" s="134"/>
      <c r="Y230" s="134"/>
      <c r="AD230" s="36">
        <f t="shared" si="10"/>
        <v>2021</v>
      </c>
      <c r="AE230" s="44">
        <f t="shared" ref="AE230:AT230" ca="1" si="13">((AE219/AE218)-1)*100</f>
        <v>5.9469999999999912</v>
      </c>
      <c r="AF230" s="44">
        <f t="shared" ca="1" si="13"/>
        <v>7.5969999999999427</v>
      </c>
      <c r="AG230" s="44">
        <f t="shared" ca="1" si="13"/>
        <v>5.3930000000000033</v>
      </c>
      <c r="AH230" s="44">
        <f t="shared" ca="1" si="13"/>
        <v>11.867000000000028</v>
      </c>
      <c r="AI230" s="44">
        <f t="shared" ca="1" si="13"/>
        <v>8.4270000000000067</v>
      </c>
      <c r="AJ230" s="44">
        <f t="shared" ca="1" si="13"/>
        <v>4.5990000000000197</v>
      </c>
      <c r="AK230" s="44">
        <f t="shared" ca="1" si="13"/>
        <v>9.0499999999999368</v>
      </c>
      <c r="AL230" s="44">
        <f t="shared" ca="1" si="13"/>
        <v>8.4500000000000242</v>
      </c>
      <c r="AM230" s="44">
        <f t="shared" ca="1" si="13"/>
        <v>2.2299999999999764</v>
      </c>
      <c r="AN230" s="44">
        <f t="shared" ca="1" si="13"/>
        <v>4.3049999999999589</v>
      </c>
      <c r="AO230" s="44">
        <f t="shared" ca="1" si="13"/>
        <v>2.359</v>
      </c>
      <c r="AP230" s="44">
        <f t="shared" ca="1" si="13"/>
        <v>6.2860000000000582</v>
      </c>
      <c r="AQ230" s="44">
        <f t="shared" ca="1" si="13"/>
        <v>3.168999999999933</v>
      </c>
      <c r="AR230" s="44">
        <f t="shared" ca="1" si="13"/>
        <v>3.5249999999999559</v>
      </c>
      <c r="AS230" s="44">
        <f t="shared" ca="1" si="13"/>
        <v>6.1919999999999753</v>
      </c>
      <c r="AT230" s="44">
        <f t="shared" ca="1" si="13"/>
        <v>6.5146316250230374</v>
      </c>
    </row>
    <row r="231" spans="1:46" x14ac:dyDescent="0.2">
      <c r="A231" s="57">
        <f>[1]Dummies!A230</f>
        <v>46447</v>
      </c>
      <c r="B231" s="131"/>
      <c r="C231" s="131"/>
      <c r="D231" s="131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2"/>
      <c r="S231" s="133"/>
      <c r="T231" s="134"/>
      <c r="U231" s="134"/>
      <c r="V231" s="134"/>
      <c r="W231" s="134"/>
      <c r="X231" s="134"/>
      <c r="Y231" s="134"/>
      <c r="AD231" s="36">
        <f t="shared" si="10"/>
        <v>2022</v>
      </c>
      <c r="AE231" s="44">
        <f t="shared" ref="AE231:AT231" ca="1" si="14">((AE220/AE219)-1)*100</f>
        <v>2.0620000000000305</v>
      </c>
      <c r="AF231" s="44">
        <f t="shared" ca="1" si="14"/>
        <v>4.1020000000000056</v>
      </c>
      <c r="AG231" s="44">
        <f t="shared" ca="1" si="14"/>
        <v>2.6650000000000063</v>
      </c>
      <c r="AH231" s="44">
        <f t="shared" ca="1" si="14"/>
        <v>5.781999999999976</v>
      </c>
      <c r="AI231" s="44">
        <f t="shared" ca="1" si="14"/>
        <v>6.2250000000000139</v>
      </c>
      <c r="AJ231" s="44">
        <f t="shared" ca="1" si="14"/>
        <v>4.7370000000000134</v>
      </c>
      <c r="AK231" s="44">
        <f t="shared" ca="1" si="14"/>
        <v>7.2399999999999798</v>
      </c>
      <c r="AL231" s="44">
        <f t="shared" ca="1" si="14"/>
        <v>2.9890000000000194</v>
      </c>
      <c r="AM231" s="44">
        <f t="shared" ca="1" si="14"/>
        <v>1.0470000000000423</v>
      </c>
      <c r="AN231" s="44">
        <f t="shared" ca="1" si="14"/>
        <v>2.6130000000000209</v>
      </c>
      <c r="AO231" s="44">
        <f t="shared" ca="1" si="14"/>
        <v>4.1909999999999448</v>
      </c>
      <c r="AP231" s="44">
        <f t="shared" ca="1" si="14"/>
        <v>3.247999999999962</v>
      </c>
      <c r="AQ231" s="44">
        <f t="shared" ca="1" si="14"/>
        <v>1.8040000000000278</v>
      </c>
      <c r="AR231" s="44">
        <f t="shared" ca="1" si="14"/>
        <v>4.5600000000000085</v>
      </c>
      <c r="AS231" s="44">
        <f t="shared" ca="1" si="14"/>
        <v>4.3260000000000298</v>
      </c>
      <c r="AT231" s="44">
        <f t="shared" ca="1" si="14"/>
        <v>3.7068682118884588</v>
      </c>
    </row>
    <row r="232" spans="1:46" x14ac:dyDescent="0.2">
      <c r="A232" s="57">
        <f>[1]Dummies!A231</f>
        <v>46539</v>
      </c>
      <c r="B232" s="131"/>
      <c r="C232" s="131"/>
      <c r="D232" s="131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2"/>
      <c r="S232" s="133"/>
      <c r="T232" s="134"/>
      <c r="U232" s="134"/>
      <c r="V232" s="134"/>
      <c r="W232" s="134"/>
      <c r="X232" s="134"/>
      <c r="Y232" s="134"/>
      <c r="AD232" s="36">
        <f t="shared" si="10"/>
        <v>2023</v>
      </c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</row>
    <row r="233" spans="1:46" x14ac:dyDescent="0.2">
      <c r="A233" s="57">
        <f>[1]Dummies!A232</f>
        <v>46631</v>
      </c>
      <c r="B233" s="131"/>
      <c r="C233" s="131"/>
      <c r="D233" s="131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2"/>
      <c r="S233" s="133"/>
      <c r="T233" s="134"/>
      <c r="U233" s="134"/>
      <c r="V233" s="134"/>
      <c r="W233" s="134"/>
      <c r="X233" s="134"/>
      <c r="Y233" s="134"/>
      <c r="AD233" s="36">
        <f t="shared" si="10"/>
        <v>2024</v>
      </c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</row>
    <row r="234" spans="1:46" x14ac:dyDescent="0.2">
      <c r="A234" s="57">
        <f>[1]Dummies!A233</f>
        <v>46722</v>
      </c>
      <c r="B234" s="131"/>
      <c r="C234" s="131"/>
      <c r="D234" s="131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2"/>
      <c r="S234" s="133"/>
      <c r="T234" s="134"/>
      <c r="U234" s="134"/>
      <c r="V234" s="134"/>
      <c r="W234" s="134"/>
      <c r="X234" s="134"/>
      <c r="Y234" s="134"/>
      <c r="AD234" s="36">
        <f t="shared" si="10"/>
        <v>2025</v>
      </c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</row>
    <row r="235" spans="1:46" x14ac:dyDescent="0.2">
      <c r="A235" s="57">
        <f>[1]Dummies!A234</f>
        <v>46813</v>
      </c>
      <c r="B235" s="131"/>
      <c r="C235" s="131"/>
      <c r="D235" s="131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2"/>
      <c r="S235" s="133"/>
      <c r="T235" s="134"/>
      <c r="U235" s="134"/>
      <c r="V235" s="134"/>
      <c r="W235" s="134"/>
      <c r="X235" s="134"/>
      <c r="Y235" s="134"/>
      <c r="AD235" s="36">
        <f t="shared" si="10"/>
        <v>2026</v>
      </c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</row>
    <row r="236" spans="1:46" x14ac:dyDescent="0.2">
      <c r="A236" s="57">
        <f>[1]Dummies!A235</f>
        <v>46905</v>
      </c>
      <c r="B236" s="131"/>
      <c r="C236" s="131"/>
      <c r="D236" s="131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2"/>
      <c r="S236" s="133"/>
      <c r="T236" s="134"/>
      <c r="U236" s="134"/>
      <c r="V236" s="134"/>
      <c r="W236" s="134"/>
      <c r="X236" s="134"/>
      <c r="Y236" s="134"/>
      <c r="AD236" s="36">
        <f t="shared" si="10"/>
        <v>2027</v>
      </c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</row>
    <row r="237" spans="1:46" x14ac:dyDescent="0.2">
      <c r="A237" s="57">
        <f>[1]Dummies!A236</f>
        <v>46997</v>
      </c>
      <c r="B237" s="131"/>
      <c r="C237" s="131"/>
      <c r="D237" s="131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2"/>
      <c r="S237" s="133"/>
      <c r="T237" s="134"/>
      <c r="U237" s="134"/>
      <c r="V237" s="134"/>
      <c r="W237" s="134"/>
      <c r="X237" s="134"/>
      <c r="Y237" s="134"/>
      <c r="AD237" s="36">
        <f t="shared" si="10"/>
        <v>2028</v>
      </c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</row>
    <row r="238" spans="1:46" x14ac:dyDescent="0.2">
      <c r="A238" s="57">
        <f>[1]Dummies!A237</f>
        <v>47088</v>
      </c>
      <c r="B238" s="131"/>
      <c r="C238" s="131"/>
      <c r="D238" s="131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2"/>
      <c r="S238" s="133"/>
      <c r="T238" s="134"/>
      <c r="U238" s="134"/>
      <c r="V238" s="134"/>
      <c r="W238" s="134"/>
      <c r="X238" s="134"/>
      <c r="Y238" s="134"/>
    </row>
    <row r="239" spans="1:46" x14ac:dyDescent="0.2">
      <c r="A239" s="41">
        <f>[1]Dummies!A240</f>
        <v>47362</v>
      </c>
      <c r="AD239" s="36">
        <f t="shared" ref="AD239:AD248" si="15">AD228</f>
        <v>2019</v>
      </c>
      <c r="AE239" s="44">
        <f>'[1]2.IMFa'!B43</f>
        <v>2.2949999999999999</v>
      </c>
      <c r="AF239" s="44">
        <f>'[1]2.IMFa'!C43</f>
        <v>1.6040000000000001</v>
      </c>
      <c r="AG239" s="44">
        <f>'[1]2.IMFa'!D43</f>
        <v>1.159</v>
      </c>
      <c r="AH239" s="44">
        <f>'[1]2.IMFa'!E43</f>
        <v>3.0329999999999999</v>
      </c>
      <c r="AI239" s="44">
        <f>'[1]2.IMFa'!F43</f>
        <v>-6.3070000000000004</v>
      </c>
      <c r="AJ239" s="44">
        <f>'[1]2.IMFa'!G43</f>
        <v>1.4410000000000001</v>
      </c>
      <c r="AK239" s="44">
        <f>'[1]2.IMFa'!H43</f>
        <v>3.871</v>
      </c>
      <c r="AL239" s="44">
        <f>'[1]2.IMFa'!I43</f>
        <v>5.9509999999999996</v>
      </c>
      <c r="AM239" s="44">
        <f>'[1]2.IMFa'!J43</f>
        <v>-0.40200000000000002</v>
      </c>
      <c r="AN239" s="44">
        <f>'[1]2.IMFa'!K43</f>
        <v>2.2440000000000002</v>
      </c>
      <c r="AO239" s="44">
        <f>'[1]2.IMFa'!L43</f>
        <v>2.3149999999999999</v>
      </c>
      <c r="AP239" s="44">
        <f>'[1]2.IMFa'!M43</f>
        <v>2.262</v>
      </c>
      <c r="AQ239" s="44">
        <f>'[1]2.IMFa'!N43</f>
        <v>1.071</v>
      </c>
      <c r="AR239" s="44">
        <f>'[1]2.IMFa'!O43</f>
        <v>-0.83899999999999997</v>
      </c>
      <c r="AS239" s="44">
        <f>'[1]2.IMFa'!P43</f>
        <v>1.956</v>
      </c>
      <c r="AT239" s="44">
        <f ca="1">AT228</f>
        <v>2.2595888311621515</v>
      </c>
    </row>
    <row r="240" spans="1:46" x14ac:dyDescent="0.2">
      <c r="A240" s="41">
        <f>[1]Dummies!A241</f>
        <v>47453</v>
      </c>
      <c r="AD240" s="36">
        <f t="shared" si="15"/>
        <v>2020</v>
      </c>
      <c r="AE240" s="44">
        <f>'[1]2.IMFa'!B44</f>
        <v>-2.7679999999999998</v>
      </c>
      <c r="AF240" s="44">
        <f>'[1]2.IMFa'!C44</f>
        <v>-11.031000000000001</v>
      </c>
      <c r="AG240" s="44">
        <f>'[1]2.IMFa'!D44</f>
        <v>-2.2759999999999998</v>
      </c>
      <c r="AH240" s="44">
        <f>'[1]2.IMFa'!E44</f>
        <v>-8.7260000000000009</v>
      </c>
      <c r="AI240" s="44">
        <f>'[1]2.IMFa'!F44</f>
        <v>-7.782</v>
      </c>
      <c r="AJ240" s="44">
        <f>'[1]2.IMFa'!G44</f>
        <v>-2.7850000000000001</v>
      </c>
      <c r="AK240" s="44">
        <f>'[1]2.IMFa'!H44</f>
        <v>-5.8310000000000004</v>
      </c>
      <c r="AL240" s="44">
        <f>'[1]2.IMFa'!I44</f>
        <v>2.242</v>
      </c>
      <c r="AM240" s="44">
        <f>'[1]2.IMFa'!J44</f>
        <v>-4.242</v>
      </c>
      <c r="AN240" s="44">
        <f>'[1]2.IMFa'!K44</f>
        <v>-0.70899999999999996</v>
      </c>
      <c r="AO240" s="44">
        <f>'[1]2.IMFa'!L44</f>
        <v>-1.198</v>
      </c>
      <c r="AP240" s="44">
        <f>'[1]2.IMFa'!M44</f>
        <v>-5.3630000000000004</v>
      </c>
      <c r="AQ240" s="44">
        <f>'[1]2.IMFa'!N44</f>
        <v>-3.8290000000000002</v>
      </c>
      <c r="AR240" s="44">
        <f>'[1]2.IMFa'!O44</f>
        <v>-8.1010000000000009</v>
      </c>
      <c r="AS240" s="44">
        <f>'[1]2.IMFa'!P44</f>
        <v>-3.8849999999999998</v>
      </c>
      <c r="AT240" s="44">
        <f ca="1">AT229</f>
        <v>-3.4917898330184327</v>
      </c>
    </row>
    <row r="241" spans="1:46" x14ac:dyDescent="0.2">
      <c r="A241" s="41">
        <f>[1]Dummies!A242</f>
        <v>47543</v>
      </c>
      <c r="AD241" s="36">
        <f t="shared" si="15"/>
        <v>2021</v>
      </c>
      <c r="AE241" s="44">
        <f>'[1]2.IMFa'!B45</f>
        <v>5.9470000000000001</v>
      </c>
      <c r="AF241" s="44">
        <f>'[1]2.IMFa'!C45</f>
        <v>7.5970000000000004</v>
      </c>
      <c r="AG241" s="44">
        <f>'[1]2.IMFa'!D45</f>
        <v>5.3929999999999998</v>
      </c>
      <c r="AH241" s="44">
        <f>'[1]2.IMFa'!E45</f>
        <v>11.867000000000001</v>
      </c>
      <c r="AI241" s="44">
        <f>'[1]2.IMFa'!F45</f>
        <v>8.4269999999999996</v>
      </c>
      <c r="AJ241" s="44">
        <f>'[1]2.IMFa'!G45</f>
        <v>4.5990000000000002</v>
      </c>
      <c r="AK241" s="44">
        <f>'[1]2.IMFa'!H45</f>
        <v>9.0500000000000007</v>
      </c>
      <c r="AL241" s="44">
        <f>'[1]2.IMFa'!I45</f>
        <v>8.4499999999999993</v>
      </c>
      <c r="AM241" s="44">
        <f>'[1]2.IMFa'!J45</f>
        <v>2.23</v>
      </c>
      <c r="AN241" s="44">
        <f>'[1]2.IMFa'!K45</f>
        <v>4.3049999999999997</v>
      </c>
      <c r="AO241" s="44">
        <f>'[1]2.IMFa'!L45</f>
        <v>2.359</v>
      </c>
      <c r="AP241" s="44">
        <f>'[1]2.IMFa'!M45</f>
        <v>6.2859999999999996</v>
      </c>
      <c r="AQ241" s="44">
        <f>'[1]2.IMFa'!N45</f>
        <v>3.169</v>
      </c>
      <c r="AR241" s="44">
        <f>'[1]2.IMFa'!O45</f>
        <v>3.5249999999999999</v>
      </c>
      <c r="AS241" s="44">
        <f>'[1]2.IMFa'!P45</f>
        <v>6.1920000000000002</v>
      </c>
      <c r="AT241" s="44">
        <f ca="1">AT230</f>
        <v>6.5146316250230374</v>
      </c>
    </row>
    <row r="242" spans="1:46" x14ac:dyDescent="0.2">
      <c r="A242" s="41">
        <f>[1]Dummies!A243</f>
        <v>47635</v>
      </c>
      <c r="AD242" s="36">
        <f t="shared" si="15"/>
        <v>2022</v>
      </c>
      <c r="AE242" s="44">
        <f>'[1]2.IMFa'!B46</f>
        <v>2.0619999999999998</v>
      </c>
      <c r="AF242" s="44">
        <f>'[1]2.IMFa'!C46</f>
        <v>4.1020000000000003</v>
      </c>
      <c r="AG242" s="44">
        <f>'[1]2.IMFa'!D46</f>
        <v>2.665</v>
      </c>
      <c r="AH242" s="44">
        <f>'[1]2.IMFa'!E46</f>
        <v>5.782</v>
      </c>
      <c r="AI242" s="44">
        <f>'[1]2.IMFa'!F46</f>
        <v>6.2249999999999996</v>
      </c>
      <c r="AJ242" s="44">
        <f>'[1]2.IMFa'!G46</f>
        <v>4.7370000000000001</v>
      </c>
      <c r="AK242" s="44">
        <f>'[1]2.IMFa'!H46</f>
        <v>7.24</v>
      </c>
      <c r="AL242" s="44">
        <f>'[1]2.IMFa'!I46</f>
        <v>2.9889999999999999</v>
      </c>
      <c r="AM242" s="44">
        <f>'[1]2.IMFa'!J46</f>
        <v>1.0469999999999999</v>
      </c>
      <c r="AN242" s="44">
        <f>'[1]2.IMFa'!K46</f>
        <v>2.613</v>
      </c>
      <c r="AO242" s="44">
        <f>'[1]2.IMFa'!L46</f>
        <v>4.1909999999999998</v>
      </c>
      <c r="AP242" s="44">
        <f>'[1]2.IMFa'!M46</f>
        <v>3.2480000000000002</v>
      </c>
      <c r="AQ242" s="44">
        <f>'[1]2.IMFa'!N46</f>
        <v>1.804</v>
      </c>
      <c r="AR242" s="44">
        <f>'[1]2.IMFa'!O46</f>
        <v>4.5599999999999996</v>
      </c>
      <c r="AS242" s="44">
        <f>'[1]2.IMFa'!P46</f>
        <v>4.3259999999999996</v>
      </c>
      <c r="AT242" s="44">
        <f ca="1">AT231</f>
        <v>3.7068682118884588</v>
      </c>
    </row>
    <row r="243" spans="1:46" x14ac:dyDescent="0.2">
      <c r="A243" s="41">
        <f>[1]Dummies!A244</f>
        <v>47727</v>
      </c>
      <c r="AD243" s="36">
        <f t="shared" si="15"/>
        <v>2023</v>
      </c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</row>
    <row r="244" spans="1:46" x14ac:dyDescent="0.2">
      <c r="A244" s="41">
        <f>[1]Dummies!A245</f>
        <v>47818</v>
      </c>
      <c r="AD244" s="36">
        <f t="shared" si="15"/>
        <v>2024</v>
      </c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</row>
    <row r="245" spans="1:46" x14ac:dyDescent="0.2">
      <c r="A245" s="41">
        <f>[1]Dummies!A246</f>
        <v>47908</v>
      </c>
      <c r="AD245" s="36">
        <f t="shared" si="15"/>
        <v>2025</v>
      </c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</row>
    <row r="246" spans="1:46" x14ac:dyDescent="0.2">
      <c r="A246" s="41">
        <f>[1]Dummies!A247</f>
        <v>48000</v>
      </c>
      <c r="AD246" s="36">
        <f t="shared" si="15"/>
        <v>2026</v>
      </c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</row>
    <row r="247" spans="1:46" x14ac:dyDescent="0.2">
      <c r="A247" s="41">
        <f>[1]Dummies!A248</f>
        <v>48092</v>
      </c>
      <c r="AD247" s="36">
        <f t="shared" si="15"/>
        <v>2027</v>
      </c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</row>
    <row r="248" spans="1:46" x14ac:dyDescent="0.2">
      <c r="A248" s="41">
        <f>[1]Dummies!A249</f>
        <v>48183</v>
      </c>
      <c r="AD248" s="36">
        <f t="shared" si="15"/>
        <v>2028</v>
      </c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</row>
    <row r="249" spans="1:46" x14ac:dyDescent="0.2">
      <c r="A249" s="41">
        <f>[1]Dummies!A250</f>
        <v>48274</v>
      </c>
    </row>
    <row r="250" spans="1:46" x14ac:dyDescent="0.2">
      <c r="A250" s="41">
        <f>[1]Dummies!A251</f>
        <v>48366</v>
      </c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</row>
    <row r="251" spans="1:46" x14ac:dyDescent="0.2">
      <c r="A251" s="41">
        <f>[1]Dummies!A252</f>
        <v>48458</v>
      </c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</row>
    <row r="252" spans="1:46" x14ac:dyDescent="0.2">
      <c r="A252" s="41">
        <f>[1]Dummies!A253</f>
        <v>48549</v>
      </c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</row>
    <row r="253" spans="1:46" x14ac:dyDescent="0.2">
      <c r="A253" s="41">
        <f>[1]Dummies!A254</f>
        <v>48639</v>
      </c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</row>
    <row r="254" spans="1:46" x14ac:dyDescent="0.2">
      <c r="A254" s="41">
        <f>[1]Dummies!A255</f>
        <v>48731</v>
      </c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</row>
    <row r="255" spans="1:46" x14ac:dyDescent="0.2">
      <c r="A255" s="41">
        <f>[1]Dummies!A256</f>
        <v>48823</v>
      </c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</row>
    <row r="256" spans="1:46" x14ac:dyDescent="0.2">
      <c r="A256" s="41">
        <f>[1]Dummies!A257</f>
        <v>48914</v>
      </c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</row>
    <row r="257" spans="1:46" x14ac:dyDescent="0.2">
      <c r="A257" s="41">
        <f>[1]Dummies!A258</f>
        <v>49004</v>
      </c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</row>
    <row r="258" spans="1:46" x14ac:dyDescent="0.2">
      <c r="A258" s="41">
        <f>[1]Dummies!A259</f>
        <v>49096</v>
      </c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</row>
    <row r="259" spans="1:46" x14ac:dyDescent="0.2">
      <c r="A259" s="41">
        <f>[1]Dummies!A260</f>
        <v>49188</v>
      </c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</row>
    <row r="260" spans="1:46" x14ac:dyDescent="0.2">
      <c r="A260" s="41">
        <f>[1]Dummies!A261</f>
        <v>49279</v>
      </c>
    </row>
    <row r="261" spans="1:46" x14ac:dyDescent="0.2">
      <c r="A261" s="41">
        <f>[1]Dummies!A262</f>
        <v>49369</v>
      </c>
    </row>
    <row r="262" spans="1:46" x14ac:dyDescent="0.2">
      <c r="A262" s="41">
        <f>[1]Dummies!A263</f>
        <v>49461</v>
      </c>
    </row>
    <row r="263" spans="1:46" x14ac:dyDescent="0.2">
      <c r="A263" s="41">
        <f>[1]Dummies!A264</f>
        <v>49553</v>
      </c>
    </row>
    <row r="264" spans="1:46" x14ac:dyDescent="0.2">
      <c r="A264" s="41">
        <f>[1]Dummies!A265</f>
        <v>49644</v>
      </c>
    </row>
    <row r="265" spans="1:46" x14ac:dyDescent="0.2">
      <c r="A265" s="41">
        <f>[1]Dummies!A266</f>
        <v>49735</v>
      </c>
    </row>
    <row r="266" spans="1:46" x14ac:dyDescent="0.2">
      <c r="A266" s="41">
        <f>[1]Dummies!A267</f>
        <v>49827</v>
      </c>
    </row>
    <row r="267" spans="1:46" x14ac:dyDescent="0.2">
      <c r="A267" s="41">
        <f>[1]Dummies!A268</f>
        <v>49919</v>
      </c>
    </row>
    <row r="268" spans="1:46" x14ac:dyDescent="0.2">
      <c r="A268" s="41">
        <f>[1]Dummies!A269</f>
        <v>50010</v>
      </c>
    </row>
    <row r="269" spans="1:46" x14ac:dyDescent="0.2">
      <c r="A269" s="41">
        <f>[1]Dummies!A270</f>
        <v>50100</v>
      </c>
    </row>
    <row r="270" spans="1:46" x14ac:dyDescent="0.2">
      <c r="A270" s="41">
        <f>[1]Dummies!A271</f>
        <v>50192</v>
      </c>
    </row>
    <row r="271" spans="1:46" x14ac:dyDescent="0.2">
      <c r="A271" s="41">
        <f>[1]Dummies!A272</f>
        <v>50284</v>
      </c>
    </row>
    <row r="272" spans="1:46" x14ac:dyDescent="0.2">
      <c r="A272" s="41">
        <f>[1]Dummies!A273</f>
        <v>50375</v>
      </c>
    </row>
    <row r="273" spans="1:1" x14ac:dyDescent="0.2">
      <c r="A273" s="41">
        <f>[1]Dummies!A274</f>
        <v>50465</v>
      </c>
    </row>
    <row r="274" spans="1:1" x14ac:dyDescent="0.2">
      <c r="A274" s="41">
        <f>[1]Dummies!A275</f>
        <v>50557</v>
      </c>
    </row>
    <row r="275" spans="1:1" x14ac:dyDescent="0.2">
      <c r="A275" s="41">
        <f>[1]Dummies!A276</f>
        <v>50649</v>
      </c>
    </row>
    <row r="276" spans="1:1" x14ac:dyDescent="0.2">
      <c r="A276" s="41">
        <f>[1]Dummies!A277</f>
        <v>50740</v>
      </c>
    </row>
    <row r="277" spans="1:1" x14ac:dyDescent="0.2">
      <c r="A277" s="41">
        <f>[1]Dummies!A278</f>
        <v>50830</v>
      </c>
    </row>
    <row r="278" spans="1:1" x14ac:dyDescent="0.2">
      <c r="A278" s="41">
        <f>[1]Dummies!A279</f>
        <v>50922</v>
      </c>
    </row>
    <row r="279" spans="1:1" x14ac:dyDescent="0.2">
      <c r="A279" s="41">
        <f>[1]Dummies!A280</f>
        <v>51014</v>
      </c>
    </row>
    <row r="280" spans="1:1" x14ac:dyDescent="0.2">
      <c r="A280" s="41">
        <f>[1]Dummies!A281</f>
        <v>51105</v>
      </c>
    </row>
    <row r="281" spans="1:1" x14ac:dyDescent="0.2">
      <c r="A281" s="41">
        <f>[1]Dummies!A282</f>
        <v>51196</v>
      </c>
    </row>
    <row r="282" spans="1:1" x14ac:dyDescent="0.2">
      <c r="A282" s="41">
        <f>[1]Dummies!A283</f>
        <v>51288</v>
      </c>
    </row>
    <row r="283" spans="1:1" x14ac:dyDescent="0.2">
      <c r="A283" s="41">
        <f>[1]Dummies!A284</f>
        <v>51380</v>
      </c>
    </row>
    <row r="284" spans="1:1" x14ac:dyDescent="0.2">
      <c r="A284" s="41">
        <f>[1]Dummies!A285</f>
        <v>51471</v>
      </c>
    </row>
    <row r="285" spans="1:1" x14ac:dyDescent="0.2">
      <c r="A285" s="41">
        <f>[1]Dummies!A286</f>
        <v>51561</v>
      </c>
    </row>
    <row r="286" spans="1:1" x14ac:dyDescent="0.2">
      <c r="A286" s="41">
        <f>[1]Dummies!A287</f>
        <v>51653</v>
      </c>
    </row>
    <row r="287" spans="1:1" x14ac:dyDescent="0.2">
      <c r="A287" s="41">
        <f>[1]Dummies!A288</f>
        <v>51745</v>
      </c>
    </row>
    <row r="288" spans="1:1" x14ac:dyDescent="0.2">
      <c r="A288" s="41">
        <f>[1]Dummies!A289</f>
        <v>51836</v>
      </c>
    </row>
    <row r="289" spans="1:1" x14ac:dyDescent="0.2">
      <c r="A289" s="41">
        <f>[1]Dummies!A290</f>
        <v>51926</v>
      </c>
    </row>
    <row r="290" spans="1:1" x14ac:dyDescent="0.2">
      <c r="A290" s="41">
        <f>[1]Dummies!A291</f>
        <v>52018</v>
      </c>
    </row>
    <row r="291" spans="1:1" x14ac:dyDescent="0.2">
      <c r="A291" s="41">
        <f>[1]Dummies!A292</f>
        <v>52110</v>
      </c>
    </row>
    <row r="292" spans="1:1" x14ac:dyDescent="0.2">
      <c r="A292" s="41">
        <f>[1]Dummies!A293</f>
        <v>52201</v>
      </c>
    </row>
    <row r="293" spans="1:1" x14ac:dyDescent="0.2">
      <c r="A293" s="41">
        <f>[1]Dummies!A294</f>
        <v>52291</v>
      </c>
    </row>
    <row r="294" spans="1:1" x14ac:dyDescent="0.2">
      <c r="A294" s="41">
        <f>[1]Dummies!A295</f>
        <v>52383</v>
      </c>
    </row>
    <row r="295" spans="1:1" x14ac:dyDescent="0.2">
      <c r="A295" s="41">
        <f>[1]Dummies!A296</f>
        <v>52475</v>
      </c>
    </row>
    <row r="296" spans="1:1" x14ac:dyDescent="0.2">
      <c r="A296" s="41">
        <f>[1]Dummies!A297</f>
        <v>52566</v>
      </c>
    </row>
    <row r="297" spans="1:1" x14ac:dyDescent="0.2">
      <c r="A297" s="41">
        <f>[1]Dummies!A298</f>
        <v>52657</v>
      </c>
    </row>
    <row r="298" spans="1:1" x14ac:dyDescent="0.2">
      <c r="A298" s="41">
        <f>[1]Dummies!A299</f>
        <v>52749</v>
      </c>
    </row>
    <row r="299" spans="1:1" x14ac:dyDescent="0.2">
      <c r="A299" s="41">
        <f>[1]Dummies!A300</f>
        <v>52841</v>
      </c>
    </row>
    <row r="300" spans="1:1" x14ac:dyDescent="0.2">
      <c r="A300" s="41">
        <f>[1]Dummies!A301</f>
        <v>52932</v>
      </c>
    </row>
    <row r="301" spans="1:1" x14ac:dyDescent="0.2">
      <c r="A301" s="41">
        <f>[1]Dummies!A302</f>
        <v>53022</v>
      </c>
    </row>
    <row r="302" spans="1:1" x14ac:dyDescent="0.2">
      <c r="A302" s="41">
        <f>[1]Dummies!A303</f>
        <v>53114</v>
      </c>
    </row>
    <row r="303" spans="1:1" x14ac:dyDescent="0.2">
      <c r="A303" s="41">
        <f>[1]Dummies!A304</f>
        <v>53206</v>
      </c>
    </row>
    <row r="304" spans="1:1" x14ac:dyDescent="0.2">
      <c r="A304" s="41">
        <f>[1]Dummies!A305</f>
        <v>53297</v>
      </c>
    </row>
    <row r="305" spans="1:1" x14ac:dyDescent="0.2">
      <c r="A305" s="41">
        <f>[1]Dummies!A306</f>
        <v>53387</v>
      </c>
    </row>
    <row r="306" spans="1:1" x14ac:dyDescent="0.2">
      <c r="A306" s="41">
        <f>[1]Dummies!A307</f>
        <v>53479</v>
      </c>
    </row>
    <row r="307" spans="1:1" x14ac:dyDescent="0.2">
      <c r="A307" s="41">
        <f>[1]Dummies!A308</f>
        <v>53571</v>
      </c>
    </row>
    <row r="308" spans="1:1" x14ac:dyDescent="0.2">
      <c r="A308" s="41">
        <f>[1]Dummies!A309</f>
        <v>53662</v>
      </c>
    </row>
    <row r="309" spans="1:1" x14ac:dyDescent="0.2">
      <c r="A309" s="41">
        <f>[1]Dummies!A310</f>
        <v>53752</v>
      </c>
    </row>
    <row r="310" spans="1:1" x14ac:dyDescent="0.2">
      <c r="A310" s="41">
        <f>[1]Dummies!A311</f>
        <v>53844</v>
      </c>
    </row>
    <row r="311" spans="1:1" x14ac:dyDescent="0.2">
      <c r="A311" s="41">
        <f>[1]Dummies!A312</f>
        <v>53936</v>
      </c>
    </row>
    <row r="312" spans="1:1" x14ac:dyDescent="0.2">
      <c r="A312" s="41">
        <f>[1]Dummies!A313</f>
        <v>54027</v>
      </c>
    </row>
    <row r="313" spans="1:1" x14ac:dyDescent="0.2">
      <c r="A313" s="41">
        <f>[1]Dummies!A314</f>
        <v>54118</v>
      </c>
    </row>
    <row r="314" spans="1:1" x14ac:dyDescent="0.2">
      <c r="A314" s="41">
        <f>[1]Dummies!A315</f>
        <v>54210</v>
      </c>
    </row>
    <row r="315" spans="1:1" x14ac:dyDescent="0.2">
      <c r="A315" s="41">
        <f>[1]Dummies!A316</f>
        <v>54302</v>
      </c>
    </row>
    <row r="316" spans="1:1" x14ac:dyDescent="0.2">
      <c r="A316" s="41">
        <f>[1]Dummies!A317</f>
        <v>54393</v>
      </c>
    </row>
    <row r="317" spans="1:1" x14ac:dyDescent="0.2">
      <c r="A317" s="41">
        <f>[1]Dummies!A318</f>
        <v>54483</v>
      </c>
    </row>
    <row r="318" spans="1:1" x14ac:dyDescent="0.2">
      <c r="A318" s="41">
        <f>[1]Dummies!A319</f>
        <v>54575</v>
      </c>
    </row>
    <row r="319" spans="1:1" x14ac:dyDescent="0.2">
      <c r="A319" s="41">
        <f>[1]Dummies!A320</f>
        <v>54667</v>
      </c>
    </row>
    <row r="320" spans="1:1" x14ac:dyDescent="0.2">
      <c r="A320" s="41">
        <f>[1]Dummies!A321</f>
        <v>54758</v>
      </c>
    </row>
    <row r="321" spans="1:1" x14ac:dyDescent="0.2">
      <c r="A321" s="41">
        <f>[1]Dummies!A322</f>
        <v>54848</v>
      </c>
    </row>
    <row r="322" spans="1:1" x14ac:dyDescent="0.2">
      <c r="A322" s="41">
        <f>[1]Dummies!A323</f>
        <v>54940</v>
      </c>
    </row>
    <row r="323" spans="1:1" x14ac:dyDescent="0.2">
      <c r="A323" s="41">
        <f>[1]Dummies!A324</f>
        <v>55032</v>
      </c>
    </row>
    <row r="324" spans="1:1" x14ac:dyDescent="0.2">
      <c r="A324" s="41">
        <f>[1]Dummies!A325</f>
        <v>55123</v>
      </c>
    </row>
    <row r="325" spans="1:1" x14ac:dyDescent="0.2">
      <c r="A325" s="41"/>
    </row>
  </sheetData>
  <mergeCells count="1">
    <mergeCell ref="S1:X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A4A8-20BE-443C-903D-244600846919}">
  <dimension ref="A1:AF220"/>
  <sheetViews>
    <sheetView showGridLines="0" workbookViewId="0">
      <pane xSplit="1" ySplit="5" topLeftCell="Y209" activePane="bottomRight" state="frozen"/>
      <selection pane="topRight" activeCell="B1" sqref="B1"/>
      <selection pane="bottomLeft" activeCell="A6" sqref="A6"/>
      <selection pane="bottomRight" activeCell="M219" sqref="M219"/>
    </sheetView>
  </sheetViews>
  <sheetFormatPr defaultRowHeight="12" x14ac:dyDescent="0.2"/>
  <cols>
    <col min="1" max="1" width="11.85546875" bestFit="1" customWidth="1"/>
    <col min="2" max="11" width="21.85546875" bestFit="1" customWidth="1"/>
    <col min="12" max="12" width="21.85546875" customWidth="1"/>
    <col min="13" max="13" width="23.140625" bestFit="1" customWidth="1"/>
    <col min="14" max="14" width="21.85546875" bestFit="1" customWidth="1"/>
    <col min="15" max="15" width="25.28515625" bestFit="1" customWidth="1"/>
    <col min="16" max="22" width="21.85546875" bestFit="1" customWidth="1"/>
    <col min="23" max="23" width="23.140625" bestFit="1" customWidth="1"/>
    <col min="24" max="26" width="21.85546875" bestFit="1" customWidth="1"/>
    <col min="27" max="28" width="21.85546875" customWidth="1"/>
    <col min="29" max="29" width="21.85546875" bestFit="1" customWidth="1"/>
    <col min="30" max="30" width="23.42578125" customWidth="1"/>
    <col min="31" max="32" width="21.85546875" bestFit="1" customWidth="1"/>
  </cols>
  <sheetData>
    <row r="1" spans="1:32" x14ac:dyDescent="0.2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x14ac:dyDescent="0.2">
      <c r="A2" s="13" t="s">
        <v>146</v>
      </c>
      <c r="B2" s="16" t="s">
        <v>291</v>
      </c>
      <c r="C2" s="16" t="s">
        <v>292</v>
      </c>
      <c r="D2" s="16"/>
      <c r="E2" s="16" t="s">
        <v>293</v>
      </c>
      <c r="F2" s="16" t="s">
        <v>294</v>
      </c>
      <c r="G2" s="16" t="s">
        <v>294</v>
      </c>
      <c r="H2" s="16" t="s">
        <v>295</v>
      </c>
      <c r="I2" s="16" t="s">
        <v>295</v>
      </c>
      <c r="J2" s="16" t="s">
        <v>296</v>
      </c>
      <c r="K2" s="16" t="s">
        <v>296</v>
      </c>
      <c r="L2" s="16" t="s">
        <v>290</v>
      </c>
      <c r="M2" s="16" t="s">
        <v>287</v>
      </c>
      <c r="N2" s="16" t="s">
        <v>288</v>
      </c>
      <c r="O2" s="16" t="s">
        <v>298</v>
      </c>
      <c r="P2" s="16" t="s">
        <v>302</v>
      </c>
      <c r="Q2" s="16" t="s">
        <v>305</v>
      </c>
      <c r="R2" s="16"/>
      <c r="S2" s="16"/>
      <c r="T2" s="16" t="s">
        <v>298</v>
      </c>
      <c r="U2" s="16" t="s">
        <v>322</v>
      </c>
      <c r="V2" s="16" t="s">
        <v>331</v>
      </c>
      <c r="W2" s="16" t="s">
        <v>287</v>
      </c>
      <c r="X2" s="16" t="s">
        <v>288</v>
      </c>
      <c r="Y2" s="16" t="s">
        <v>322</v>
      </c>
      <c r="Z2" s="16" t="s">
        <v>331</v>
      </c>
      <c r="AA2" s="16" t="s">
        <v>495</v>
      </c>
      <c r="AB2" s="16" t="s">
        <v>495</v>
      </c>
      <c r="AC2" s="16" t="s">
        <v>495</v>
      </c>
      <c r="AD2" s="16" t="s">
        <v>496</v>
      </c>
      <c r="AE2" s="16"/>
      <c r="AF2" s="16"/>
    </row>
    <row r="3" spans="1:32" x14ac:dyDescent="0.2">
      <c r="A3" s="13" t="s">
        <v>147</v>
      </c>
      <c r="B3" s="13" t="s">
        <v>272</v>
      </c>
      <c r="C3" s="13" t="s">
        <v>273</v>
      </c>
      <c r="D3" s="13" t="s">
        <v>293</v>
      </c>
      <c r="E3" s="13" t="s">
        <v>276</v>
      </c>
      <c r="F3" s="13" t="s">
        <v>319</v>
      </c>
      <c r="G3" s="13" t="s">
        <v>277</v>
      </c>
      <c r="H3" s="13" t="s">
        <v>320</v>
      </c>
      <c r="I3" s="13" t="s">
        <v>278</v>
      </c>
      <c r="J3" s="13" t="s">
        <v>321</v>
      </c>
      <c r="K3" s="13" t="s">
        <v>279</v>
      </c>
      <c r="L3" s="13" t="s">
        <v>289</v>
      </c>
      <c r="M3" s="13" t="s">
        <v>284</v>
      </c>
      <c r="N3" s="13" t="s">
        <v>286</v>
      </c>
      <c r="O3" s="13" t="s">
        <v>299</v>
      </c>
      <c r="P3" s="13" t="s">
        <v>306</v>
      </c>
      <c r="Q3" s="13" t="s">
        <v>307</v>
      </c>
      <c r="R3" s="13" t="s">
        <v>318</v>
      </c>
      <c r="S3" s="13" t="s">
        <v>343</v>
      </c>
      <c r="T3" s="13" t="s">
        <v>299</v>
      </c>
      <c r="U3" s="13" t="s">
        <v>323</v>
      </c>
      <c r="V3" s="13" t="s">
        <v>332</v>
      </c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x14ac:dyDescent="0.2">
      <c r="A4" s="14" t="s">
        <v>46</v>
      </c>
      <c r="B4" s="14" t="s">
        <v>274</v>
      </c>
      <c r="C4" s="14" t="s">
        <v>275</v>
      </c>
      <c r="D4" s="14" t="s">
        <v>280</v>
      </c>
      <c r="E4" s="14" t="s">
        <v>70</v>
      </c>
      <c r="F4" s="14" t="s">
        <v>281</v>
      </c>
      <c r="G4" s="14" t="s">
        <v>70</v>
      </c>
      <c r="H4" s="14" t="s">
        <v>282</v>
      </c>
      <c r="I4" s="14" t="s">
        <v>70</v>
      </c>
      <c r="J4" s="14" t="s">
        <v>283</v>
      </c>
      <c r="K4" s="14" t="s">
        <v>70</v>
      </c>
      <c r="L4" s="14" t="s">
        <v>48</v>
      </c>
      <c r="M4" s="14" t="s">
        <v>70</v>
      </c>
      <c r="N4" s="14" t="s">
        <v>70</v>
      </c>
      <c r="O4" s="14" t="s">
        <v>70</v>
      </c>
      <c r="P4" s="14" t="s">
        <v>70</v>
      </c>
      <c r="Q4" s="14" t="s">
        <v>70</v>
      </c>
      <c r="R4" s="14" t="s">
        <v>70</v>
      </c>
      <c r="S4" s="14" t="s">
        <v>70</v>
      </c>
      <c r="T4" s="14" t="s">
        <v>70</v>
      </c>
      <c r="U4" s="14" t="s">
        <v>70</v>
      </c>
      <c r="V4" s="14" t="s">
        <v>70</v>
      </c>
      <c r="W4" s="14" t="s">
        <v>70</v>
      </c>
      <c r="X4" s="14" t="s">
        <v>70</v>
      </c>
      <c r="Y4" s="14" t="s">
        <v>70</v>
      </c>
      <c r="Z4" s="14" t="s">
        <v>70</v>
      </c>
      <c r="AA4" s="14" t="s">
        <v>493</v>
      </c>
      <c r="AB4" s="14" t="s">
        <v>70</v>
      </c>
      <c r="AC4" s="14" t="s">
        <v>70</v>
      </c>
      <c r="AD4" s="14" t="s">
        <v>70</v>
      </c>
      <c r="AE4" s="14"/>
      <c r="AF4" s="14"/>
    </row>
    <row r="5" spans="1:32" ht="22.5" x14ac:dyDescent="0.2">
      <c r="A5" s="14" t="s">
        <v>81</v>
      </c>
      <c r="B5" s="14" t="s">
        <v>461</v>
      </c>
      <c r="C5" s="14" t="s">
        <v>462</v>
      </c>
      <c r="D5" s="14" t="s">
        <v>463</v>
      </c>
      <c r="E5" s="14" t="s">
        <v>48</v>
      </c>
      <c r="F5" s="14" t="s">
        <v>464</v>
      </c>
      <c r="G5" s="14" t="s">
        <v>48</v>
      </c>
      <c r="H5" s="14" t="s">
        <v>465</v>
      </c>
      <c r="I5" s="14" t="s">
        <v>48</v>
      </c>
      <c r="J5" s="77" t="s">
        <v>466</v>
      </c>
      <c r="K5" s="14" t="s">
        <v>48</v>
      </c>
      <c r="L5" s="14" t="s">
        <v>290</v>
      </c>
      <c r="M5" s="14" t="s">
        <v>285</v>
      </c>
      <c r="N5" s="14" t="s">
        <v>285</v>
      </c>
      <c r="O5" s="14" t="s">
        <v>297</v>
      </c>
      <c r="P5" s="14" t="s">
        <v>301</v>
      </c>
      <c r="Q5" s="14" t="s">
        <v>303</v>
      </c>
      <c r="R5" s="14" t="s">
        <v>304</v>
      </c>
      <c r="S5" s="78" t="s">
        <v>344</v>
      </c>
      <c r="T5" s="14" t="s">
        <v>300</v>
      </c>
      <c r="U5" s="14" t="s">
        <v>324</v>
      </c>
      <c r="V5" s="14" t="s">
        <v>333</v>
      </c>
      <c r="W5" s="91" t="s">
        <v>488</v>
      </c>
      <c r="X5" s="91" t="s">
        <v>488</v>
      </c>
      <c r="Y5" s="14" t="s">
        <v>491</v>
      </c>
      <c r="Z5" s="14" t="s">
        <v>492</v>
      </c>
      <c r="AA5" s="14" t="s">
        <v>494</v>
      </c>
      <c r="AB5" s="14" t="s">
        <v>48</v>
      </c>
      <c r="AC5" s="91" t="s">
        <v>488</v>
      </c>
      <c r="AD5" s="14" t="s">
        <v>497</v>
      </c>
      <c r="AE5" s="14"/>
      <c r="AF5" s="14"/>
    </row>
    <row r="6" spans="1:32" x14ac:dyDescent="0.2">
      <c r="A6" s="18">
        <v>25658</v>
      </c>
      <c r="B6" s="17">
        <v>1288</v>
      </c>
      <c r="C6" s="17">
        <v>956</v>
      </c>
      <c r="D6" s="17" t="e">
        <v>#N/A</v>
      </c>
      <c r="E6" s="17" t="e">
        <f>D6*12</f>
        <v>#N/A</v>
      </c>
      <c r="F6" s="17" t="e">
        <v>#N/A</v>
      </c>
      <c r="G6" s="17" t="e">
        <f>F6*12</f>
        <v>#N/A</v>
      </c>
      <c r="H6" s="17" t="e">
        <v>#N/A</v>
      </c>
      <c r="I6" s="17" t="e">
        <f>H6*12</f>
        <v>#N/A</v>
      </c>
      <c r="J6" s="17" t="e">
        <v>#N/A</v>
      </c>
      <c r="K6" s="17" t="e">
        <f>J6*12</f>
        <v>#N/A</v>
      </c>
      <c r="L6" s="17">
        <f>B6+C6</f>
        <v>2244</v>
      </c>
      <c r="M6" s="17">
        <v>548</v>
      </c>
      <c r="N6" s="17">
        <v>740</v>
      </c>
      <c r="O6" s="76" t="e">
        <f>(K6/SARB!S4)*100</f>
        <v>#N/A</v>
      </c>
      <c r="P6" s="76" t="e">
        <f>(I6/SARB!E4)*100</f>
        <v>#N/A</v>
      </c>
      <c r="Q6" s="76" t="e">
        <f xml:space="preserve"> (G6/(SARB!D4  + SARB!F4  + SARB!H4 + SARB!J4))*100</f>
        <v>#N/A</v>
      </c>
      <c r="R6" s="76" t="e">
        <f xml:space="preserve"> E6/((((Data!B6  / 100)  / (1  + (Data!B6  / 100))  * (0.78  * SARB!E4+0.72  * 'Embargoed data'!D6  + 0.087  * (SARB!E4  + 'Embargoed data'!D6)))))*100</f>
        <v>#N/A</v>
      </c>
      <c r="S6" s="76" t="e">
        <f>(E6/(0.78  * SARB!E4+0.72  * 'Embargoed data'!D6  + 0.087  * (SARB!E4  + 'Embargoed data'!D6)))*100</f>
        <v>#N/A</v>
      </c>
      <c r="T6" s="76" t="e">
        <f>(O6/SARB!W4)*100</f>
        <v>#N/A</v>
      </c>
      <c r="U6" s="76" t="e">
        <f xml:space="preserve"> (M6/(Data!C5  + 'Embargoed data'!E5)*100)</f>
        <v>#VALUE!</v>
      </c>
      <c r="V6" s="76">
        <f xml:space="preserve"> N6/(SARB!C4  - Data!C6  - 'Embargoed data'!F6)*100</f>
        <v>16.335360536859415</v>
      </c>
      <c r="W6" s="17">
        <v>530.58926451531499</v>
      </c>
      <c r="X6" s="17">
        <v>749.70190351449696</v>
      </c>
      <c r="Y6" s="76">
        <f xml:space="preserve"> (W6/(Data!C6)*100)</f>
        <v>6.5031163686152098</v>
      </c>
      <c r="Z6" s="76">
        <f xml:space="preserve"> (X6/'Embargoed data'!C6)*100</f>
        <v>21.18789558733582</v>
      </c>
      <c r="AA6" s="17" t="e">
        <v>#N/A</v>
      </c>
      <c r="AB6" s="17" t="e">
        <f>AA6*12</f>
        <v>#N/A</v>
      </c>
      <c r="AC6" s="76"/>
      <c r="AD6" s="76"/>
      <c r="AE6" s="17"/>
      <c r="AF6" s="17"/>
    </row>
    <row r="7" spans="1:32" x14ac:dyDescent="0.2">
      <c r="A7" s="18">
        <v>25749</v>
      </c>
      <c r="B7" s="17">
        <v>1284</v>
      </c>
      <c r="C7" s="17">
        <v>987</v>
      </c>
      <c r="D7" s="17" t="e">
        <v>#N/A</v>
      </c>
      <c r="E7" s="17" t="e">
        <f t="shared" ref="E7:E70" si="0">D7*12</f>
        <v>#N/A</v>
      </c>
      <c r="F7" s="17" t="e">
        <v>#N/A</v>
      </c>
      <c r="G7" s="17" t="e">
        <f t="shared" ref="G7:G70" si="1">F7*12</f>
        <v>#N/A</v>
      </c>
      <c r="H7" s="17" t="e">
        <v>#N/A</v>
      </c>
      <c r="I7" s="17" t="e">
        <f t="shared" ref="I7:I70" si="2">H7*12</f>
        <v>#N/A</v>
      </c>
      <c r="J7" s="17" t="e">
        <v>#N/A</v>
      </c>
      <c r="K7" s="17" t="e">
        <f t="shared" ref="K7:K70" si="3">J7*12</f>
        <v>#N/A</v>
      </c>
      <c r="L7" s="17">
        <f t="shared" ref="L7:L70" si="4">B7+C7</f>
        <v>2271</v>
      </c>
      <c r="M7" s="17">
        <v>511</v>
      </c>
      <c r="N7" s="17">
        <v>773</v>
      </c>
      <c r="O7" s="76" t="e">
        <f>(K7/SARB!S5)*100</f>
        <v>#N/A</v>
      </c>
      <c r="P7" s="76" t="e">
        <f>(I7/SARB!E5)*100</f>
        <v>#N/A</v>
      </c>
      <c r="Q7" s="76" t="e">
        <f xml:space="preserve"> (G7/(SARB!D5  + SARB!F5  + SARB!H5 + SARB!J5))*100</f>
        <v>#N/A</v>
      </c>
      <c r="R7" s="76" t="e">
        <f xml:space="preserve"> E7/((((Data!B7  / 100)  / (1  + (Data!B7  / 100))  * (0.78  * SARB!E5+0.72  * 'Embargoed data'!D7  + 0.087  * (SARB!E5  + 'Embargoed data'!D7)))))*100</f>
        <v>#N/A</v>
      </c>
      <c r="S7" s="76" t="e">
        <f>(E7/(0.78  * SARB!E5+0.72  * 'Embargoed data'!D7  + 0.087  * (SARB!E5  + 'Embargoed data'!D7)))*100</f>
        <v>#N/A</v>
      </c>
      <c r="T7" s="76" t="e">
        <f>(O7/SARB!W5)*100</f>
        <v>#N/A</v>
      </c>
      <c r="U7" s="76">
        <f xml:space="preserve"> (M7/(Data!C6  + 'Embargoed data'!E6)*100)</f>
        <v>5.5195983547060248</v>
      </c>
      <c r="V7" s="76">
        <f xml:space="preserve"> N7/(SARB!C5  - Data!C7  - 'Embargoed data'!F7)*100</f>
        <v>16.121564521713015</v>
      </c>
      <c r="W7" s="17">
        <v>539.53074924607699</v>
      </c>
      <c r="X7" s="17">
        <v>787.17315522886395</v>
      </c>
      <c r="Y7" s="76">
        <f xml:space="preserve"> (W7/(Data!C7)*100)</f>
        <v>6.3616407174398883</v>
      </c>
      <c r="Z7" s="76">
        <f xml:space="preserve"> (X7/'Embargoed data'!C7)*100</f>
        <v>20.817306966019029</v>
      </c>
      <c r="AA7" s="17" t="e">
        <v>#N/A</v>
      </c>
      <c r="AB7" s="17" t="e">
        <f t="shared" ref="AB7:AB70" si="5">AA7*12</f>
        <v>#N/A</v>
      </c>
      <c r="AC7" s="76"/>
      <c r="AD7" s="76"/>
      <c r="AE7" s="17"/>
      <c r="AF7" s="17"/>
    </row>
    <row r="8" spans="1:32" x14ac:dyDescent="0.2">
      <c r="A8" s="18">
        <v>25841</v>
      </c>
      <c r="B8" s="17">
        <v>1281</v>
      </c>
      <c r="C8" s="17">
        <v>993</v>
      </c>
      <c r="D8" s="17" t="e">
        <v>#N/A</v>
      </c>
      <c r="E8" s="17" t="e">
        <f t="shared" si="0"/>
        <v>#N/A</v>
      </c>
      <c r="F8" s="17" t="e">
        <v>#N/A</v>
      </c>
      <c r="G8" s="17" t="e">
        <f t="shared" si="1"/>
        <v>#N/A</v>
      </c>
      <c r="H8" s="17" t="e">
        <v>#N/A</v>
      </c>
      <c r="I8" s="17" t="e">
        <f t="shared" si="2"/>
        <v>#N/A</v>
      </c>
      <c r="J8" s="17" t="e">
        <v>#N/A</v>
      </c>
      <c r="K8" s="17" t="e">
        <f t="shared" si="3"/>
        <v>#N/A</v>
      </c>
      <c r="L8" s="17">
        <f t="shared" si="4"/>
        <v>2274</v>
      </c>
      <c r="M8" s="17">
        <v>560</v>
      </c>
      <c r="N8" s="17">
        <v>721</v>
      </c>
      <c r="O8" s="76" t="e">
        <f>(K8/SARB!S6)*100</f>
        <v>#N/A</v>
      </c>
      <c r="P8" s="76" t="e">
        <f>(I8/SARB!E6)*100</f>
        <v>#N/A</v>
      </c>
      <c r="Q8" s="76" t="e">
        <f xml:space="preserve"> (G8/(SARB!D6  + SARB!F6  + SARB!H6 + SARB!J6))*100</f>
        <v>#N/A</v>
      </c>
      <c r="R8" s="76" t="e">
        <f xml:space="preserve"> E8/((((Data!B8  / 100)  / (1  + (Data!B8  / 100))  * (0.78  * SARB!E6+0.72  * 'Embargoed data'!D8  + 0.087  * (SARB!E6  + 'Embargoed data'!D8)))))*100</f>
        <v>#N/A</v>
      </c>
      <c r="S8" s="76" t="e">
        <f>(E8/(0.78  * SARB!E6+0.72  * 'Embargoed data'!D8  + 0.087  * (SARB!E6  + 'Embargoed data'!D8)))*100</f>
        <v>#N/A</v>
      </c>
      <c r="T8" s="76" t="e">
        <f>(O8/SARB!W6)*100</f>
        <v>#N/A</v>
      </c>
      <c r="U8" s="76">
        <f xml:space="preserve"> (M8/(Data!C7  + 'Embargoed data'!E7)*100)</f>
        <v>5.8695718252167284</v>
      </c>
      <c r="V8" s="76">
        <f xml:space="preserve"> N8/(SARB!C6  - Data!C8  - 'Embargoed data'!F8)*100</f>
        <v>16.771849346456165</v>
      </c>
      <c r="W8" s="17">
        <v>571.87499118691596</v>
      </c>
      <c r="X8" s="17">
        <v>700.61266616240005</v>
      </c>
      <c r="Y8" s="76">
        <f xml:space="preserve"> (W8/(Data!C8)*100)</f>
        <v>6.5289986435314074</v>
      </c>
      <c r="Z8" s="76">
        <f xml:space="preserve"> (X8/'Embargoed data'!C8)*100</f>
        <v>21.240856718137778</v>
      </c>
      <c r="AA8" s="17" t="e">
        <v>#N/A</v>
      </c>
      <c r="AB8" s="17" t="e">
        <f t="shared" si="5"/>
        <v>#N/A</v>
      </c>
      <c r="AC8" s="76"/>
      <c r="AD8" s="76"/>
      <c r="AE8" s="17"/>
      <c r="AF8" s="17"/>
    </row>
    <row r="9" spans="1:32" x14ac:dyDescent="0.2">
      <c r="A9" s="18">
        <v>25933</v>
      </c>
      <c r="B9" s="17">
        <v>1327</v>
      </c>
      <c r="C9" s="17">
        <v>1040</v>
      </c>
      <c r="D9" s="17" t="e">
        <v>#N/A</v>
      </c>
      <c r="E9" s="17" t="e">
        <f t="shared" si="0"/>
        <v>#N/A</v>
      </c>
      <c r="F9" s="17" t="e">
        <v>#N/A</v>
      </c>
      <c r="G9" s="17" t="e">
        <f t="shared" si="1"/>
        <v>#N/A</v>
      </c>
      <c r="H9" s="17" t="e">
        <v>#N/A</v>
      </c>
      <c r="I9" s="17" t="e">
        <f t="shared" si="2"/>
        <v>#N/A</v>
      </c>
      <c r="J9" s="17" t="e">
        <v>#N/A</v>
      </c>
      <c r="K9" s="17" t="e">
        <f t="shared" si="3"/>
        <v>#N/A</v>
      </c>
      <c r="L9" s="17">
        <f t="shared" si="4"/>
        <v>2367</v>
      </c>
      <c r="M9" s="17">
        <v>641</v>
      </c>
      <c r="N9" s="17">
        <v>686</v>
      </c>
      <c r="O9" s="76" t="e">
        <f>(K9/SARB!S7)*100</f>
        <v>#N/A</v>
      </c>
      <c r="P9" s="76" t="e">
        <f>(I9/SARB!E7)*100</f>
        <v>#N/A</v>
      </c>
      <c r="Q9" s="76" t="e">
        <f xml:space="preserve"> (G9/(SARB!D7  + SARB!F7  + SARB!H7 + SARB!J7))*100</f>
        <v>#N/A</v>
      </c>
      <c r="R9" s="76" t="e">
        <f xml:space="preserve"> E9/((((Data!B9  / 100)  / (1  + (Data!B9  / 100))  * (0.78  * SARB!E7+0.72  * 'Embargoed data'!D9  + 0.087  * (SARB!E7  + 'Embargoed data'!D9)))))*100</f>
        <v>#N/A</v>
      </c>
      <c r="S9" s="76" t="e">
        <f>(E9/(0.78  * SARB!E7+0.72  * 'Embargoed data'!D9  + 0.087  * (SARB!E7  + 'Embargoed data'!D9)))*100</f>
        <v>#N/A</v>
      </c>
      <c r="T9" s="76" t="e">
        <f>(O9/SARB!W7)*100</f>
        <v>#N/A</v>
      </c>
      <c r="U9" s="76">
        <f xml:space="preserve"> (M9/(Data!C8  + 'Embargoed data'!E8)*100)</f>
        <v>6.6833489729955158</v>
      </c>
      <c r="V9" s="76">
        <f xml:space="preserve"> N9/(SARB!C7  - Data!C9  - 'Embargoed data'!F9)*100</f>
        <v>14.436026936026936</v>
      </c>
      <c r="W9" s="17">
        <v>617.52336225271097</v>
      </c>
      <c r="X9" s="17">
        <v>682.87833033697495</v>
      </c>
      <c r="Y9" s="76">
        <f xml:space="preserve"> (W9/(Data!C9)*100)</f>
        <v>6.7407855283561942</v>
      </c>
      <c r="Z9" s="76">
        <f xml:space="preserve"> (X9/'Embargoed data'!C9)*100</f>
        <v>18.465603520094724</v>
      </c>
      <c r="AA9" s="17" t="e">
        <v>#N/A</v>
      </c>
      <c r="AB9" s="17" t="e">
        <f t="shared" si="5"/>
        <v>#N/A</v>
      </c>
      <c r="AC9" s="76"/>
      <c r="AD9" s="76"/>
      <c r="AE9" s="17"/>
      <c r="AF9" s="17"/>
    </row>
    <row r="10" spans="1:32" x14ac:dyDescent="0.2">
      <c r="A10" s="18">
        <v>26023</v>
      </c>
      <c r="B10" s="17">
        <v>1356</v>
      </c>
      <c r="C10" s="17">
        <v>1082</v>
      </c>
      <c r="D10" s="17" t="e">
        <v>#N/A</v>
      </c>
      <c r="E10" s="17" t="e">
        <f t="shared" si="0"/>
        <v>#N/A</v>
      </c>
      <c r="F10" s="17" t="e">
        <v>#N/A</v>
      </c>
      <c r="G10" s="17" t="e">
        <f t="shared" si="1"/>
        <v>#N/A</v>
      </c>
      <c r="H10" s="17" t="e">
        <v>#N/A</v>
      </c>
      <c r="I10" s="17" t="e">
        <f t="shared" si="2"/>
        <v>#N/A</v>
      </c>
      <c r="J10" s="17" t="e">
        <v>#N/A</v>
      </c>
      <c r="K10" s="17" t="e">
        <f t="shared" si="3"/>
        <v>#N/A</v>
      </c>
      <c r="L10" s="17">
        <f t="shared" si="4"/>
        <v>2438</v>
      </c>
      <c r="M10" s="17">
        <v>644</v>
      </c>
      <c r="N10" s="17">
        <v>712</v>
      </c>
      <c r="O10" s="76" t="e">
        <f>(K10/SARB!S8)*100</f>
        <v>#N/A</v>
      </c>
      <c r="P10" s="76" t="e">
        <f>(I10/SARB!E8)*100</f>
        <v>#N/A</v>
      </c>
      <c r="Q10" s="76" t="e">
        <f xml:space="preserve"> (G10/(SARB!D8  + SARB!F8  + SARB!H8 + SARB!J8))*100</f>
        <v>#N/A</v>
      </c>
      <c r="R10" s="76" t="e">
        <f xml:space="preserve"> E10/((((Data!B10  / 100)  / (1  + (Data!B10  / 100))  * (0.78  * SARB!E8+0.72  * 'Embargoed data'!D10  + 0.087  * (SARB!E8  + 'Embargoed data'!D10)))))*100</f>
        <v>#N/A</v>
      </c>
      <c r="S10" s="76" t="e">
        <f>(E10/(0.78  * SARB!E8+0.72  * 'Embargoed data'!D10  + 0.087  * (SARB!E8  + 'Embargoed data'!D10)))*100</f>
        <v>#N/A</v>
      </c>
      <c r="T10" s="76" t="e">
        <f>(O10/SARB!W8)*100</f>
        <v>#N/A</v>
      </c>
      <c r="U10" s="76">
        <f xml:space="preserve"> (M10/(Data!C9  + 'Embargoed data'!E9)*100)</f>
        <v>6.6472067281292446</v>
      </c>
      <c r="V10" s="76">
        <f xml:space="preserve"> N10/(SARB!C8  - Data!C10  - 'Embargoed data'!F10)*100</f>
        <v>15.486205966539357</v>
      </c>
      <c r="W10" s="17">
        <v>620.90981719840204</v>
      </c>
      <c r="X10" s="17">
        <v>725.53955742568201</v>
      </c>
      <c r="Y10" s="76">
        <f xml:space="preserve"> (W10/(Data!C10)*100)</f>
        <v>6.6514174311558873</v>
      </c>
      <c r="Z10" s="76">
        <f xml:space="preserve"> (X10/'Embargoed data'!C10)*100</f>
        <v>20.867006543791923</v>
      </c>
      <c r="AA10" s="17" t="e">
        <v>#N/A</v>
      </c>
      <c r="AB10" s="17" t="e">
        <f t="shared" si="5"/>
        <v>#N/A</v>
      </c>
      <c r="AC10" s="76"/>
      <c r="AD10" s="76"/>
      <c r="AE10" s="17"/>
      <c r="AF10" s="17"/>
    </row>
    <row r="11" spans="1:32" x14ac:dyDescent="0.2">
      <c r="A11" s="18">
        <v>26114</v>
      </c>
      <c r="B11" s="17">
        <v>1305</v>
      </c>
      <c r="C11" s="17">
        <v>1082</v>
      </c>
      <c r="D11" s="17" t="e">
        <v>#N/A</v>
      </c>
      <c r="E11" s="17" t="e">
        <f t="shared" si="0"/>
        <v>#N/A</v>
      </c>
      <c r="F11" s="17" t="e">
        <v>#N/A</v>
      </c>
      <c r="G11" s="17" t="e">
        <f t="shared" si="1"/>
        <v>#N/A</v>
      </c>
      <c r="H11" s="17" t="e">
        <v>#N/A</v>
      </c>
      <c r="I11" s="17" t="e">
        <f t="shared" si="2"/>
        <v>#N/A</v>
      </c>
      <c r="J11" s="17" t="e">
        <v>#N/A</v>
      </c>
      <c r="K11" s="17" t="e">
        <f t="shared" si="3"/>
        <v>#N/A</v>
      </c>
      <c r="L11" s="17">
        <f t="shared" si="4"/>
        <v>2387</v>
      </c>
      <c r="M11" s="17">
        <v>657</v>
      </c>
      <c r="N11" s="17">
        <v>648</v>
      </c>
      <c r="O11" s="76" t="e">
        <f>(K11/SARB!S9)*100</f>
        <v>#N/A</v>
      </c>
      <c r="P11" s="76" t="e">
        <f>(I11/SARB!E9)*100</f>
        <v>#N/A</v>
      </c>
      <c r="Q11" s="76" t="e">
        <f xml:space="preserve"> (G11/(SARB!D9  + SARB!F9  + SARB!H9 + SARB!J9))*100</f>
        <v>#N/A</v>
      </c>
      <c r="R11" s="76" t="e">
        <f xml:space="preserve"> E11/((((Data!B11  / 100)  / (1  + (Data!B11  / 100))  * (0.78  * SARB!E9+0.72  * 'Embargoed data'!D11  + 0.087  * (SARB!E9  + 'Embargoed data'!D11)))))*100</f>
        <v>#N/A</v>
      </c>
      <c r="S11" s="76" t="e">
        <f>(E11/(0.78  * SARB!E9+0.72  * 'Embargoed data'!D11  + 0.087  * (SARB!E9  + 'Embargoed data'!D11)))*100</f>
        <v>#N/A</v>
      </c>
      <c r="T11" s="76" t="e">
        <f>(O11/SARB!W9)*100</f>
        <v>#N/A</v>
      </c>
      <c r="U11" s="76">
        <f xml:space="preserve"> (M11/(Data!C10  + 'Embargoed data'!E10)*100)</f>
        <v>6.2628927891893129</v>
      </c>
      <c r="V11" s="76">
        <f xml:space="preserve"> N11/(SARB!C9  - Data!C11  - 'Embargoed data'!F11)*100</f>
        <v>13.705206921129495</v>
      </c>
      <c r="W11" s="17">
        <v>695.21374606362599</v>
      </c>
      <c r="X11" s="17">
        <v>657.44096448629602</v>
      </c>
      <c r="Y11" s="76">
        <f xml:space="preserve"> (W11/(Data!C11)*100)</f>
        <v>7.2911772004575353</v>
      </c>
      <c r="Z11" s="76">
        <f xml:space="preserve"> (X11/'Embargoed data'!C11)*100</f>
        <v>18.119407682941038</v>
      </c>
      <c r="AA11" s="17" t="e">
        <v>#N/A</v>
      </c>
      <c r="AB11" s="17" t="e">
        <f t="shared" si="5"/>
        <v>#N/A</v>
      </c>
      <c r="AC11" s="76"/>
      <c r="AD11" s="76"/>
      <c r="AE11" s="17"/>
      <c r="AF11" s="17"/>
    </row>
    <row r="12" spans="1:32" x14ac:dyDescent="0.2">
      <c r="A12" s="18">
        <v>26206</v>
      </c>
      <c r="B12" s="17">
        <v>1472</v>
      </c>
      <c r="C12" s="17">
        <v>1156</v>
      </c>
      <c r="D12" s="17" t="e">
        <v>#N/A</v>
      </c>
      <c r="E12" s="17" t="e">
        <f t="shared" si="0"/>
        <v>#N/A</v>
      </c>
      <c r="F12" s="17" t="e">
        <v>#N/A</v>
      </c>
      <c r="G12" s="17" t="e">
        <f t="shared" si="1"/>
        <v>#N/A</v>
      </c>
      <c r="H12" s="17" t="e">
        <v>#N/A</v>
      </c>
      <c r="I12" s="17" t="e">
        <f t="shared" si="2"/>
        <v>#N/A</v>
      </c>
      <c r="J12" s="17" t="e">
        <v>#N/A</v>
      </c>
      <c r="K12" s="17" t="e">
        <f t="shared" si="3"/>
        <v>#N/A</v>
      </c>
      <c r="L12" s="17">
        <f t="shared" si="4"/>
        <v>2628</v>
      </c>
      <c r="M12" s="17">
        <v>726</v>
      </c>
      <c r="N12" s="17">
        <v>746</v>
      </c>
      <c r="O12" s="76" t="e">
        <f>(K12/SARB!S10)*100</f>
        <v>#N/A</v>
      </c>
      <c r="P12" s="76" t="e">
        <f>(I12/SARB!E10)*100</f>
        <v>#N/A</v>
      </c>
      <c r="Q12" s="76" t="e">
        <f xml:space="preserve"> (G12/(SARB!D10  + SARB!F10  + SARB!H10 + SARB!J10))*100</f>
        <v>#N/A</v>
      </c>
      <c r="R12" s="76" t="e">
        <f xml:space="preserve"> E12/((((Data!B12  / 100)  / (1  + (Data!B12  / 100))  * (0.78  * SARB!E10+0.72  * 'Embargoed data'!D12  + 0.087  * (SARB!E10  + 'Embargoed data'!D12)))))*100</f>
        <v>#N/A</v>
      </c>
      <c r="S12" s="76" t="e">
        <f>(E12/(0.78  * SARB!E10+0.72  * 'Embargoed data'!D12  + 0.087  * (SARB!E10  + 'Embargoed data'!D12)))*100</f>
        <v>#N/A</v>
      </c>
      <c r="T12" s="76" t="e">
        <f>(O12/SARB!W10)*100</f>
        <v>#N/A</v>
      </c>
      <c r="U12" s="76">
        <f xml:space="preserve"> (M12/(Data!C11  + 'Embargoed data'!E11)*100)</f>
        <v>7.008872112219187</v>
      </c>
      <c r="V12" s="76">
        <f xml:space="preserve"> N12/(SARB!C10  - Data!C12  - 'Embargoed data'!F12)*100</f>
        <v>15.129881719208868</v>
      </c>
      <c r="W12" s="17">
        <v>738.72401389899699</v>
      </c>
      <c r="X12" s="17">
        <v>723.74911067032099</v>
      </c>
      <c r="Y12" s="76">
        <f xml:space="preserve"> (W12/(Data!C12)*100)</f>
        <v>7.5020210612267393</v>
      </c>
      <c r="Z12" s="76">
        <f xml:space="preserve"> (X12/'Embargoed data'!C12)*100</f>
        <v>19.234067546416174</v>
      </c>
      <c r="AA12" s="17" t="e">
        <v>#N/A</v>
      </c>
      <c r="AB12" s="17" t="e">
        <f t="shared" si="5"/>
        <v>#N/A</v>
      </c>
      <c r="AC12" s="76"/>
      <c r="AD12" s="76"/>
      <c r="AE12" s="17"/>
      <c r="AF12" s="17"/>
    </row>
    <row r="13" spans="1:32" x14ac:dyDescent="0.2">
      <c r="A13" s="18">
        <v>26298</v>
      </c>
      <c r="B13" s="17">
        <v>1511</v>
      </c>
      <c r="C13" s="17">
        <v>1172</v>
      </c>
      <c r="D13" s="17" t="e">
        <v>#N/A</v>
      </c>
      <c r="E13" s="17" t="e">
        <f t="shared" si="0"/>
        <v>#N/A</v>
      </c>
      <c r="F13" s="17" t="e">
        <v>#N/A</v>
      </c>
      <c r="G13" s="17" t="e">
        <f t="shared" si="1"/>
        <v>#N/A</v>
      </c>
      <c r="H13" s="17" t="e">
        <v>#N/A</v>
      </c>
      <c r="I13" s="17" t="e">
        <f t="shared" si="2"/>
        <v>#N/A</v>
      </c>
      <c r="J13" s="17" t="e">
        <v>#N/A</v>
      </c>
      <c r="K13" s="17" t="e">
        <f t="shared" si="3"/>
        <v>#N/A</v>
      </c>
      <c r="L13" s="17">
        <f t="shared" si="4"/>
        <v>2683</v>
      </c>
      <c r="M13" s="17">
        <v>785</v>
      </c>
      <c r="N13" s="17">
        <v>726</v>
      </c>
      <c r="O13" s="76" t="e">
        <f>(K13/SARB!S11)*100</f>
        <v>#N/A</v>
      </c>
      <c r="P13" s="76" t="e">
        <f>(I13/SARB!E11)*100</f>
        <v>#N/A</v>
      </c>
      <c r="Q13" s="76" t="e">
        <f xml:space="preserve"> (G13/(SARB!D11  + SARB!F11  + SARB!H11 + SARB!J11))*100</f>
        <v>#N/A</v>
      </c>
      <c r="R13" s="76" t="e">
        <f xml:space="preserve"> E13/((((Data!B13  / 100)  / (1  + (Data!B13  / 100))  * (0.78  * SARB!E11+0.72  * 'Embargoed data'!D13  + 0.087  * (SARB!E11  + 'Embargoed data'!D13)))))*100</f>
        <v>#N/A</v>
      </c>
      <c r="S13" s="76" t="e">
        <f>(E13/(0.78  * SARB!E11+0.72  * 'Embargoed data'!D13  + 0.087  * (SARB!E11  + 'Embargoed data'!D13)))*100</f>
        <v>#N/A</v>
      </c>
      <c r="T13" s="76" t="e">
        <f>(O13/SARB!W11)*100</f>
        <v>#N/A</v>
      </c>
      <c r="U13" s="76">
        <f xml:space="preserve"> (M13/(Data!C12  + 'Embargoed data'!E12)*100)</f>
        <v>6.7978139615841249</v>
      </c>
      <c r="V13" s="76">
        <f xml:space="preserve"> N13/(SARB!C11  - Data!C13  - 'Embargoed data'!F13)*100</f>
        <v>14.264242138457458</v>
      </c>
      <c r="W13" s="17">
        <v>763.12728196194803</v>
      </c>
      <c r="X13" s="17">
        <v>723.32475924145501</v>
      </c>
      <c r="Y13" s="76">
        <f xml:space="preserve"> (W13/(Data!C13)*100)</f>
        <v>7.4809065970193904</v>
      </c>
      <c r="Z13" s="76">
        <f xml:space="preserve"> (X13/'Embargoed data'!C13)*100</f>
        <v>18.576320284592299</v>
      </c>
      <c r="AA13" s="17" t="e">
        <v>#N/A</v>
      </c>
      <c r="AB13" s="17" t="e">
        <f t="shared" si="5"/>
        <v>#N/A</v>
      </c>
      <c r="AC13" s="76"/>
      <c r="AD13" s="76"/>
      <c r="AE13" s="17"/>
      <c r="AF13" s="17"/>
    </row>
    <row r="14" spans="1:32" x14ac:dyDescent="0.2">
      <c r="A14" s="18">
        <v>26389</v>
      </c>
      <c r="B14" s="17">
        <v>1552</v>
      </c>
      <c r="C14" s="17">
        <v>1241</v>
      </c>
      <c r="D14" s="17" t="e">
        <v>#N/A</v>
      </c>
      <c r="E14" s="17" t="e">
        <f t="shared" si="0"/>
        <v>#N/A</v>
      </c>
      <c r="F14" s="17" t="e">
        <v>#N/A</v>
      </c>
      <c r="G14" s="17" t="e">
        <f t="shared" si="1"/>
        <v>#N/A</v>
      </c>
      <c r="H14" s="17" t="e">
        <v>#N/A</v>
      </c>
      <c r="I14" s="17" t="e">
        <f t="shared" si="2"/>
        <v>#N/A</v>
      </c>
      <c r="J14" s="17" t="e">
        <v>#N/A</v>
      </c>
      <c r="K14" s="17" t="e">
        <f t="shared" si="3"/>
        <v>#N/A</v>
      </c>
      <c r="L14" s="17">
        <f t="shared" si="4"/>
        <v>2793</v>
      </c>
      <c r="M14" s="17">
        <v>786</v>
      </c>
      <c r="N14" s="17">
        <v>766</v>
      </c>
      <c r="O14" s="76" t="e">
        <f>(K14/SARB!S12)*100</f>
        <v>#N/A</v>
      </c>
      <c r="P14" s="76" t="e">
        <f>(I14/SARB!E12)*100</f>
        <v>#N/A</v>
      </c>
      <c r="Q14" s="76" t="e">
        <f xml:space="preserve"> (G14/(SARB!D12  + SARB!F12  + SARB!H12 + SARB!J12))*100</f>
        <v>#N/A</v>
      </c>
      <c r="R14" s="76" t="e">
        <f xml:space="preserve"> E14/((((Data!B14  / 100)  / (1  + (Data!B14  / 100))  * (0.78  * SARB!E12+0.72  * 'Embargoed data'!D14  + 0.087  * (SARB!E12  + 'Embargoed data'!D14)))))*100</f>
        <v>#N/A</v>
      </c>
      <c r="S14" s="76" t="e">
        <f>(E14/(0.78  * SARB!E12+0.72  * 'Embargoed data'!D14  + 0.087  * (SARB!E12  + 'Embargoed data'!D14)))*100</f>
        <v>#N/A</v>
      </c>
      <c r="T14" s="76" t="e">
        <f>(O14/SARB!W12)*100</f>
        <v>#N/A</v>
      </c>
      <c r="U14" s="76">
        <f xml:space="preserve"> (M14/(Data!C13  + 'Embargoed data'!E13)*100)</f>
        <v>6.7479743199226645</v>
      </c>
      <c r="V14" s="76">
        <f xml:space="preserve"> N14/(SARB!C12  - Data!C14  - 'Embargoed data'!F14)*100</f>
        <v>14.973073878241152</v>
      </c>
      <c r="W14" s="17">
        <v>749.81048016108605</v>
      </c>
      <c r="X14" s="17">
        <v>785.73990814017702</v>
      </c>
      <c r="Y14" s="76">
        <f xml:space="preserve"> (W14/(Data!C14)*100)</f>
        <v>7.1132765407559626</v>
      </c>
      <c r="Z14" s="76">
        <f xml:space="preserve"> (X14/'Embargoed data'!C14)*100</f>
        <v>20.413335623194133</v>
      </c>
      <c r="AA14" s="17" t="e">
        <v>#N/A</v>
      </c>
      <c r="AB14" s="17" t="e">
        <f t="shared" si="5"/>
        <v>#N/A</v>
      </c>
      <c r="AC14" s="76"/>
      <c r="AD14" s="76"/>
      <c r="AE14" s="17"/>
      <c r="AF14" s="17"/>
    </row>
    <row r="15" spans="1:32" x14ac:dyDescent="0.2">
      <c r="A15" s="18">
        <v>26480</v>
      </c>
      <c r="B15" s="17">
        <v>1600</v>
      </c>
      <c r="C15" s="17">
        <v>1148</v>
      </c>
      <c r="D15" s="17" t="e">
        <v>#N/A</v>
      </c>
      <c r="E15" s="17" t="e">
        <f t="shared" si="0"/>
        <v>#N/A</v>
      </c>
      <c r="F15" s="17" t="e">
        <v>#N/A</v>
      </c>
      <c r="G15" s="17" t="e">
        <f t="shared" si="1"/>
        <v>#N/A</v>
      </c>
      <c r="H15" s="17" t="e">
        <v>#N/A</v>
      </c>
      <c r="I15" s="17" t="e">
        <f t="shared" si="2"/>
        <v>#N/A</v>
      </c>
      <c r="J15" s="17" t="e">
        <v>#N/A</v>
      </c>
      <c r="K15" s="17" t="e">
        <f t="shared" si="3"/>
        <v>#N/A</v>
      </c>
      <c r="L15" s="17">
        <f t="shared" si="4"/>
        <v>2748</v>
      </c>
      <c r="M15" s="17">
        <v>804</v>
      </c>
      <c r="N15" s="17">
        <v>796</v>
      </c>
      <c r="O15" s="76" t="e">
        <f>(K15/SARB!S13)*100</f>
        <v>#N/A</v>
      </c>
      <c r="P15" s="76" t="e">
        <f>(I15/SARB!E13)*100</f>
        <v>#N/A</v>
      </c>
      <c r="Q15" s="76" t="e">
        <f xml:space="preserve"> (G15/(SARB!D13  + SARB!F13  + SARB!H13 + SARB!J13))*100</f>
        <v>#N/A</v>
      </c>
      <c r="R15" s="76" t="e">
        <f xml:space="preserve"> E15/((((Data!B15  / 100)  / (1  + (Data!B15  / 100))  * (0.78  * SARB!E13+0.72  * 'Embargoed data'!D15  + 0.087  * (SARB!E13  + 'Embargoed data'!D15)))))*100</f>
        <v>#N/A</v>
      </c>
      <c r="S15" s="76" t="e">
        <f>(E15/(0.78  * SARB!E13+0.72  * 'Embargoed data'!D15  + 0.087  * (SARB!E13  + 'Embargoed data'!D15)))*100</f>
        <v>#N/A</v>
      </c>
      <c r="T15" s="76" t="e">
        <f>(O15/SARB!W13)*100</f>
        <v>#N/A</v>
      </c>
      <c r="U15" s="76">
        <f xml:space="preserve"> (M15/(Data!C14  + 'Embargoed data'!E14)*100)</f>
        <v>6.5750520933853664</v>
      </c>
      <c r="V15" s="76">
        <f xml:space="preserve"> N15/(SARB!C13  - Data!C15  - 'Embargoed data'!F15)*100</f>
        <v>15.901681263184811</v>
      </c>
      <c r="W15" s="17">
        <v>857.24242693640497</v>
      </c>
      <c r="X15" s="17">
        <v>803.15060935844997</v>
      </c>
      <c r="Y15" s="76">
        <f xml:space="preserve"> (W15/(Data!C15)*100)</f>
        <v>7.9374298790407876</v>
      </c>
      <c r="Z15" s="76">
        <f xml:space="preserve"> (X15/'Embargoed data'!C15)*100</f>
        <v>20.925897895516496</v>
      </c>
      <c r="AA15" s="17" t="e">
        <v>#N/A</v>
      </c>
      <c r="AB15" s="17" t="e">
        <f t="shared" si="5"/>
        <v>#N/A</v>
      </c>
      <c r="AC15" s="76"/>
      <c r="AD15" s="76"/>
      <c r="AE15" s="17"/>
      <c r="AF15" s="17"/>
    </row>
    <row r="16" spans="1:32" x14ac:dyDescent="0.2">
      <c r="A16" s="18">
        <v>26572</v>
      </c>
      <c r="B16" s="17">
        <v>1691</v>
      </c>
      <c r="C16" s="17">
        <v>1172</v>
      </c>
      <c r="D16" s="17" t="e">
        <v>#N/A</v>
      </c>
      <c r="E16" s="17" t="e">
        <f t="shared" si="0"/>
        <v>#N/A</v>
      </c>
      <c r="F16" s="17" t="e">
        <v>#N/A</v>
      </c>
      <c r="G16" s="17" t="e">
        <f t="shared" si="1"/>
        <v>#N/A</v>
      </c>
      <c r="H16" s="17" t="e">
        <v>#N/A</v>
      </c>
      <c r="I16" s="17" t="e">
        <f t="shared" si="2"/>
        <v>#N/A</v>
      </c>
      <c r="J16" s="17" t="e">
        <v>#N/A</v>
      </c>
      <c r="K16" s="17" t="e">
        <f t="shared" si="3"/>
        <v>#N/A</v>
      </c>
      <c r="L16" s="17">
        <f t="shared" si="4"/>
        <v>2863</v>
      </c>
      <c r="M16" s="17">
        <v>777</v>
      </c>
      <c r="N16" s="17">
        <v>914</v>
      </c>
      <c r="O16" s="76" t="e">
        <f>(K16/SARB!S14)*100</f>
        <v>#N/A</v>
      </c>
      <c r="P16" s="76" t="e">
        <f>(I16/SARB!E14)*100</f>
        <v>#N/A</v>
      </c>
      <c r="Q16" s="76" t="e">
        <f xml:space="preserve"> (G16/(SARB!D14  + SARB!F14  + SARB!H14 + SARB!J14))*100</f>
        <v>#N/A</v>
      </c>
      <c r="R16" s="76" t="e">
        <f xml:space="preserve"> E16/((((Data!B16  / 100)  / (1  + (Data!B16  / 100))  * (0.78  * SARB!E14+0.72  * 'Embargoed data'!D16  + 0.087  * (SARB!E14  + 'Embargoed data'!D16)))))*100</f>
        <v>#N/A</v>
      </c>
      <c r="S16" s="76" t="e">
        <f>(E16/(0.78  * SARB!E14+0.72  * 'Embargoed data'!D16  + 0.087  * (SARB!E14  + 'Embargoed data'!D16)))*100</f>
        <v>#N/A</v>
      </c>
      <c r="T16" s="76" t="e">
        <f>(O16/SARB!W14)*100</f>
        <v>#N/A</v>
      </c>
      <c r="U16" s="76">
        <f xml:space="preserve"> (M16/(Data!C15  + 'Embargoed data'!E15)*100)</f>
        <v>5.8747032405377198</v>
      </c>
      <c r="V16" s="76">
        <f xml:space="preserve"> N16/(SARB!C14  - Data!C16  - 'Embargoed data'!F16)*100</f>
        <v>17.133462927797638</v>
      </c>
      <c r="W16" s="17">
        <v>785.47975107082505</v>
      </c>
      <c r="X16" s="17">
        <v>884.37980774555501</v>
      </c>
      <c r="Y16" s="76">
        <f xml:space="preserve"> (W16/(Data!C16)*100)</f>
        <v>7.1232406916733932</v>
      </c>
      <c r="Z16" s="76">
        <f xml:space="preserve"> (X16/'Embargoed data'!C16)*100</f>
        <v>21.516814537211388</v>
      </c>
      <c r="AA16" s="17" t="e">
        <v>#N/A</v>
      </c>
      <c r="AB16" s="17" t="e">
        <f t="shared" si="5"/>
        <v>#N/A</v>
      </c>
      <c r="AC16" s="76"/>
      <c r="AD16" s="76"/>
      <c r="AE16" s="17"/>
      <c r="AF16" s="17"/>
    </row>
    <row r="17" spans="1:32" x14ac:dyDescent="0.2">
      <c r="A17" s="18">
        <v>26664</v>
      </c>
      <c r="B17" s="17">
        <v>1825</v>
      </c>
      <c r="C17" s="17">
        <v>1243</v>
      </c>
      <c r="D17" s="17" t="e">
        <v>#N/A</v>
      </c>
      <c r="E17" s="17" t="e">
        <f t="shared" si="0"/>
        <v>#N/A</v>
      </c>
      <c r="F17" s="17" t="e">
        <v>#N/A</v>
      </c>
      <c r="G17" s="17" t="e">
        <f t="shared" si="1"/>
        <v>#N/A</v>
      </c>
      <c r="H17" s="17" t="e">
        <v>#N/A</v>
      </c>
      <c r="I17" s="17" t="e">
        <f t="shared" si="2"/>
        <v>#N/A</v>
      </c>
      <c r="J17" s="17" t="e">
        <v>#N/A</v>
      </c>
      <c r="K17" s="17" t="e">
        <f t="shared" si="3"/>
        <v>#N/A</v>
      </c>
      <c r="L17" s="17">
        <f t="shared" si="4"/>
        <v>3068</v>
      </c>
      <c r="M17" s="17">
        <v>877</v>
      </c>
      <c r="N17" s="17">
        <v>948</v>
      </c>
      <c r="O17" s="76" t="e">
        <f>(K17/SARB!S15)*100</f>
        <v>#N/A</v>
      </c>
      <c r="P17" s="76" t="e">
        <f>(I17/SARB!E15)*100</f>
        <v>#N/A</v>
      </c>
      <c r="Q17" s="76" t="e">
        <f xml:space="preserve"> (G17/(SARB!D15  + SARB!F15  + SARB!H15 + SARB!J15))*100</f>
        <v>#N/A</v>
      </c>
      <c r="R17" s="76" t="e">
        <f xml:space="preserve"> E17/((((Data!B17  / 100)  / (1  + (Data!B17  / 100))  * (0.78  * SARB!E15+0.72  * 'Embargoed data'!D17  + 0.087  * (SARB!E15  + 'Embargoed data'!D17)))))*100</f>
        <v>#N/A</v>
      </c>
      <c r="S17" s="76" t="e">
        <f>(E17/(0.78  * SARB!E15+0.72  * 'Embargoed data'!D17  + 0.087  * (SARB!E15  + 'Embargoed data'!D17)))*100</f>
        <v>#N/A</v>
      </c>
      <c r="T17" s="76" t="e">
        <f>(O17/SARB!W15)*100</f>
        <v>#N/A</v>
      </c>
      <c r="U17" s="76">
        <f xml:space="preserve"> (M17/(Data!C16  + 'Embargoed data'!E16)*100)</f>
        <v>7.4639949479733163</v>
      </c>
      <c r="V17" s="76">
        <f xml:space="preserve"> N17/(SARB!C15  - Data!C17  - 'Embargoed data'!F17)*100</f>
        <v>15.796709018954386</v>
      </c>
      <c r="W17" s="17">
        <v>860.77483085564904</v>
      </c>
      <c r="X17" s="17">
        <v>944.57408058242902</v>
      </c>
      <c r="Y17" s="76">
        <f xml:space="preserve"> (W17/(Data!C17)*100)</f>
        <v>7.5699132077710756</v>
      </c>
      <c r="Z17" s="76">
        <f xml:space="preserve"> (X17/'Embargoed data'!C17)*100</f>
        <v>20.026333901159489</v>
      </c>
      <c r="AA17" s="17" t="e">
        <v>#N/A</v>
      </c>
      <c r="AB17" s="17" t="e">
        <f t="shared" si="5"/>
        <v>#N/A</v>
      </c>
      <c r="AC17" s="76"/>
      <c r="AD17" s="76"/>
      <c r="AE17" s="17"/>
      <c r="AF17" s="17"/>
    </row>
    <row r="18" spans="1:32" x14ac:dyDescent="0.2">
      <c r="A18" s="18">
        <v>26754</v>
      </c>
      <c r="B18" s="17">
        <v>1956</v>
      </c>
      <c r="C18" s="17">
        <v>1297</v>
      </c>
      <c r="D18" s="17" t="e">
        <v>#N/A</v>
      </c>
      <c r="E18" s="17" t="e">
        <f t="shared" si="0"/>
        <v>#N/A</v>
      </c>
      <c r="F18" s="17" t="e">
        <v>#N/A</v>
      </c>
      <c r="G18" s="17" t="e">
        <f t="shared" si="1"/>
        <v>#N/A</v>
      </c>
      <c r="H18" s="17" t="e">
        <v>#N/A</v>
      </c>
      <c r="I18" s="17" t="e">
        <f t="shared" si="2"/>
        <v>#N/A</v>
      </c>
      <c r="J18" s="17" t="e">
        <v>#N/A</v>
      </c>
      <c r="K18" s="17" t="e">
        <f t="shared" si="3"/>
        <v>#N/A</v>
      </c>
      <c r="L18" s="17">
        <f t="shared" si="4"/>
        <v>3253</v>
      </c>
      <c r="M18" s="17">
        <v>1024</v>
      </c>
      <c r="N18" s="17">
        <v>932</v>
      </c>
      <c r="O18" s="76" t="e">
        <f>(K18/SARB!S16)*100</f>
        <v>#N/A</v>
      </c>
      <c r="P18" s="76" t="e">
        <f>(I18/SARB!E16)*100</f>
        <v>#N/A</v>
      </c>
      <c r="Q18" s="76" t="e">
        <f xml:space="preserve"> (G18/(SARB!D16  + SARB!F16  + SARB!H16 + SARB!J16))*100</f>
        <v>#N/A</v>
      </c>
      <c r="R18" s="76" t="e">
        <f xml:space="preserve"> E18/((((Data!B18  / 100)  / (1  + (Data!B18  / 100))  * (0.78  * SARB!E16+0.72  * 'Embargoed data'!D18  + 0.087  * (SARB!E16  + 'Embargoed data'!D18)))))*100</f>
        <v>#N/A</v>
      </c>
      <c r="S18" s="76" t="e">
        <f>(E18/(0.78  * SARB!E16+0.72  * 'Embargoed data'!D18  + 0.087  * (SARB!E16  + 'Embargoed data'!D18)))*100</f>
        <v>#N/A</v>
      </c>
      <c r="T18" s="76" t="e">
        <f>(O18/SARB!W16)*100</f>
        <v>#N/A</v>
      </c>
      <c r="U18" s="76">
        <f xml:space="preserve"> (M18/(Data!C17  + 'Embargoed data'!E17)*100)</f>
        <v>7.8901481791402679</v>
      </c>
      <c r="V18" s="76">
        <f xml:space="preserve"> N18/(SARB!C16  - Data!C18  - 'Embargoed data'!F18)*100</f>
        <v>14.353411168247545</v>
      </c>
      <c r="W18" s="17">
        <v>966.00134135159794</v>
      </c>
      <c r="X18" s="17">
        <v>968.10874497285897</v>
      </c>
      <c r="Y18" s="76">
        <f xml:space="preserve"> (W18/(Data!C18)*100)</f>
        <v>8.0506820681023239</v>
      </c>
      <c r="Z18" s="76">
        <f xml:space="preserve"> (X18/'Embargoed data'!C18)*100</f>
        <v>18.84701070874436</v>
      </c>
      <c r="AA18" s="17" t="e">
        <v>#N/A</v>
      </c>
      <c r="AB18" s="17" t="e">
        <f t="shared" si="5"/>
        <v>#N/A</v>
      </c>
      <c r="AC18" s="76"/>
      <c r="AD18" s="76"/>
      <c r="AE18" s="17"/>
      <c r="AF18" s="17"/>
    </row>
    <row r="19" spans="1:32" x14ac:dyDescent="0.2">
      <c r="A19" s="18">
        <v>26845</v>
      </c>
      <c r="B19" s="17">
        <v>2018</v>
      </c>
      <c r="C19" s="17">
        <v>1329</v>
      </c>
      <c r="D19" s="17" t="e">
        <v>#N/A</v>
      </c>
      <c r="E19" s="17" t="e">
        <f t="shared" si="0"/>
        <v>#N/A</v>
      </c>
      <c r="F19" s="17" t="e">
        <v>#N/A</v>
      </c>
      <c r="G19" s="17" t="e">
        <f t="shared" si="1"/>
        <v>#N/A</v>
      </c>
      <c r="H19" s="17" t="e">
        <v>#N/A</v>
      </c>
      <c r="I19" s="17" t="e">
        <f t="shared" si="2"/>
        <v>#N/A</v>
      </c>
      <c r="J19" s="17" t="e">
        <v>#N/A</v>
      </c>
      <c r="K19" s="17" t="e">
        <f t="shared" si="3"/>
        <v>#N/A</v>
      </c>
      <c r="L19" s="17">
        <f t="shared" si="4"/>
        <v>3347</v>
      </c>
      <c r="M19" s="17">
        <v>925</v>
      </c>
      <c r="N19" s="17">
        <v>1093</v>
      </c>
      <c r="O19" s="76" t="e">
        <f>(K19/SARB!S17)*100</f>
        <v>#N/A</v>
      </c>
      <c r="P19" s="76" t="e">
        <f>(I19/SARB!E17)*100</f>
        <v>#N/A</v>
      </c>
      <c r="Q19" s="76" t="e">
        <f xml:space="preserve"> (G19/(SARB!D17  + SARB!F17  + SARB!H17 + SARB!J17))*100</f>
        <v>#N/A</v>
      </c>
      <c r="R19" s="76" t="e">
        <f xml:space="preserve"> E19/((((Data!B19  / 100)  / (1  + (Data!B19  / 100))  * (0.78  * SARB!E17+0.72  * 'Embargoed data'!D19  + 0.087  * (SARB!E17  + 'Embargoed data'!D19)))))*100</f>
        <v>#N/A</v>
      </c>
      <c r="S19" s="76" t="e">
        <f>(E19/(0.78  * SARB!E17+0.72  * 'Embargoed data'!D19  + 0.087  * (SARB!E17  + 'Embargoed data'!D19)))*100</f>
        <v>#N/A</v>
      </c>
      <c r="T19" s="76" t="e">
        <f>(O19/SARB!W17)*100</f>
        <v>#N/A</v>
      </c>
      <c r="U19" s="76">
        <f xml:space="preserve"> (M19/(Data!C18  + 'Embargoed data'!E18)*100)</f>
        <v>6.489146989351485</v>
      </c>
      <c r="V19" s="76">
        <f xml:space="preserve"> N19/(SARB!C17  - Data!C19  - 'Embargoed data'!F19)*100</f>
        <v>16.106619039408901</v>
      </c>
      <c r="W19" s="17">
        <v>999.25715462521202</v>
      </c>
      <c r="X19" s="17">
        <v>1087.6805082277599</v>
      </c>
      <c r="Y19" s="76">
        <f xml:space="preserve"> (W19/(Data!C19)*100)</f>
        <v>8.0416638872140034</v>
      </c>
      <c r="Z19" s="76">
        <f xml:space="preserve"> (X19/'Embargoed data'!C19)*100</f>
        <v>20.4246976374708</v>
      </c>
      <c r="AA19" s="17" t="e">
        <v>#N/A</v>
      </c>
      <c r="AB19" s="17" t="e">
        <f t="shared" si="5"/>
        <v>#N/A</v>
      </c>
      <c r="AC19" s="76"/>
      <c r="AD19" s="76"/>
      <c r="AE19" s="17"/>
      <c r="AF19" s="17"/>
    </row>
    <row r="20" spans="1:32" x14ac:dyDescent="0.2">
      <c r="A20" s="18">
        <v>26937</v>
      </c>
      <c r="B20" s="17">
        <v>2246</v>
      </c>
      <c r="C20" s="17">
        <v>1389</v>
      </c>
      <c r="D20" s="17" t="e">
        <v>#N/A</v>
      </c>
      <c r="E20" s="17" t="e">
        <f t="shared" si="0"/>
        <v>#N/A</v>
      </c>
      <c r="F20" s="17" t="e">
        <v>#N/A</v>
      </c>
      <c r="G20" s="17" t="e">
        <f t="shared" si="1"/>
        <v>#N/A</v>
      </c>
      <c r="H20" s="17" t="e">
        <v>#N/A</v>
      </c>
      <c r="I20" s="17" t="e">
        <f t="shared" si="2"/>
        <v>#N/A</v>
      </c>
      <c r="J20" s="17" t="e">
        <v>#N/A</v>
      </c>
      <c r="K20" s="17" t="e">
        <f t="shared" si="3"/>
        <v>#N/A</v>
      </c>
      <c r="L20" s="17">
        <f t="shared" si="4"/>
        <v>3635</v>
      </c>
      <c r="M20" s="17">
        <v>1056</v>
      </c>
      <c r="N20" s="17">
        <v>1190</v>
      </c>
      <c r="O20" s="76" t="e">
        <f>(K20/SARB!S18)*100</f>
        <v>#N/A</v>
      </c>
      <c r="P20" s="76" t="e">
        <f>(I20/SARB!E18)*100</f>
        <v>#N/A</v>
      </c>
      <c r="Q20" s="76" t="e">
        <f xml:space="preserve"> (G20/(SARB!D18  + SARB!F18  + SARB!H18 + SARB!J18))*100</f>
        <v>#N/A</v>
      </c>
      <c r="R20" s="76" t="e">
        <f xml:space="preserve"> E20/((((Data!B20  / 100)  / (1  + (Data!B20  / 100))  * (0.78  * SARB!E18+0.72  * 'Embargoed data'!D20  + 0.087  * (SARB!E18  + 'Embargoed data'!D20)))))*100</f>
        <v>#N/A</v>
      </c>
      <c r="S20" s="76" t="e">
        <f>(E20/(0.78  * SARB!E18+0.72  * 'Embargoed data'!D20  + 0.087  * (SARB!E18  + 'Embargoed data'!D20)))*100</f>
        <v>#N/A</v>
      </c>
      <c r="T20" s="76" t="e">
        <f>(O20/SARB!W18)*100</f>
        <v>#N/A</v>
      </c>
      <c r="U20" s="76">
        <f xml:space="preserve"> (M20/(Data!C19  + 'Embargoed data'!E19)*100)</f>
        <v>7.4462316497281353</v>
      </c>
      <c r="V20" s="76">
        <f xml:space="preserve"> N20/(SARB!C18  - Data!C20  - 'Embargoed data'!F20)*100</f>
        <v>15.282920244989064</v>
      </c>
      <c r="W20" s="17">
        <v>1055.8372074705501</v>
      </c>
      <c r="X20" s="17">
        <v>1156.91213978871</v>
      </c>
      <c r="Y20" s="76">
        <f xml:space="preserve"> (W20/(Data!C20)*100)</f>
        <v>8.1778112266327163</v>
      </c>
      <c r="Z20" s="76">
        <f xml:space="preserve"> (X20/'Embargoed data'!C20)*100</f>
        <v>18.460352541143383</v>
      </c>
      <c r="AA20" s="17" t="e">
        <v>#N/A</v>
      </c>
      <c r="AB20" s="17" t="e">
        <f t="shared" si="5"/>
        <v>#N/A</v>
      </c>
      <c r="AC20" s="76"/>
      <c r="AD20" s="76"/>
      <c r="AE20" s="17"/>
      <c r="AF20" s="17"/>
    </row>
    <row r="21" spans="1:32" x14ac:dyDescent="0.2">
      <c r="A21" s="18">
        <v>27029</v>
      </c>
      <c r="B21" s="17">
        <v>2496</v>
      </c>
      <c r="C21" s="17">
        <v>1477</v>
      </c>
      <c r="D21" s="17" t="e">
        <v>#N/A</v>
      </c>
      <c r="E21" s="17" t="e">
        <f t="shared" si="0"/>
        <v>#N/A</v>
      </c>
      <c r="F21" s="17" t="e">
        <v>#N/A</v>
      </c>
      <c r="G21" s="17" t="e">
        <f t="shared" si="1"/>
        <v>#N/A</v>
      </c>
      <c r="H21" s="17" t="e">
        <v>#N/A</v>
      </c>
      <c r="I21" s="17" t="e">
        <f t="shared" si="2"/>
        <v>#N/A</v>
      </c>
      <c r="J21" s="17" t="e">
        <v>#N/A</v>
      </c>
      <c r="K21" s="17" t="e">
        <f t="shared" si="3"/>
        <v>#N/A</v>
      </c>
      <c r="L21" s="17">
        <f t="shared" si="4"/>
        <v>3973</v>
      </c>
      <c r="M21" s="17">
        <v>1107</v>
      </c>
      <c r="N21" s="17">
        <v>1389</v>
      </c>
      <c r="O21" s="76" t="e">
        <f>(K21/SARB!S19)*100</f>
        <v>#N/A</v>
      </c>
      <c r="P21" s="76" t="e">
        <f>(I21/SARB!E19)*100</f>
        <v>#N/A</v>
      </c>
      <c r="Q21" s="76" t="e">
        <f xml:space="preserve"> (G21/(SARB!D19  + SARB!F19  + SARB!H19 + SARB!J19))*100</f>
        <v>#N/A</v>
      </c>
      <c r="R21" s="76" t="e">
        <f xml:space="preserve"> E21/((((Data!B21  / 100)  / (1  + (Data!B21  / 100))  * (0.78  * SARB!E19+0.72  * 'Embargoed data'!D21  + 0.087  * (SARB!E19  + 'Embargoed data'!D21)))))*100</f>
        <v>#N/A</v>
      </c>
      <c r="S21" s="76" t="e">
        <f>(E21/(0.78  * SARB!E19+0.72  * 'Embargoed data'!D21  + 0.087  * (SARB!E19  + 'Embargoed data'!D21)))*100</f>
        <v>#N/A</v>
      </c>
      <c r="T21" s="76" t="e">
        <f>(O21/SARB!W19)*100</f>
        <v>#N/A</v>
      </c>
      <c r="U21" s="76">
        <f xml:space="preserve"> (M21/(Data!C20  + 'Embargoed data'!E20)*100)</f>
        <v>7.8737021194270618</v>
      </c>
      <c r="V21" s="76">
        <f xml:space="preserve"> N21/(SARB!C19  - Data!C21  - 'Embargoed data'!F21)*100</f>
        <v>16.145549396198298</v>
      </c>
      <c r="W21" s="17">
        <v>1094.42958153585</v>
      </c>
      <c r="X21" s="17">
        <v>1376.8417502208499</v>
      </c>
      <c r="Y21" s="76">
        <f xml:space="preserve"> (W21/(Data!C21)*100)</f>
        <v>8.2294125989612006</v>
      </c>
      <c r="Z21" s="76">
        <f xml:space="preserve"> (X21/'Embargoed data'!C21)*100</f>
        <v>19.705425843850541</v>
      </c>
      <c r="AA21" s="17" t="e">
        <v>#N/A</v>
      </c>
      <c r="AB21" s="17" t="e">
        <f t="shared" si="5"/>
        <v>#N/A</v>
      </c>
      <c r="AC21" s="76"/>
      <c r="AD21" s="76"/>
      <c r="AE21" s="17"/>
      <c r="AF21" s="17"/>
    </row>
    <row r="22" spans="1:32" x14ac:dyDescent="0.2">
      <c r="A22" s="18">
        <v>27119</v>
      </c>
      <c r="B22" s="17">
        <v>2703</v>
      </c>
      <c r="C22" s="17">
        <v>1540</v>
      </c>
      <c r="D22" s="17" t="e">
        <v>#N/A</v>
      </c>
      <c r="E22" s="17" t="e">
        <f t="shared" si="0"/>
        <v>#N/A</v>
      </c>
      <c r="F22" s="17" t="e">
        <v>#N/A</v>
      </c>
      <c r="G22" s="17" t="e">
        <f t="shared" si="1"/>
        <v>#N/A</v>
      </c>
      <c r="H22" s="17" t="e">
        <v>#N/A</v>
      </c>
      <c r="I22" s="17" t="e">
        <f t="shared" si="2"/>
        <v>#N/A</v>
      </c>
      <c r="J22" s="17" t="e">
        <v>#N/A</v>
      </c>
      <c r="K22" s="17" t="e">
        <f t="shared" si="3"/>
        <v>#N/A</v>
      </c>
      <c r="L22" s="17">
        <f t="shared" si="4"/>
        <v>4243</v>
      </c>
      <c r="M22" s="17">
        <v>1267</v>
      </c>
      <c r="N22" s="17">
        <v>1436</v>
      </c>
      <c r="O22" s="76" t="e">
        <f>(K22/SARB!S20)*100</f>
        <v>#N/A</v>
      </c>
      <c r="P22" s="76" t="e">
        <f>(I22/SARB!E20)*100</f>
        <v>#N/A</v>
      </c>
      <c r="Q22" s="76" t="e">
        <f xml:space="preserve"> (G22/(SARB!D20  + SARB!F20  + SARB!H20 + SARB!J20))*100</f>
        <v>#N/A</v>
      </c>
      <c r="R22" s="76" t="e">
        <f xml:space="preserve"> E22/((((Data!B22  / 100)  / (1  + (Data!B22  / 100))  * (0.78  * SARB!E20+0.72  * 'Embargoed data'!D22  + 0.087  * (SARB!E20  + 'Embargoed data'!D22)))))*100</f>
        <v>#N/A</v>
      </c>
      <c r="S22" s="76" t="e">
        <f>(E22/(0.78  * SARB!E20+0.72  * 'Embargoed data'!D22  + 0.087  * (SARB!E20  + 'Embargoed data'!D22)))*100</f>
        <v>#N/A</v>
      </c>
      <c r="T22" s="76" t="e">
        <f>(O22/SARB!W20)*100</f>
        <v>#N/A</v>
      </c>
      <c r="U22" s="76">
        <f xml:space="preserve"> (M22/(Data!C21  + 'Embargoed data'!E21)*100)</f>
        <v>8.3954933362842343</v>
      </c>
      <c r="V22" s="76">
        <f xml:space="preserve"> N22/(SARB!C20  - Data!C22  - 'Embargoed data'!F22)*100</f>
        <v>15.651601455293751</v>
      </c>
      <c r="W22" s="17">
        <v>1185.9228918441499</v>
      </c>
      <c r="X22" s="17">
        <v>1513.7498561053501</v>
      </c>
      <c r="Y22" s="76">
        <f xml:space="preserve"> (W22/(Data!C22)*100)</f>
        <v>8.4988024354604406</v>
      </c>
      <c r="Z22" s="76">
        <f xml:space="preserve"> (X22/'Embargoed data'!C22)*100</f>
        <v>20.21178961451524</v>
      </c>
      <c r="AA22" s="17" t="e">
        <v>#N/A</v>
      </c>
      <c r="AB22" s="17" t="e">
        <f t="shared" si="5"/>
        <v>#N/A</v>
      </c>
      <c r="AC22" s="76"/>
      <c r="AD22" s="76"/>
      <c r="AE22" s="17"/>
      <c r="AF22" s="17"/>
    </row>
    <row r="23" spans="1:32" x14ac:dyDescent="0.2">
      <c r="A23" s="18">
        <v>27210</v>
      </c>
      <c r="B23" s="17">
        <v>2809</v>
      </c>
      <c r="C23" s="17">
        <v>1571</v>
      </c>
      <c r="D23" s="17" t="e">
        <v>#N/A</v>
      </c>
      <c r="E23" s="17" t="e">
        <f t="shared" si="0"/>
        <v>#N/A</v>
      </c>
      <c r="F23" s="17" t="e">
        <v>#N/A</v>
      </c>
      <c r="G23" s="17" t="e">
        <f t="shared" si="1"/>
        <v>#N/A</v>
      </c>
      <c r="H23" s="17" t="e">
        <v>#N/A</v>
      </c>
      <c r="I23" s="17" t="e">
        <f t="shared" si="2"/>
        <v>#N/A</v>
      </c>
      <c r="J23" s="17" t="e">
        <v>#N/A</v>
      </c>
      <c r="K23" s="17" t="e">
        <f t="shared" si="3"/>
        <v>#N/A</v>
      </c>
      <c r="L23" s="17">
        <f t="shared" si="4"/>
        <v>4380</v>
      </c>
      <c r="M23" s="17">
        <v>1136</v>
      </c>
      <c r="N23" s="17">
        <v>1673</v>
      </c>
      <c r="O23" s="76" t="e">
        <f>(K23/SARB!S21)*100</f>
        <v>#N/A</v>
      </c>
      <c r="P23" s="76" t="e">
        <f>(I23/SARB!E21)*100</f>
        <v>#N/A</v>
      </c>
      <c r="Q23" s="76" t="e">
        <f xml:space="preserve"> (G23/(SARB!D21  + SARB!F21  + SARB!H21 + SARB!J21))*100</f>
        <v>#N/A</v>
      </c>
      <c r="R23" s="76" t="e">
        <f xml:space="preserve"> E23/((((Data!B23  / 100)  / (1  + (Data!B23  / 100))  * (0.78  * SARB!E21+0.72  * 'Embargoed data'!D23  + 0.087  * (SARB!E21  + 'Embargoed data'!D23)))))*100</f>
        <v>#N/A</v>
      </c>
      <c r="S23" s="76" t="e">
        <f>(E23/(0.78  * SARB!E21+0.72  * 'Embargoed data'!D23  + 0.087  * (SARB!E21  + 'Embargoed data'!D23)))*100</f>
        <v>#N/A</v>
      </c>
      <c r="T23" s="76" t="e">
        <f>(O23/SARB!W21)*100</f>
        <v>#N/A</v>
      </c>
      <c r="U23" s="76">
        <f xml:space="preserve"> (M23/(Data!C22  + 'Embargoed data'!E22)*100)</f>
        <v>7.0642987999398041</v>
      </c>
      <c r="V23" s="76">
        <f xml:space="preserve"> N23/(SARB!C21  - Data!C23  - 'Embargoed data'!F23)*100</f>
        <v>17.58886424088228</v>
      </c>
      <c r="W23" s="17">
        <v>1247.50999175679</v>
      </c>
      <c r="X23" s="17">
        <v>1638.4044847290299</v>
      </c>
      <c r="Y23" s="76">
        <f xml:space="preserve"> (W23/(Data!C23)*100)</f>
        <v>8.5828000808860683</v>
      </c>
      <c r="Z23" s="76">
        <f xml:space="preserve"> (X23/'Embargoed data'!C23)*100</f>
        <v>21.019441194464321</v>
      </c>
      <c r="AA23" s="17" t="e">
        <v>#N/A</v>
      </c>
      <c r="AB23" s="17" t="e">
        <f t="shared" si="5"/>
        <v>#N/A</v>
      </c>
      <c r="AC23" s="76"/>
      <c r="AD23" s="76"/>
      <c r="AE23" s="17"/>
      <c r="AF23" s="17"/>
    </row>
    <row r="24" spans="1:32" x14ac:dyDescent="0.2">
      <c r="A24" s="18">
        <v>27302</v>
      </c>
      <c r="B24" s="17">
        <v>3147</v>
      </c>
      <c r="C24" s="17">
        <v>1575</v>
      </c>
      <c r="D24" s="17" t="e">
        <v>#N/A</v>
      </c>
      <c r="E24" s="17" t="e">
        <f t="shared" si="0"/>
        <v>#N/A</v>
      </c>
      <c r="F24" s="17" t="e">
        <v>#N/A</v>
      </c>
      <c r="G24" s="17" t="e">
        <f t="shared" si="1"/>
        <v>#N/A</v>
      </c>
      <c r="H24" s="17" t="e">
        <v>#N/A</v>
      </c>
      <c r="I24" s="17" t="e">
        <f t="shared" si="2"/>
        <v>#N/A</v>
      </c>
      <c r="J24" s="17" t="e">
        <v>#N/A</v>
      </c>
      <c r="K24" s="17" t="e">
        <f t="shared" si="3"/>
        <v>#N/A</v>
      </c>
      <c r="L24" s="17">
        <f t="shared" si="4"/>
        <v>4722</v>
      </c>
      <c r="M24" s="17">
        <v>1302</v>
      </c>
      <c r="N24" s="17">
        <v>1845</v>
      </c>
      <c r="O24" s="76" t="e">
        <f>(K24/SARB!S22)*100</f>
        <v>#N/A</v>
      </c>
      <c r="P24" s="76" t="e">
        <f>(I24/SARB!E22)*100</f>
        <v>#N/A</v>
      </c>
      <c r="Q24" s="76" t="e">
        <f xml:space="preserve"> (G24/(SARB!D22  + SARB!F22  + SARB!H22 + SARB!J22))*100</f>
        <v>#N/A</v>
      </c>
      <c r="R24" s="76" t="e">
        <f xml:space="preserve"> E24/((((Data!B24  / 100)  / (1  + (Data!B24  / 100))  * (0.78  * SARB!E22+0.72  * 'Embargoed data'!D24  + 0.087  * (SARB!E22  + 'Embargoed data'!D24)))))*100</f>
        <v>#N/A</v>
      </c>
      <c r="S24" s="76" t="e">
        <f>(E24/(0.78  * SARB!E22+0.72  * 'Embargoed data'!D24  + 0.087  * (SARB!E22  + 'Embargoed data'!D24)))*100</f>
        <v>#N/A</v>
      </c>
      <c r="T24" s="76" t="e">
        <f>(O24/SARB!W22)*100</f>
        <v>#N/A</v>
      </c>
      <c r="U24" s="76">
        <f xml:space="preserve"> (M24/(Data!C23  + 'Embargoed data'!E23)*100)</f>
        <v>7.6771267026622878</v>
      </c>
      <c r="V24" s="76">
        <f xml:space="preserve"> N24/(SARB!C22  - Data!C24  - 'Embargoed data'!F24)*100</f>
        <v>20.037272585101391</v>
      </c>
      <c r="W24" s="17">
        <v>1281.9560746542099</v>
      </c>
      <c r="X24" s="17">
        <v>1816.55800558652</v>
      </c>
      <c r="Y24" s="76">
        <f xml:space="preserve"> (W24/(Data!C24)*100)</f>
        <v>8.2985245640484848</v>
      </c>
      <c r="Z24" s="76">
        <f xml:space="preserve"> (X24/'Embargoed data'!C24)*100</f>
        <v>24.472019474424357</v>
      </c>
      <c r="AA24" s="17" t="e">
        <v>#N/A</v>
      </c>
      <c r="AB24" s="17" t="e">
        <f t="shared" si="5"/>
        <v>#N/A</v>
      </c>
      <c r="AC24" s="76"/>
      <c r="AD24" s="76"/>
      <c r="AE24" s="17"/>
      <c r="AF24" s="17"/>
    </row>
    <row r="25" spans="1:32" x14ac:dyDescent="0.2">
      <c r="A25" s="18">
        <v>27394</v>
      </c>
      <c r="B25" s="17">
        <v>2897</v>
      </c>
      <c r="C25" s="17">
        <v>1582</v>
      </c>
      <c r="D25" s="17" t="e">
        <v>#N/A</v>
      </c>
      <c r="E25" s="17" t="e">
        <f t="shared" si="0"/>
        <v>#N/A</v>
      </c>
      <c r="F25" s="17" t="e">
        <v>#N/A</v>
      </c>
      <c r="G25" s="17" t="e">
        <f t="shared" si="1"/>
        <v>#N/A</v>
      </c>
      <c r="H25" s="17" t="e">
        <v>#N/A</v>
      </c>
      <c r="I25" s="17" t="e">
        <f t="shared" si="2"/>
        <v>#N/A</v>
      </c>
      <c r="J25" s="17" t="e">
        <v>#N/A</v>
      </c>
      <c r="K25" s="17" t="e">
        <f t="shared" si="3"/>
        <v>#N/A</v>
      </c>
      <c r="L25" s="17">
        <f t="shared" si="4"/>
        <v>4479</v>
      </c>
      <c r="M25" s="17">
        <v>1335</v>
      </c>
      <c r="N25" s="17">
        <v>1562</v>
      </c>
      <c r="O25" s="76" t="e">
        <f>(K25/SARB!S23)*100</f>
        <v>#N/A</v>
      </c>
      <c r="P25" s="76" t="e">
        <f>(I25/SARB!E23)*100</f>
        <v>#N/A</v>
      </c>
      <c r="Q25" s="76" t="e">
        <f xml:space="preserve"> (G25/(SARB!D23  + SARB!F23  + SARB!H23 + SARB!J23))*100</f>
        <v>#N/A</v>
      </c>
      <c r="R25" s="76" t="e">
        <f xml:space="preserve"> E25/((((Data!B25  / 100)  / (1  + (Data!B25  / 100))  * (0.78  * SARB!E23+0.72  * 'Embargoed data'!D25  + 0.087  * (SARB!E23  + 'Embargoed data'!D25)))))*100</f>
        <v>#N/A</v>
      </c>
      <c r="S25" s="76" t="e">
        <f>(E25/(0.78  * SARB!E23+0.72  * 'Embargoed data'!D25  + 0.087  * (SARB!E23  + 'Embargoed data'!D25)))*100</f>
        <v>#N/A</v>
      </c>
      <c r="T25" s="76" t="e">
        <f>(O25/SARB!W23)*100</f>
        <v>#N/A</v>
      </c>
      <c r="U25" s="76">
        <f xml:space="preserve"> (M25/(Data!C24  + 'Embargoed data'!E24)*100)</f>
        <v>8.0873261603495656</v>
      </c>
      <c r="V25" s="76">
        <f xml:space="preserve"> N25/(SARB!C23  - Data!C25  - 'Embargoed data'!F25)*100</f>
        <v>15.89304246962821</v>
      </c>
      <c r="W25" s="17">
        <v>1329.2501296481501</v>
      </c>
      <c r="X25" s="17">
        <v>1528.9659627855599</v>
      </c>
      <c r="Y25" s="76">
        <f xml:space="preserve"> (W25/(Data!C25)*100)</f>
        <v>8.2093016900206894</v>
      </c>
      <c r="Z25" s="76">
        <f xml:space="preserve"> (X25/'Embargoed data'!C25)*100</f>
        <v>18.867504507639225</v>
      </c>
      <c r="AA25" s="17" t="e">
        <v>#N/A</v>
      </c>
      <c r="AB25" s="17" t="e">
        <f t="shared" si="5"/>
        <v>#N/A</v>
      </c>
      <c r="AC25" s="76"/>
      <c r="AD25" s="76"/>
      <c r="AE25" s="17"/>
      <c r="AF25" s="17"/>
    </row>
    <row r="26" spans="1:32" x14ac:dyDescent="0.2">
      <c r="A26" s="18">
        <v>27484</v>
      </c>
      <c r="B26" s="17">
        <v>3057</v>
      </c>
      <c r="C26" s="17">
        <v>1978</v>
      </c>
      <c r="D26" s="17" t="e">
        <v>#N/A</v>
      </c>
      <c r="E26" s="17" t="e">
        <f t="shared" si="0"/>
        <v>#N/A</v>
      </c>
      <c r="F26" s="17" t="e">
        <v>#N/A</v>
      </c>
      <c r="G26" s="17" t="e">
        <f t="shared" si="1"/>
        <v>#N/A</v>
      </c>
      <c r="H26" s="17" t="e">
        <v>#N/A</v>
      </c>
      <c r="I26" s="17" t="e">
        <f t="shared" si="2"/>
        <v>#N/A</v>
      </c>
      <c r="J26" s="17" t="e">
        <v>#N/A</v>
      </c>
      <c r="K26" s="17" t="e">
        <f t="shared" si="3"/>
        <v>#N/A</v>
      </c>
      <c r="L26" s="17">
        <f t="shared" si="4"/>
        <v>5035</v>
      </c>
      <c r="M26" s="17">
        <v>1399</v>
      </c>
      <c r="N26" s="17">
        <v>1658</v>
      </c>
      <c r="O26" s="76" t="e">
        <f>(K26/SARB!S24)*100</f>
        <v>#N/A</v>
      </c>
      <c r="P26" s="76" t="e">
        <f>(I26/SARB!E24)*100</f>
        <v>#N/A</v>
      </c>
      <c r="Q26" s="76" t="e">
        <f xml:space="preserve"> (G26/(SARB!D24  + SARB!F24  + SARB!H24 + SARB!J24))*100</f>
        <v>#N/A</v>
      </c>
      <c r="R26" s="76" t="e">
        <f xml:space="preserve"> E26/((((Data!B26  / 100)  / (1  + (Data!B26  / 100))  * (0.78  * SARB!E24+0.72  * 'Embargoed data'!D26  + 0.087  * (SARB!E24  + 'Embargoed data'!D26)))))*100</f>
        <v>#N/A</v>
      </c>
      <c r="S26" s="76" t="e">
        <f>(E26/(0.78  * SARB!E24+0.72  * 'Embargoed data'!D26  + 0.087  * (SARB!E24  + 'Embargoed data'!D26)))*100</f>
        <v>#N/A</v>
      </c>
      <c r="T26" s="76" t="e">
        <f>(O26/SARB!W24)*100</f>
        <v>#N/A</v>
      </c>
      <c r="U26" s="76">
        <f xml:space="preserve"> (M26/(Data!C25  + 'Embargoed data'!E25)*100)</f>
        <v>7.8926598263614824</v>
      </c>
      <c r="V26" s="76">
        <f xml:space="preserve"> N26/(SARB!C24  - Data!C26  - 'Embargoed data'!F26)*100</f>
        <v>16.961133633887073</v>
      </c>
      <c r="W26" s="17">
        <v>1303.60886972098</v>
      </c>
      <c r="X26" s="17">
        <v>1777.35065170027</v>
      </c>
      <c r="Y26" s="76">
        <f xml:space="preserve"> (W26/(Data!C26)*100)</f>
        <v>7.859694137953575</v>
      </c>
      <c r="Z26" s="76">
        <f xml:space="preserve"> (X26/'Embargoed data'!C26)*100</f>
        <v>23.59074941532857</v>
      </c>
      <c r="AA26" s="17" t="e">
        <v>#N/A</v>
      </c>
      <c r="AB26" s="17" t="e">
        <f t="shared" si="5"/>
        <v>#N/A</v>
      </c>
      <c r="AC26" s="76"/>
      <c r="AD26" s="76"/>
      <c r="AE26" s="17"/>
      <c r="AF26" s="17"/>
    </row>
    <row r="27" spans="1:32" x14ac:dyDescent="0.2">
      <c r="A27" s="18">
        <v>27575</v>
      </c>
      <c r="B27" s="17">
        <v>3189</v>
      </c>
      <c r="C27" s="17">
        <v>1607</v>
      </c>
      <c r="D27" s="17" t="e">
        <v>#N/A</v>
      </c>
      <c r="E27" s="17" t="e">
        <f t="shared" si="0"/>
        <v>#N/A</v>
      </c>
      <c r="F27" s="17" t="e">
        <v>#N/A</v>
      </c>
      <c r="G27" s="17" t="e">
        <f t="shared" si="1"/>
        <v>#N/A</v>
      </c>
      <c r="H27" s="17" t="e">
        <v>#N/A</v>
      </c>
      <c r="I27" s="17" t="e">
        <f t="shared" si="2"/>
        <v>#N/A</v>
      </c>
      <c r="J27" s="17" t="e">
        <v>#N/A</v>
      </c>
      <c r="K27" s="17" t="e">
        <f t="shared" si="3"/>
        <v>#N/A</v>
      </c>
      <c r="L27" s="17">
        <f t="shared" si="4"/>
        <v>4796</v>
      </c>
      <c r="M27" s="17">
        <v>1281</v>
      </c>
      <c r="N27" s="17">
        <v>1908</v>
      </c>
      <c r="O27" s="76" t="e">
        <f>(K27/SARB!S25)*100</f>
        <v>#N/A</v>
      </c>
      <c r="P27" s="76" t="e">
        <f>(I27/SARB!E25)*100</f>
        <v>#N/A</v>
      </c>
      <c r="Q27" s="76" t="e">
        <f xml:space="preserve"> (G27/(SARB!D25  + SARB!F25  + SARB!H25 + SARB!J25))*100</f>
        <v>#N/A</v>
      </c>
      <c r="R27" s="76" t="e">
        <f xml:space="preserve"> E27/((((Data!B27  / 100)  / (1  + (Data!B27  / 100))  * (0.78  * SARB!E25+0.72  * 'Embargoed data'!D27  + 0.087  * (SARB!E25  + 'Embargoed data'!D27)))))*100</f>
        <v>#N/A</v>
      </c>
      <c r="S27" s="76" t="e">
        <f>(E27/(0.78  * SARB!E25+0.72  * 'Embargoed data'!D27  + 0.087  * (SARB!E25  + 'Embargoed data'!D27)))*100</f>
        <v>#N/A</v>
      </c>
      <c r="T27" s="76" t="e">
        <f>(O27/SARB!W25)*100</f>
        <v>#N/A</v>
      </c>
      <c r="U27" s="76">
        <f xml:space="preserve"> (M27/(Data!C26  + 'Embargoed data'!E26)*100)</f>
        <v>6.8710753474291399</v>
      </c>
      <c r="V27" s="76">
        <f xml:space="preserve"> N27/(SARB!C25  - Data!C27  - 'Embargoed data'!F27)*100</f>
        <v>20.854806606645333</v>
      </c>
      <c r="W27" s="17">
        <v>1426.1296502545299</v>
      </c>
      <c r="X27" s="17">
        <v>1834.7123519546601</v>
      </c>
      <c r="Y27" s="76">
        <f xml:space="preserve"> (W27/(Data!C27)*100)</f>
        <v>8.2159790889188269</v>
      </c>
      <c r="Z27" s="76">
        <f xml:space="preserve"> (X27/'Embargoed data'!C27)*100</f>
        <v>24.866935641527384</v>
      </c>
      <c r="AA27" s="17" t="e">
        <v>#N/A</v>
      </c>
      <c r="AB27" s="17" t="e">
        <f t="shared" si="5"/>
        <v>#N/A</v>
      </c>
      <c r="AC27" s="76"/>
      <c r="AD27" s="76"/>
      <c r="AE27" s="17"/>
      <c r="AF27" s="17"/>
    </row>
    <row r="28" spans="1:32" x14ac:dyDescent="0.2">
      <c r="A28" s="18">
        <v>27667</v>
      </c>
      <c r="B28" s="17">
        <v>3485</v>
      </c>
      <c r="C28" s="17">
        <v>2057</v>
      </c>
      <c r="D28" s="17" t="e">
        <v>#N/A</v>
      </c>
      <c r="E28" s="17" t="e">
        <f t="shared" si="0"/>
        <v>#N/A</v>
      </c>
      <c r="F28" s="17" t="e">
        <v>#N/A</v>
      </c>
      <c r="G28" s="17" t="e">
        <f t="shared" si="1"/>
        <v>#N/A</v>
      </c>
      <c r="H28" s="17" t="e">
        <v>#N/A</v>
      </c>
      <c r="I28" s="17" t="e">
        <f t="shared" si="2"/>
        <v>#N/A</v>
      </c>
      <c r="J28" s="17" t="e">
        <v>#N/A</v>
      </c>
      <c r="K28" s="17" t="e">
        <f t="shared" si="3"/>
        <v>#N/A</v>
      </c>
      <c r="L28" s="17">
        <f t="shared" si="4"/>
        <v>5542</v>
      </c>
      <c r="M28" s="17">
        <v>1602</v>
      </c>
      <c r="N28" s="17">
        <v>1883</v>
      </c>
      <c r="O28" s="76" t="e">
        <f>(K28/SARB!S26)*100</f>
        <v>#N/A</v>
      </c>
      <c r="P28" s="76" t="e">
        <f>(I28/SARB!E26)*100</f>
        <v>#N/A</v>
      </c>
      <c r="Q28" s="76" t="e">
        <f xml:space="preserve"> (G28/(SARB!D26  + SARB!F26  + SARB!H26 + SARB!J26))*100</f>
        <v>#N/A</v>
      </c>
      <c r="R28" s="76" t="e">
        <f xml:space="preserve"> E28/((((Data!B28  / 100)  / (1  + (Data!B28  / 100))  * (0.78  * SARB!E26+0.72  * 'Embargoed data'!D28  + 0.087  * (SARB!E26  + 'Embargoed data'!D28)))))*100</f>
        <v>#N/A</v>
      </c>
      <c r="S28" s="76" t="e">
        <f>(E28/(0.78  * SARB!E26+0.72  * 'Embargoed data'!D28  + 0.087  * (SARB!E26  + 'Embargoed data'!D28)))*100</f>
        <v>#N/A</v>
      </c>
      <c r="T28" s="76" t="e">
        <f>(O28/SARB!W26)*100</f>
        <v>#N/A</v>
      </c>
      <c r="U28" s="76">
        <f xml:space="preserve"> (M28/(Data!C27  + 'Embargoed data'!E27)*100)</f>
        <v>8.0871636721780877</v>
      </c>
      <c r="V28" s="76">
        <f xml:space="preserve"> N28/(SARB!C26  - Data!C28  - 'Embargoed data'!F28)*100</f>
        <v>19.444725553653193</v>
      </c>
      <c r="W28" s="17">
        <v>1551.6721937060399</v>
      </c>
      <c r="X28" s="17">
        <v>1886.29854299663</v>
      </c>
      <c r="Y28" s="76">
        <f xml:space="preserve"> (W28/(Data!C28)*100)</f>
        <v>8.6410435691153307</v>
      </c>
      <c r="Z28" s="76">
        <f xml:space="preserve"> (X28/'Embargoed data'!C28)*100</f>
        <v>25.272697520514136</v>
      </c>
      <c r="AA28" s="17" t="e">
        <v>#N/A</v>
      </c>
      <c r="AB28" s="17" t="e">
        <f t="shared" si="5"/>
        <v>#N/A</v>
      </c>
      <c r="AC28" s="76"/>
      <c r="AD28" s="76"/>
      <c r="AE28" s="17"/>
      <c r="AF28" s="17"/>
    </row>
    <row r="29" spans="1:32" x14ac:dyDescent="0.2">
      <c r="A29" s="18">
        <v>27759</v>
      </c>
      <c r="B29" s="17">
        <v>3589</v>
      </c>
      <c r="C29" s="17">
        <v>1734</v>
      </c>
      <c r="D29" s="17" t="e">
        <v>#N/A</v>
      </c>
      <c r="E29" s="17" t="e">
        <f t="shared" si="0"/>
        <v>#N/A</v>
      </c>
      <c r="F29" s="17" t="e">
        <v>#N/A</v>
      </c>
      <c r="G29" s="17" t="e">
        <f t="shared" si="1"/>
        <v>#N/A</v>
      </c>
      <c r="H29" s="17" t="e">
        <v>#N/A</v>
      </c>
      <c r="I29" s="17" t="e">
        <f t="shared" si="2"/>
        <v>#N/A</v>
      </c>
      <c r="J29" s="17" t="e">
        <v>#N/A</v>
      </c>
      <c r="K29" s="17" t="e">
        <f t="shared" si="3"/>
        <v>#N/A</v>
      </c>
      <c r="L29" s="17">
        <f t="shared" si="4"/>
        <v>5323</v>
      </c>
      <c r="M29" s="17">
        <v>1714</v>
      </c>
      <c r="N29" s="17">
        <v>1875</v>
      </c>
      <c r="O29" s="76" t="e">
        <f>(K29/SARB!S27)*100</f>
        <v>#N/A</v>
      </c>
      <c r="P29" s="76" t="e">
        <f>(I29/SARB!E27)*100</f>
        <v>#N/A</v>
      </c>
      <c r="Q29" s="76" t="e">
        <f xml:space="preserve"> (G29/(SARB!D27  + SARB!F27  + SARB!H27 + SARB!J27))*100</f>
        <v>#N/A</v>
      </c>
      <c r="R29" s="76" t="e">
        <f xml:space="preserve"> E29/((((Data!B29  / 100)  / (1  + (Data!B29  / 100))  * (0.78  * SARB!E27+0.72  * 'Embargoed data'!D29  + 0.087  * (SARB!E27  + 'Embargoed data'!D29)))))*100</f>
        <v>#N/A</v>
      </c>
      <c r="S29" s="76" t="e">
        <f>(E29/(0.78  * SARB!E27+0.72  * 'Embargoed data'!D29  + 0.087  * (SARB!E27  + 'Embargoed data'!D29)))*100</f>
        <v>#N/A</v>
      </c>
      <c r="T29" s="76" t="e">
        <f>(O29/SARB!W27)*100</f>
        <v>#N/A</v>
      </c>
      <c r="U29" s="76">
        <f xml:space="preserve"> (M29/(Data!C28  + 'Embargoed data'!E28)*100)</f>
        <v>8.2163202773415556</v>
      </c>
      <c r="V29" s="76">
        <f xml:space="preserve"> N29/(SARB!C27  - Data!C29  - 'Embargoed data'!F29)*100</f>
        <v>19.456847824620645</v>
      </c>
      <c r="W29" s="17">
        <v>1727.1304629158001</v>
      </c>
      <c r="X29" s="17">
        <v>1818.81072576935</v>
      </c>
      <c r="Y29" s="76">
        <f xml:space="preserve"> (W29/(Data!C29)*100)</f>
        <v>9.4970332283943684</v>
      </c>
      <c r="Z29" s="76">
        <f xml:space="preserve"> (X29/'Embargoed data'!C29)*100</f>
        <v>23.485798920100589</v>
      </c>
      <c r="AA29" s="17" t="e">
        <v>#N/A</v>
      </c>
      <c r="AB29" s="17" t="e">
        <f t="shared" si="5"/>
        <v>#N/A</v>
      </c>
      <c r="AC29" s="76"/>
      <c r="AD29" s="76"/>
      <c r="AE29" s="17"/>
      <c r="AF29" s="17"/>
    </row>
    <row r="30" spans="1:32" x14ac:dyDescent="0.2">
      <c r="A30" s="18">
        <v>27850</v>
      </c>
      <c r="B30" s="17">
        <v>3694</v>
      </c>
      <c r="C30" s="17">
        <v>2022</v>
      </c>
      <c r="D30" s="17" t="e">
        <v>#N/A</v>
      </c>
      <c r="E30" s="17" t="e">
        <f t="shared" si="0"/>
        <v>#N/A</v>
      </c>
      <c r="F30" s="17" t="e">
        <v>#N/A</v>
      </c>
      <c r="G30" s="17" t="e">
        <f t="shared" si="1"/>
        <v>#N/A</v>
      </c>
      <c r="H30" s="17" t="e">
        <v>#N/A</v>
      </c>
      <c r="I30" s="17" t="e">
        <f t="shared" si="2"/>
        <v>#N/A</v>
      </c>
      <c r="J30" s="17" t="e">
        <v>#N/A</v>
      </c>
      <c r="K30" s="17" t="e">
        <f t="shared" si="3"/>
        <v>#N/A</v>
      </c>
      <c r="L30" s="17">
        <f t="shared" si="4"/>
        <v>5716</v>
      </c>
      <c r="M30" s="17">
        <v>1933</v>
      </c>
      <c r="N30" s="17">
        <v>1761</v>
      </c>
      <c r="O30" s="76" t="e">
        <f>(K30/SARB!S28)*100</f>
        <v>#N/A</v>
      </c>
      <c r="P30" s="76" t="e">
        <f>(I30/SARB!E28)*100</f>
        <v>#N/A</v>
      </c>
      <c r="Q30" s="76" t="e">
        <f xml:space="preserve"> (G30/(SARB!D28  + SARB!F28  + SARB!H28 + SARB!J28))*100</f>
        <v>#N/A</v>
      </c>
      <c r="R30" s="76" t="e">
        <f xml:space="preserve"> E30/((((Data!B30  / 100)  / (1  + (Data!B30  / 100))  * (0.78  * SARB!E28+0.72  * 'Embargoed data'!D30  + 0.087  * (SARB!E28  + 'Embargoed data'!D30)))))*100</f>
        <v>#N/A</v>
      </c>
      <c r="S30" s="76" t="e">
        <f>(E30/(0.78  * SARB!E28+0.72  * 'Embargoed data'!D30  + 0.087  * (SARB!E28  + 'Embargoed data'!D30)))*100</f>
        <v>#N/A</v>
      </c>
      <c r="T30" s="76" t="e">
        <f>(O30/SARB!W28)*100</f>
        <v>#N/A</v>
      </c>
      <c r="U30" s="76">
        <f xml:space="preserve"> (M30/(Data!C29  + 'Embargoed data'!E29)*100)</f>
        <v>8.7725269688264405</v>
      </c>
      <c r="V30" s="76">
        <f xml:space="preserve"> N30/(SARB!C28  - Data!C30  - 'Embargoed data'!F30)*100</f>
        <v>18.32754158041482</v>
      </c>
      <c r="W30" s="17">
        <v>1793.8238260724399</v>
      </c>
      <c r="X30" s="17">
        <v>1895.4401829430601</v>
      </c>
      <c r="Y30" s="76">
        <f xml:space="preserve"> (W30/(Data!C30)*100)</f>
        <v>9.3550134345368452</v>
      </c>
      <c r="Z30" s="76">
        <f xml:space="preserve"> (X30/'Embargoed data'!C30)*100</f>
        <v>25.307358698142778</v>
      </c>
      <c r="AA30" s="17" t="e">
        <v>#N/A</v>
      </c>
      <c r="AB30" s="17" t="e">
        <f t="shared" si="5"/>
        <v>#N/A</v>
      </c>
      <c r="AC30" s="76"/>
      <c r="AD30" s="76"/>
      <c r="AE30" s="17"/>
      <c r="AF30" s="17"/>
    </row>
    <row r="31" spans="1:32" x14ac:dyDescent="0.2">
      <c r="A31" s="18">
        <v>27941</v>
      </c>
      <c r="B31" s="17">
        <v>3805</v>
      </c>
      <c r="C31" s="17">
        <v>2277</v>
      </c>
      <c r="D31" s="17" t="e">
        <v>#N/A</v>
      </c>
      <c r="E31" s="17" t="e">
        <f t="shared" si="0"/>
        <v>#N/A</v>
      </c>
      <c r="F31" s="17" t="e">
        <v>#N/A</v>
      </c>
      <c r="G31" s="17" t="e">
        <f t="shared" si="1"/>
        <v>#N/A</v>
      </c>
      <c r="H31" s="17" t="e">
        <v>#N/A</v>
      </c>
      <c r="I31" s="17" t="e">
        <f t="shared" si="2"/>
        <v>#N/A</v>
      </c>
      <c r="J31" s="17" t="e">
        <v>#N/A</v>
      </c>
      <c r="K31" s="17" t="e">
        <f t="shared" si="3"/>
        <v>#N/A</v>
      </c>
      <c r="L31" s="17">
        <f t="shared" si="4"/>
        <v>6082</v>
      </c>
      <c r="M31" s="17">
        <v>1614</v>
      </c>
      <c r="N31" s="17">
        <v>2191</v>
      </c>
      <c r="O31" s="76" t="e">
        <f>(K31/SARB!S29)*100</f>
        <v>#N/A</v>
      </c>
      <c r="P31" s="76" t="e">
        <f>(I31/SARB!E29)*100</f>
        <v>#N/A</v>
      </c>
      <c r="Q31" s="76" t="e">
        <f xml:space="preserve"> (G31/(SARB!D29  + SARB!F29  + SARB!H29 + SARB!J29))*100</f>
        <v>#N/A</v>
      </c>
      <c r="R31" s="76" t="e">
        <f xml:space="preserve"> E31/((((Data!B31  / 100)  / (1  + (Data!B31  / 100))  * (0.78  * SARB!E29+0.72  * 'Embargoed data'!D31  + 0.087  * (SARB!E29  + 'Embargoed data'!D31)))))*100</f>
        <v>#N/A</v>
      </c>
      <c r="S31" s="76" t="e">
        <f>(E31/(0.78  * SARB!E29+0.72  * 'Embargoed data'!D31  + 0.087  * (SARB!E29  + 'Embargoed data'!D31)))*100</f>
        <v>#N/A</v>
      </c>
      <c r="T31" s="76" t="e">
        <f>(O31/SARB!W29)*100</f>
        <v>#N/A</v>
      </c>
      <c r="U31" s="76">
        <f xml:space="preserve"> (M31/(Data!C30  + 'Embargoed data'!E30)*100)</f>
        <v>7.2190927559490419</v>
      </c>
      <c r="V31" s="76">
        <f xml:space="preserve"> N31/(SARB!C29  - Data!C31  - 'Embargoed data'!F31)*100</f>
        <v>21.211977457796298</v>
      </c>
      <c r="W31" s="17">
        <v>1804.0961492618501</v>
      </c>
      <c r="X31" s="17">
        <v>2088.0519357060398</v>
      </c>
      <c r="Y31" s="76">
        <f xml:space="preserve"> (W31/(Data!C31)*100)</f>
        <v>9.2186824183027589</v>
      </c>
      <c r="Z31" s="76">
        <f xml:space="preserve"> (X31/'Embargoed data'!C31)*100</f>
        <v>26.124128256596112</v>
      </c>
      <c r="AA31" s="17" t="e">
        <v>#N/A</v>
      </c>
      <c r="AB31" s="17" t="e">
        <f t="shared" si="5"/>
        <v>#N/A</v>
      </c>
      <c r="AC31" s="76"/>
      <c r="AD31" s="76"/>
      <c r="AE31" s="17"/>
      <c r="AF31" s="17"/>
    </row>
    <row r="32" spans="1:32" x14ac:dyDescent="0.2">
      <c r="A32" s="18">
        <v>28033</v>
      </c>
      <c r="B32" s="17">
        <v>3713</v>
      </c>
      <c r="C32" s="17">
        <v>2278</v>
      </c>
      <c r="D32" s="17" t="e">
        <v>#N/A</v>
      </c>
      <c r="E32" s="17" t="e">
        <f t="shared" si="0"/>
        <v>#N/A</v>
      </c>
      <c r="F32" s="17" t="e">
        <v>#N/A</v>
      </c>
      <c r="G32" s="17" t="e">
        <f t="shared" si="1"/>
        <v>#N/A</v>
      </c>
      <c r="H32" s="17" t="e">
        <v>#N/A</v>
      </c>
      <c r="I32" s="17" t="e">
        <f t="shared" si="2"/>
        <v>#N/A</v>
      </c>
      <c r="J32" s="17" t="e">
        <v>#N/A</v>
      </c>
      <c r="K32" s="17" t="e">
        <f t="shared" si="3"/>
        <v>#N/A</v>
      </c>
      <c r="L32" s="17">
        <f t="shared" si="4"/>
        <v>5991</v>
      </c>
      <c r="M32" s="17">
        <v>2085</v>
      </c>
      <c r="N32" s="17">
        <v>1628</v>
      </c>
      <c r="O32" s="76" t="e">
        <f>(K32/SARB!S30)*100</f>
        <v>#N/A</v>
      </c>
      <c r="P32" s="76" t="e">
        <f>(I32/SARB!E30)*100</f>
        <v>#N/A</v>
      </c>
      <c r="Q32" s="76" t="e">
        <f xml:space="preserve"> (G32/(SARB!D30  + SARB!F30  + SARB!H30 + SARB!J30))*100</f>
        <v>#N/A</v>
      </c>
      <c r="R32" s="76" t="e">
        <f xml:space="preserve"> E32/((((Data!B32  / 100)  / (1  + (Data!B32  / 100))  * (0.78  * SARB!E30+0.72  * 'Embargoed data'!D32  + 0.087  * (SARB!E30  + 'Embargoed data'!D32)))))*100</f>
        <v>#N/A</v>
      </c>
      <c r="S32" s="76" t="e">
        <f>(E32/(0.78  * SARB!E30+0.72  * 'Embargoed data'!D32  + 0.087  * (SARB!E30  + 'Embargoed data'!D32)))*100</f>
        <v>#N/A</v>
      </c>
      <c r="T32" s="76" t="e">
        <f>(O32/SARB!W30)*100</f>
        <v>#N/A</v>
      </c>
      <c r="U32" s="76">
        <f xml:space="preserve"> (M32/(Data!C31  + 'Embargoed data'!E31)*100)</f>
        <v>9.3235152469658331</v>
      </c>
      <c r="V32" s="76">
        <f xml:space="preserve"> N32/(SARB!C30  - Data!C32  - 'Embargoed data'!F32)*100</f>
        <v>16.603604246769539</v>
      </c>
      <c r="W32" s="17">
        <v>1998.7862250563901</v>
      </c>
      <c r="X32" s="17">
        <v>1652.54366497811</v>
      </c>
      <c r="Y32" s="76">
        <f xml:space="preserve"> (W32/(Data!C32)*100)</f>
        <v>9.7236146383362048</v>
      </c>
      <c r="Z32" s="76">
        <f xml:space="preserve"> (X32/'Embargoed data'!C32)*100</f>
        <v>22.012548685783802</v>
      </c>
      <c r="AA32" s="17" t="e">
        <v>#N/A</v>
      </c>
      <c r="AB32" s="17" t="e">
        <f t="shared" si="5"/>
        <v>#N/A</v>
      </c>
      <c r="AC32" s="76"/>
      <c r="AD32" s="76"/>
      <c r="AE32" s="17"/>
      <c r="AF32" s="17"/>
    </row>
    <row r="33" spans="1:32" x14ac:dyDescent="0.2">
      <c r="A33" s="18">
        <v>28125</v>
      </c>
      <c r="B33" s="17">
        <v>3932</v>
      </c>
      <c r="C33" s="17">
        <v>2391</v>
      </c>
      <c r="D33" s="17" t="e">
        <v>#N/A</v>
      </c>
      <c r="E33" s="17" t="e">
        <f t="shared" si="0"/>
        <v>#N/A</v>
      </c>
      <c r="F33" s="17" t="e">
        <v>#N/A</v>
      </c>
      <c r="G33" s="17" t="e">
        <f t="shared" si="1"/>
        <v>#N/A</v>
      </c>
      <c r="H33" s="17" t="e">
        <v>#N/A</v>
      </c>
      <c r="I33" s="17" t="e">
        <f t="shared" si="2"/>
        <v>#N/A</v>
      </c>
      <c r="J33" s="17" t="e">
        <v>#N/A</v>
      </c>
      <c r="K33" s="17" t="e">
        <f t="shared" si="3"/>
        <v>#N/A</v>
      </c>
      <c r="L33" s="17">
        <f t="shared" si="4"/>
        <v>6323</v>
      </c>
      <c r="M33" s="17">
        <v>1924</v>
      </c>
      <c r="N33" s="17">
        <v>2008</v>
      </c>
      <c r="O33" s="76" t="e">
        <f>(K33/SARB!S31)*100</f>
        <v>#N/A</v>
      </c>
      <c r="P33" s="76" t="e">
        <f>(I33/SARB!E31)*100</f>
        <v>#N/A</v>
      </c>
      <c r="Q33" s="76" t="e">
        <f xml:space="preserve"> (G33/(SARB!D31  + SARB!F31  + SARB!H31 + SARB!J31))*100</f>
        <v>#N/A</v>
      </c>
      <c r="R33" s="76" t="e">
        <f xml:space="preserve"> E33/((((Data!B33  / 100)  / (1  + (Data!B33  / 100))  * (0.78  * SARB!E31+0.72  * 'Embargoed data'!D33  + 0.087  * (SARB!E31  + 'Embargoed data'!D33)))))*100</f>
        <v>#N/A</v>
      </c>
      <c r="S33" s="76" t="e">
        <f>(E33/(0.78  * SARB!E31+0.72  * 'Embargoed data'!D33  + 0.087  * (SARB!E31  + 'Embargoed data'!D33)))*100</f>
        <v>#N/A</v>
      </c>
      <c r="T33" s="76" t="e">
        <f>(O33/SARB!W31)*100</f>
        <v>#N/A</v>
      </c>
      <c r="U33" s="76">
        <f xml:space="preserve"> (M33/(Data!C32  + 'Embargoed data'!E32)*100)</f>
        <v>8.4413214090162452</v>
      </c>
      <c r="V33" s="76">
        <f xml:space="preserve"> N33/(SARB!C31  - Data!C33  - 'Embargoed data'!F33)*100</f>
        <v>20.693414897815959</v>
      </c>
      <c r="W33" s="17">
        <v>1961.8354022731301</v>
      </c>
      <c r="X33" s="17">
        <v>1942.8333420164099</v>
      </c>
      <c r="Y33" s="76">
        <f xml:space="preserve"> (W33/(Data!C33)*100)</f>
        <v>9.3026478366595384</v>
      </c>
      <c r="Z33" s="76">
        <f xml:space="preserve"> (X33/'Embargoed data'!C33)*100</f>
        <v>26.585202991487488</v>
      </c>
      <c r="AA33" s="17" t="e">
        <v>#N/A</v>
      </c>
      <c r="AB33" s="17" t="e">
        <f t="shared" si="5"/>
        <v>#N/A</v>
      </c>
      <c r="AC33" s="76"/>
      <c r="AD33" s="76"/>
      <c r="AE33" s="17"/>
      <c r="AF33" s="17"/>
    </row>
    <row r="34" spans="1:32" x14ac:dyDescent="0.2">
      <c r="A34" s="18">
        <v>28215</v>
      </c>
      <c r="B34" s="17">
        <v>3913</v>
      </c>
      <c r="C34" s="17">
        <v>2005</v>
      </c>
      <c r="D34" s="17" t="e">
        <v>#N/A</v>
      </c>
      <c r="E34" s="17" t="e">
        <f t="shared" si="0"/>
        <v>#N/A</v>
      </c>
      <c r="F34" s="17" t="e">
        <v>#N/A</v>
      </c>
      <c r="G34" s="17" t="e">
        <f t="shared" si="1"/>
        <v>#N/A</v>
      </c>
      <c r="H34" s="17" t="e">
        <v>#N/A</v>
      </c>
      <c r="I34" s="17" t="e">
        <f t="shared" si="2"/>
        <v>#N/A</v>
      </c>
      <c r="J34" s="17" t="e">
        <v>#N/A</v>
      </c>
      <c r="K34" s="17" t="e">
        <f t="shared" si="3"/>
        <v>#N/A</v>
      </c>
      <c r="L34" s="17">
        <f t="shared" si="4"/>
        <v>5918</v>
      </c>
      <c r="M34" s="17">
        <v>2303</v>
      </c>
      <c r="N34" s="17">
        <v>1610</v>
      </c>
      <c r="O34" s="76" t="e">
        <f>(K34/SARB!S32)*100</f>
        <v>#N/A</v>
      </c>
      <c r="P34" s="76" t="e">
        <f>(I34/SARB!E32)*100</f>
        <v>#N/A</v>
      </c>
      <c r="Q34" s="76" t="e">
        <f xml:space="preserve"> (G34/(SARB!D32  + SARB!F32  + SARB!H32 + SARB!J32))*100</f>
        <v>#N/A</v>
      </c>
      <c r="R34" s="76" t="e">
        <f xml:space="preserve"> E34/((((Data!B34  / 100)  / (1  + (Data!B34  / 100))  * (0.78  * SARB!E32+0.72  * 'Embargoed data'!D34  + 0.087  * (SARB!E32  + 'Embargoed data'!D34)))))*100</f>
        <v>#N/A</v>
      </c>
      <c r="S34" s="76" t="e">
        <f>(E34/(0.78  * SARB!E32+0.72  * 'Embargoed data'!D34  + 0.087  * (SARB!E32  + 'Embargoed data'!D34)))*100</f>
        <v>#N/A</v>
      </c>
      <c r="T34" s="76" t="e">
        <f>(O34/SARB!W32)*100</f>
        <v>#N/A</v>
      </c>
      <c r="U34" s="76">
        <f xml:space="preserve"> (M34/(Data!C33  + 'Embargoed data'!E33)*100)</f>
        <v>9.890071193052643</v>
      </c>
      <c r="V34" s="76">
        <f xml:space="preserve"> N34/(SARB!C32  - Data!C34  - 'Embargoed data'!F34)*100</f>
        <v>16.663113249141485</v>
      </c>
      <c r="W34" s="17">
        <v>2139.7011481228001</v>
      </c>
      <c r="X34" s="17">
        <v>1722.5671408190401</v>
      </c>
      <c r="Y34" s="76">
        <f xml:space="preserve"> (W34/(Data!C34)*100)</f>
        <v>10.012171391712133</v>
      </c>
      <c r="Z34" s="76">
        <f xml:space="preserve"> (X34/'Embargoed data'!C34)*100</f>
        <v>22.604918701826698</v>
      </c>
      <c r="AA34" s="17" t="e">
        <v>#N/A</v>
      </c>
      <c r="AB34" s="17" t="e">
        <f t="shared" si="5"/>
        <v>#N/A</v>
      </c>
      <c r="AC34" s="76"/>
      <c r="AD34" s="76"/>
      <c r="AE34" s="17"/>
      <c r="AF34" s="17"/>
    </row>
    <row r="35" spans="1:32" x14ac:dyDescent="0.2">
      <c r="A35" s="18">
        <v>28306</v>
      </c>
      <c r="B35" s="17">
        <v>3664</v>
      </c>
      <c r="C35" s="17">
        <v>1960</v>
      </c>
      <c r="D35" s="17" t="e">
        <v>#N/A</v>
      </c>
      <c r="E35" s="17" t="e">
        <f t="shared" si="0"/>
        <v>#N/A</v>
      </c>
      <c r="F35" s="17" t="e">
        <v>#N/A</v>
      </c>
      <c r="G35" s="17" t="e">
        <f t="shared" si="1"/>
        <v>#N/A</v>
      </c>
      <c r="H35" s="17" t="e">
        <v>#N/A</v>
      </c>
      <c r="I35" s="17" t="e">
        <f t="shared" si="2"/>
        <v>#N/A</v>
      </c>
      <c r="J35" s="17" t="e">
        <v>#N/A</v>
      </c>
      <c r="K35" s="17" t="e">
        <f t="shared" si="3"/>
        <v>#N/A</v>
      </c>
      <c r="L35" s="17">
        <f t="shared" si="4"/>
        <v>5624</v>
      </c>
      <c r="M35" s="17">
        <v>1882</v>
      </c>
      <c r="N35" s="17">
        <v>1782</v>
      </c>
      <c r="O35" s="76" t="e">
        <f>(K35/SARB!S33)*100</f>
        <v>#N/A</v>
      </c>
      <c r="P35" s="76" t="e">
        <f>(I35/SARB!E33)*100</f>
        <v>#N/A</v>
      </c>
      <c r="Q35" s="76" t="e">
        <f xml:space="preserve"> (G35/(SARB!D33  + SARB!F33  + SARB!H33 + SARB!J33))*100</f>
        <v>#N/A</v>
      </c>
      <c r="R35" s="76" t="e">
        <f xml:space="preserve"> E35/((((Data!B35  / 100)  / (1  + (Data!B35  / 100))  * (0.78  * SARB!E33+0.72  * 'Embargoed data'!D35  + 0.087  * (SARB!E33  + 'Embargoed data'!D35)))))*100</f>
        <v>#N/A</v>
      </c>
      <c r="S35" s="76" t="e">
        <f>(E35/(0.78  * SARB!E33+0.72  * 'Embargoed data'!D35  + 0.087  * (SARB!E33  + 'Embargoed data'!D35)))*100</f>
        <v>#N/A</v>
      </c>
      <c r="T35" s="76" t="e">
        <f>(O35/SARB!W33)*100</f>
        <v>#N/A</v>
      </c>
      <c r="U35" s="76">
        <f xml:space="preserve"> (M35/(Data!C34  + 'Embargoed data'!E34)*100)</f>
        <v>7.2142051609549744</v>
      </c>
      <c r="V35" s="76">
        <f xml:space="preserve"> N35/(SARB!C33  - Data!C35  - 'Embargoed data'!F35)*100</f>
        <v>17.844053784501508</v>
      </c>
      <c r="W35" s="17">
        <v>2080.4033037937102</v>
      </c>
      <c r="X35" s="17">
        <v>1696.8608215100601</v>
      </c>
      <c r="Y35" s="76">
        <f xml:space="preserve"> (W35/(Data!C35)*100)</f>
        <v>9.5826960101046055</v>
      </c>
      <c r="Z35" s="76">
        <f xml:space="preserve"> (X35/'Embargoed data'!C35)*100</f>
        <v>21.341584179898529</v>
      </c>
      <c r="AA35" s="17" t="e">
        <v>#N/A</v>
      </c>
      <c r="AB35" s="17" t="e">
        <f t="shared" si="5"/>
        <v>#N/A</v>
      </c>
      <c r="AC35" s="76"/>
      <c r="AD35" s="76"/>
      <c r="AE35" s="17"/>
      <c r="AF35" s="17"/>
    </row>
    <row r="36" spans="1:32" x14ac:dyDescent="0.2">
      <c r="A36" s="18">
        <v>28398</v>
      </c>
      <c r="B36" s="17">
        <v>4316</v>
      </c>
      <c r="C36" s="17">
        <v>3296</v>
      </c>
      <c r="D36" s="17" t="e">
        <v>#N/A</v>
      </c>
      <c r="E36" s="17" t="e">
        <f t="shared" si="0"/>
        <v>#N/A</v>
      </c>
      <c r="F36" s="17" t="e">
        <v>#N/A</v>
      </c>
      <c r="G36" s="17" t="e">
        <f t="shared" si="1"/>
        <v>#N/A</v>
      </c>
      <c r="H36" s="17" t="e">
        <v>#N/A</v>
      </c>
      <c r="I36" s="17" t="e">
        <f t="shared" si="2"/>
        <v>#N/A</v>
      </c>
      <c r="J36" s="17" t="e">
        <v>#N/A</v>
      </c>
      <c r="K36" s="17" t="e">
        <f t="shared" si="3"/>
        <v>#N/A</v>
      </c>
      <c r="L36" s="17">
        <f t="shared" si="4"/>
        <v>7612</v>
      </c>
      <c r="M36" s="17">
        <v>2363</v>
      </c>
      <c r="N36" s="17">
        <v>1953</v>
      </c>
      <c r="O36" s="76" t="e">
        <f>(K36/SARB!S34)*100</f>
        <v>#N/A</v>
      </c>
      <c r="P36" s="76" t="e">
        <f>(I36/SARB!E34)*100</f>
        <v>#N/A</v>
      </c>
      <c r="Q36" s="76" t="e">
        <f xml:space="preserve"> (G36/(SARB!D34  + SARB!F34  + SARB!H34 + SARB!J34))*100</f>
        <v>#N/A</v>
      </c>
      <c r="R36" s="76" t="e">
        <f xml:space="preserve"> E36/((((Data!B36  / 100)  / (1  + (Data!B36  / 100))  * (0.78  * SARB!E34+0.72  * 'Embargoed data'!D36  + 0.087  * (SARB!E34  + 'Embargoed data'!D36)))))*100</f>
        <v>#N/A</v>
      </c>
      <c r="S36" s="76" t="e">
        <f>(E36/(0.78  * SARB!E34+0.72  * 'Embargoed data'!D36  + 0.087  * (SARB!E34  + 'Embargoed data'!D36)))*100</f>
        <v>#N/A</v>
      </c>
      <c r="T36" s="76" t="e">
        <f>(O36/SARB!W34)*100</f>
        <v>#N/A</v>
      </c>
      <c r="U36" s="76">
        <f xml:space="preserve"> (M36/(Data!C35  + 'Embargoed data'!E35)*100)</f>
        <v>9.319881361814911</v>
      </c>
      <c r="V36" s="76">
        <f xml:space="preserve"> N36/(SARB!C34  - Data!C36  - 'Embargoed data'!F36)*100</f>
        <v>17.133773272717381</v>
      </c>
      <c r="W36" s="17">
        <v>2269.4251882107701</v>
      </c>
      <c r="X36" s="17">
        <v>1989.4748640630701</v>
      </c>
      <c r="Y36" s="76">
        <f xml:space="preserve"> (W36/(Data!C36)*100)</f>
        <v>10.294512080792789</v>
      </c>
      <c r="Z36" s="76">
        <f xml:space="preserve"> (X36/'Embargoed data'!C36)*100</f>
        <v>24.783397767199673</v>
      </c>
      <c r="AA36" s="17" t="e">
        <v>#N/A</v>
      </c>
      <c r="AB36" s="17" t="e">
        <f t="shared" si="5"/>
        <v>#N/A</v>
      </c>
      <c r="AC36" s="76"/>
      <c r="AD36" s="76"/>
      <c r="AE36" s="17"/>
      <c r="AF36" s="17"/>
    </row>
    <row r="37" spans="1:32" x14ac:dyDescent="0.2">
      <c r="A37" s="18">
        <v>28490</v>
      </c>
      <c r="B37" s="17">
        <v>4423</v>
      </c>
      <c r="C37" s="17">
        <v>3691</v>
      </c>
      <c r="D37" s="17" t="e">
        <v>#N/A</v>
      </c>
      <c r="E37" s="17" t="e">
        <f t="shared" si="0"/>
        <v>#N/A</v>
      </c>
      <c r="F37" s="17" t="e">
        <v>#N/A</v>
      </c>
      <c r="G37" s="17" t="e">
        <f t="shared" si="1"/>
        <v>#N/A</v>
      </c>
      <c r="H37" s="17" t="e">
        <v>#N/A</v>
      </c>
      <c r="I37" s="17" t="e">
        <f t="shared" si="2"/>
        <v>#N/A</v>
      </c>
      <c r="J37" s="17" t="e">
        <v>#N/A</v>
      </c>
      <c r="K37" s="17" t="e">
        <f t="shared" si="3"/>
        <v>#N/A</v>
      </c>
      <c r="L37" s="17">
        <f t="shared" si="4"/>
        <v>8114</v>
      </c>
      <c r="M37" s="17">
        <v>1948</v>
      </c>
      <c r="N37" s="17">
        <v>2475</v>
      </c>
      <c r="O37" s="76" t="e">
        <f>(K37/SARB!S35)*100</f>
        <v>#N/A</v>
      </c>
      <c r="P37" s="76" t="e">
        <f>(I37/SARB!E35)*100</f>
        <v>#N/A</v>
      </c>
      <c r="Q37" s="76" t="e">
        <f xml:space="preserve"> (G37/(SARB!D35  + SARB!F35  + SARB!H35 + SARB!J35))*100</f>
        <v>#N/A</v>
      </c>
      <c r="R37" s="76" t="e">
        <f xml:space="preserve"> E37/((((Data!B37  / 100)  / (1  + (Data!B37  / 100))  * (0.78  * SARB!E35+0.72  * 'Embargoed data'!D37  + 0.087  * (SARB!E35  + 'Embargoed data'!D37)))))*100</f>
        <v>#N/A</v>
      </c>
      <c r="S37" s="76" t="e">
        <f>(E37/(0.78  * SARB!E35+0.72  * 'Embargoed data'!D37  + 0.087  * (SARB!E35  + 'Embargoed data'!D37)))*100</f>
        <v>#N/A</v>
      </c>
      <c r="T37" s="76" t="e">
        <f>(O37/SARB!W35)*100</f>
        <v>#N/A</v>
      </c>
      <c r="U37" s="76">
        <f xml:space="preserve"> (M37/(Data!C36  + 'Embargoed data'!E36)*100)</f>
        <v>7.4444484783402087</v>
      </c>
      <c r="V37" s="76">
        <f xml:space="preserve"> N37/(SARB!C35  - Data!C37  - 'Embargoed data'!F37)*100</f>
        <v>20.335273195152066</v>
      </c>
      <c r="W37" s="17">
        <v>1988.7878120579601</v>
      </c>
      <c r="X37" s="17">
        <v>2413.6381500620901</v>
      </c>
      <c r="Y37" s="76">
        <f xml:space="preserve"> (W37/(Data!C37)*100)</f>
        <v>8.778194791922493</v>
      </c>
      <c r="Z37" s="76">
        <f xml:space="preserve"> (X37/'Embargoed data'!C37)*100</f>
        <v>28.596693589921767</v>
      </c>
      <c r="AA37" s="17" t="e">
        <v>#N/A</v>
      </c>
      <c r="AB37" s="17" t="e">
        <f t="shared" si="5"/>
        <v>#N/A</v>
      </c>
      <c r="AC37" s="76"/>
      <c r="AD37" s="76"/>
      <c r="AE37" s="17"/>
      <c r="AF37" s="17"/>
    </row>
    <row r="38" spans="1:32" x14ac:dyDescent="0.2">
      <c r="A38" s="18">
        <v>28580</v>
      </c>
      <c r="B38" s="17">
        <v>4411</v>
      </c>
      <c r="C38" s="17">
        <v>3141</v>
      </c>
      <c r="D38" s="17" t="e">
        <v>#N/A</v>
      </c>
      <c r="E38" s="17" t="e">
        <f t="shared" si="0"/>
        <v>#N/A</v>
      </c>
      <c r="F38" s="17" t="e">
        <v>#N/A</v>
      </c>
      <c r="G38" s="17" t="e">
        <f t="shared" si="1"/>
        <v>#N/A</v>
      </c>
      <c r="H38" s="17" t="e">
        <v>#N/A</v>
      </c>
      <c r="I38" s="17" t="e">
        <f t="shared" si="2"/>
        <v>#N/A</v>
      </c>
      <c r="J38" s="17" t="e">
        <v>#N/A</v>
      </c>
      <c r="K38" s="17" t="e">
        <f t="shared" si="3"/>
        <v>#N/A</v>
      </c>
      <c r="L38" s="17">
        <f t="shared" si="4"/>
        <v>7552</v>
      </c>
      <c r="M38" s="17">
        <v>2398</v>
      </c>
      <c r="N38" s="17">
        <v>2013</v>
      </c>
      <c r="O38" s="76" t="e">
        <f>(K38/SARB!S36)*100</f>
        <v>#N/A</v>
      </c>
      <c r="P38" s="76" t="e">
        <f>(I38/SARB!E36)*100</f>
        <v>#N/A</v>
      </c>
      <c r="Q38" s="76" t="e">
        <f xml:space="preserve"> (G38/(SARB!D36  + SARB!F36  + SARB!H36 + SARB!J36))*100</f>
        <v>#N/A</v>
      </c>
      <c r="R38" s="76" t="e">
        <f xml:space="preserve"> E38/((((Data!B38  / 100)  / (1  + (Data!B38  / 100))  * (0.78  * SARB!E36+0.72  * 'Embargoed data'!D38  + 0.087  * (SARB!E36  + 'Embargoed data'!D38)))))*100</f>
        <v>#N/A</v>
      </c>
      <c r="S38" s="76" t="e">
        <f>(E38/(0.78  * SARB!E36+0.72  * 'Embargoed data'!D38  + 0.087  * (SARB!E36  + 'Embargoed data'!D38)))*100</f>
        <v>#N/A</v>
      </c>
      <c r="T38" s="76" t="e">
        <f>(O38/SARB!W36)*100</f>
        <v>#N/A</v>
      </c>
      <c r="U38" s="76">
        <f xml:space="preserve"> (M38/(Data!C37  + 'Embargoed data'!E37)*100)</f>
        <v>9.1276404212112965</v>
      </c>
      <c r="V38" s="76">
        <f xml:space="preserve"> N38/(SARB!C36  - Data!C38  - 'Embargoed data'!F38)*100</f>
        <v>16.815679932369722</v>
      </c>
      <c r="W38" s="17">
        <v>2258.8821456885298</v>
      </c>
      <c r="X38" s="17">
        <v>2117.51444121644</v>
      </c>
      <c r="Y38" s="76">
        <f xml:space="preserve"> (W38/(Data!C38)*100)</f>
        <v>9.7361413115319593</v>
      </c>
      <c r="Z38" s="76">
        <f xml:space="preserve"> (X38/'Embargoed data'!C38)*100</f>
        <v>23.881975251071328</v>
      </c>
      <c r="AA38" s="17" t="e">
        <v>#N/A</v>
      </c>
      <c r="AB38" s="17" t="e">
        <f t="shared" si="5"/>
        <v>#N/A</v>
      </c>
      <c r="AC38" s="76"/>
      <c r="AD38" s="76"/>
      <c r="AE38" s="17"/>
      <c r="AF38" s="17"/>
    </row>
    <row r="39" spans="1:32" x14ac:dyDescent="0.2">
      <c r="A39" s="18">
        <v>28671</v>
      </c>
      <c r="B39" s="17">
        <v>4492</v>
      </c>
      <c r="C39" s="17">
        <v>2904</v>
      </c>
      <c r="D39" s="17" t="e">
        <v>#N/A</v>
      </c>
      <c r="E39" s="17" t="e">
        <f t="shared" si="0"/>
        <v>#N/A</v>
      </c>
      <c r="F39" s="17" t="e">
        <v>#N/A</v>
      </c>
      <c r="G39" s="17" t="e">
        <f t="shared" si="1"/>
        <v>#N/A</v>
      </c>
      <c r="H39" s="17" t="e">
        <v>#N/A</v>
      </c>
      <c r="I39" s="17" t="e">
        <f t="shared" si="2"/>
        <v>#N/A</v>
      </c>
      <c r="J39" s="17" t="e">
        <v>#N/A</v>
      </c>
      <c r="K39" s="17" t="e">
        <f t="shared" si="3"/>
        <v>#N/A</v>
      </c>
      <c r="L39" s="17">
        <f t="shared" si="4"/>
        <v>7396</v>
      </c>
      <c r="M39" s="17">
        <v>2200</v>
      </c>
      <c r="N39" s="17">
        <v>2292</v>
      </c>
      <c r="O39" s="76" t="e">
        <f>(K39/SARB!S37)*100</f>
        <v>#N/A</v>
      </c>
      <c r="P39" s="76" t="e">
        <f>(I39/SARB!E37)*100</f>
        <v>#N/A</v>
      </c>
      <c r="Q39" s="76" t="e">
        <f xml:space="preserve"> (G39/(SARB!D37  + SARB!F37  + SARB!H37 + SARB!J37))*100</f>
        <v>#N/A</v>
      </c>
      <c r="R39" s="76" t="e">
        <f xml:space="preserve"> E39/((((Data!B39  / 100)  / (1  + (Data!B39  / 100))  * (0.78  * SARB!E37+0.72  * 'Embargoed data'!D39  + 0.087  * (SARB!E37  + 'Embargoed data'!D39)))))*100</f>
        <v>#N/A</v>
      </c>
      <c r="S39" s="76" t="e">
        <f>(E39/(0.78  * SARB!E37+0.72  * 'Embargoed data'!D39  + 0.087  * (SARB!E37  + 'Embargoed data'!D39)))*100</f>
        <v>#N/A</v>
      </c>
      <c r="T39" s="76" t="e">
        <f>(O39/SARB!W37)*100</f>
        <v>#N/A</v>
      </c>
      <c r="U39" s="76">
        <f xml:space="preserve"> (M39/(Data!C38  + 'Embargoed data'!E38)*100)</f>
        <v>7.7821176840134783</v>
      </c>
      <c r="V39" s="76">
        <f xml:space="preserve"> N39/(SARB!C37  - Data!C39  - 'Embargoed data'!F39)*100</f>
        <v>18.695064894387563</v>
      </c>
      <c r="W39" s="17">
        <v>2369.9860666659802</v>
      </c>
      <c r="X39" s="17">
        <v>2206.0145212616799</v>
      </c>
      <c r="Y39" s="76">
        <f xml:space="preserve"> (W39/(Data!C39)*100)</f>
        <v>10.025745871931893</v>
      </c>
      <c r="Z39" s="76">
        <f xml:space="preserve"> (X39/'Embargoed data'!C39)*100</f>
        <v>23.778729078000183</v>
      </c>
      <c r="AA39" s="17" t="e">
        <v>#N/A</v>
      </c>
      <c r="AB39" s="17" t="e">
        <f t="shared" si="5"/>
        <v>#N/A</v>
      </c>
      <c r="AC39" s="76"/>
      <c r="AD39" s="76"/>
      <c r="AE39" s="17"/>
      <c r="AF39" s="17"/>
    </row>
    <row r="40" spans="1:32" x14ac:dyDescent="0.2">
      <c r="A40" s="18">
        <v>28763</v>
      </c>
      <c r="B40" s="17">
        <v>4341</v>
      </c>
      <c r="C40" s="17">
        <v>3795</v>
      </c>
      <c r="D40" s="17" t="e">
        <v>#N/A</v>
      </c>
      <c r="E40" s="17" t="e">
        <f t="shared" si="0"/>
        <v>#N/A</v>
      </c>
      <c r="F40" s="17" t="e">
        <v>#N/A</v>
      </c>
      <c r="G40" s="17" t="e">
        <f t="shared" si="1"/>
        <v>#N/A</v>
      </c>
      <c r="H40" s="17" t="e">
        <v>#N/A</v>
      </c>
      <c r="I40" s="17" t="e">
        <f t="shared" si="2"/>
        <v>#N/A</v>
      </c>
      <c r="J40" s="17" t="e">
        <v>#N/A</v>
      </c>
      <c r="K40" s="17" t="e">
        <f t="shared" si="3"/>
        <v>#N/A</v>
      </c>
      <c r="L40" s="17">
        <f t="shared" si="4"/>
        <v>8136</v>
      </c>
      <c r="M40" s="17">
        <v>2393</v>
      </c>
      <c r="N40" s="17">
        <v>1948</v>
      </c>
      <c r="O40" s="76" t="e">
        <f>(K40/SARB!S38)*100</f>
        <v>#N/A</v>
      </c>
      <c r="P40" s="76" t="e">
        <f>(I40/SARB!E38)*100</f>
        <v>#N/A</v>
      </c>
      <c r="Q40" s="76" t="e">
        <f xml:space="preserve"> (G40/(SARB!D38  + SARB!F38  + SARB!H38 + SARB!J38))*100</f>
        <v>#N/A</v>
      </c>
      <c r="R40" s="76" t="e">
        <f xml:space="preserve"> E40/((((Data!B40  / 100)  / (1  + (Data!B40  / 100))  * (0.78  * SARB!E38+0.72  * 'Embargoed data'!D40  + 0.087  * (SARB!E38  + 'Embargoed data'!D40)))))*100</f>
        <v>#N/A</v>
      </c>
      <c r="S40" s="76" t="e">
        <f>(E40/(0.78  * SARB!E38+0.72  * 'Embargoed data'!D40  + 0.087  * (SARB!E38  + 'Embargoed data'!D40)))*100</f>
        <v>#N/A</v>
      </c>
      <c r="T40" s="76" t="e">
        <f>(O40/SARB!W38)*100</f>
        <v>#N/A</v>
      </c>
      <c r="U40" s="76">
        <f xml:space="preserve"> (M40/(Data!C39  + 'Embargoed data'!E39)*100)</f>
        <v>9.0022443539413111</v>
      </c>
      <c r="V40" s="76">
        <f xml:space="preserve"> N40/(SARB!C38  - Data!C40  - 'Embargoed data'!F40)*100</f>
        <v>13.954864466602526</v>
      </c>
      <c r="W40" s="17">
        <v>2322.7541559257902</v>
      </c>
      <c r="X40" s="17">
        <v>1965.7882474978201</v>
      </c>
      <c r="Y40" s="76">
        <f xml:space="preserve"> (W40/(Data!C40)*100)</f>
        <v>9.5685032169960458</v>
      </c>
      <c r="Z40" s="76">
        <f xml:space="preserve"> (X40/'Embargoed data'!C40)*100</f>
        <v>19.342103296558584</v>
      </c>
      <c r="AA40" s="17" t="e">
        <v>#N/A</v>
      </c>
      <c r="AB40" s="17" t="e">
        <f t="shared" si="5"/>
        <v>#N/A</v>
      </c>
      <c r="AC40" s="76"/>
      <c r="AD40" s="76"/>
      <c r="AE40" s="17"/>
      <c r="AF40" s="17"/>
    </row>
    <row r="41" spans="1:32" x14ac:dyDescent="0.2">
      <c r="A41" s="18">
        <v>28855</v>
      </c>
      <c r="B41" s="17">
        <v>4532</v>
      </c>
      <c r="C41" s="17">
        <v>3660</v>
      </c>
      <c r="D41" s="17" t="e">
        <v>#N/A</v>
      </c>
      <c r="E41" s="17" t="e">
        <f t="shared" si="0"/>
        <v>#N/A</v>
      </c>
      <c r="F41" s="17" t="e">
        <v>#N/A</v>
      </c>
      <c r="G41" s="17" t="e">
        <f t="shared" si="1"/>
        <v>#N/A</v>
      </c>
      <c r="H41" s="17" t="e">
        <v>#N/A</v>
      </c>
      <c r="I41" s="17" t="e">
        <f t="shared" si="2"/>
        <v>#N/A</v>
      </c>
      <c r="J41" s="17" t="e">
        <v>#N/A</v>
      </c>
      <c r="K41" s="17" t="e">
        <f t="shared" si="3"/>
        <v>#N/A</v>
      </c>
      <c r="L41" s="17">
        <f t="shared" si="4"/>
        <v>8192</v>
      </c>
      <c r="M41" s="17">
        <v>2377</v>
      </c>
      <c r="N41" s="17">
        <v>2155</v>
      </c>
      <c r="O41" s="76" t="e">
        <f>(K41/SARB!S39)*100</f>
        <v>#N/A</v>
      </c>
      <c r="P41" s="76" t="e">
        <f>(I41/SARB!E39)*100</f>
        <v>#N/A</v>
      </c>
      <c r="Q41" s="76" t="e">
        <f xml:space="preserve"> (G41/(SARB!D39  + SARB!F39  + SARB!H39 + SARB!J39))*100</f>
        <v>#N/A</v>
      </c>
      <c r="R41" s="76" t="e">
        <f xml:space="preserve"> E41/((((Data!B41  / 100)  / (1  + (Data!B41  / 100))  * (0.78  * SARB!E39+0.72  * 'Embargoed data'!D41  + 0.087  * (SARB!E39  + 'Embargoed data'!D41)))))*100</f>
        <v>#N/A</v>
      </c>
      <c r="S41" s="76" t="e">
        <f>(E41/(0.78  * SARB!E39+0.72  * 'Embargoed data'!D41  + 0.087  * (SARB!E39  + 'Embargoed data'!D41)))*100</f>
        <v>#N/A</v>
      </c>
      <c r="T41" s="76" t="e">
        <f>(O41/SARB!W39)*100</f>
        <v>#N/A</v>
      </c>
      <c r="U41" s="76">
        <f xml:space="preserve"> (M41/(Data!C40  + 'Embargoed data'!E40)*100)</f>
        <v>8.2387226201980059</v>
      </c>
      <c r="V41" s="76">
        <f xml:space="preserve"> N41/(SARB!C39  - Data!C41  - 'Embargoed data'!F41)*100</f>
        <v>15.26181267842334</v>
      </c>
      <c r="W41" s="17">
        <v>2415.3116469820002</v>
      </c>
      <c r="X41" s="17">
        <v>2137.1740146457</v>
      </c>
      <c r="Y41" s="76">
        <f xml:space="preserve"> (W41/(Data!C41)*100)</f>
        <v>9.5693805347939787</v>
      </c>
      <c r="Z41" s="76">
        <f xml:space="preserve"> (X41/'Embargoed data'!C41)*100</f>
        <v>20.346248528141604</v>
      </c>
      <c r="AA41" s="17" t="e">
        <v>#N/A</v>
      </c>
      <c r="AB41" s="17" t="e">
        <f t="shared" si="5"/>
        <v>#N/A</v>
      </c>
      <c r="AC41" s="76"/>
      <c r="AD41" s="76"/>
      <c r="AE41" s="17"/>
      <c r="AF41" s="17"/>
    </row>
    <row r="42" spans="1:32" x14ac:dyDescent="0.2">
      <c r="A42" s="18">
        <v>28945</v>
      </c>
      <c r="B42" s="17">
        <v>4979</v>
      </c>
      <c r="C42" s="17">
        <v>4092</v>
      </c>
      <c r="D42" s="17" t="e">
        <v>#N/A</v>
      </c>
      <c r="E42" s="17" t="e">
        <f t="shared" si="0"/>
        <v>#N/A</v>
      </c>
      <c r="F42" s="17" t="e">
        <v>#N/A</v>
      </c>
      <c r="G42" s="17" t="e">
        <f t="shared" si="1"/>
        <v>#N/A</v>
      </c>
      <c r="H42" s="17" t="e">
        <v>#N/A</v>
      </c>
      <c r="I42" s="17" t="e">
        <f t="shared" si="2"/>
        <v>#N/A</v>
      </c>
      <c r="J42" s="17" t="e">
        <v>#N/A</v>
      </c>
      <c r="K42" s="17" t="e">
        <f t="shared" si="3"/>
        <v>#N/A</v>
      </c>
      <c r="L42" s="17">
        <f t="shared" si="4"/>
        <v>9071</v>
      </c>
      <c r="M42" s="17">
        <v>2428</v>
      </c>
      <c r="N42" s="17">
        <v>2551</v>
      </c>
      <c r="O42" s="76" t="e">
        <f>(K42/SARB!S40)*100</f>
        <v>#N/A</v>
      </c>
      <c r="P42" s="76" t="e">
        <f>(I42/SARB!E40)*100</f>
        <v>#N/A</v>
      </c>
      <c r="Q42" s="76" t="e">
        <f xml:space="preserve"> (G42/(SARB!D40  + SARB!F40  + SARB!H40 + SARB!J40))*100</f>
        <v>#N/A</v>
      </c>
      <c r="R42" s="76" t="e">
        <f xml:space="preserve"> E42/((((Data!B42  / 100)  / (1  + (Data!B42  / 100))  * (0.78  * SARB!E40+0.72  * 'Embargoed data'!D42  + 0.087  * (SARB!E40  + 'Embargoed data'!D42)))))*100</f>
        <v>#N/A</v>
      </c>
      <c r="S42" s="76" t="e">
        <f>(E42/(0.78  * SARB!E40+0.72  * 'Embargoed data'!D42  + 0.087  * (SARB!E40  + 'Embargoed data'!D42)))*100</f>
        <v>#N/A</v>
      </c>
      <c r="T42" s="76" t="e">
        <f>(O42/SARB!W40)*100</f>
        <v>#N/A</v>
      </c>
      <c r="U42" s="76">
        <f xml:space="preserve"> (M42/(Data!C41  + 'Embargoed data'!E41)*100)</f>
        <v>8.2600823694869554</v>
      </c>
      <c r="V42" s="76">
        <f xml:space="preserve"> N42/(SARB!C40  - Data!C42  - 'Embargoed data'!F42)*100</f>
        <v>16.488115436198232</v>
      </c>
      <c r="W42" s="17">
        <v>2329.3620087641398</v>
      </c>
      <c r="X42" s="17">
        <v>2626.77773557508</v>
      </c>
      <c r="Y42" s="76">
        <f xml:space="preserve"> (W42/(Data!C42)*100)</f>
        <v>8.7980133281618809</v>
      </c>
      <c r="Z42" s="76">
        <f xml:space="preserve"> (X42/'Embargoed data'!C42)*100</f>
        <v>23.046964119983155</v>
      </c>
      <c r="AA42" s="17" t="e">
        <v>#N/A</v>
      </c>
      <c r="AB42" s="17" t="e">
        <f t="shared" si="5"/>
        <v>#N/A</v>
      </c>
      <c r="AC42" s="76"/>
      <c r="AD42" s="76"/>
      <c r="AE42" s="17"/>
      <c r="AF42" s="17"/>
    </row>
    <row r="43" spans="1:32" x14ac:dyDescent="0.2">
      <c r="A43" s="18">
        <v>29036</v>
      </c>
      <c r="B43" s="17">
        <v>5601</v>
      </c>
      <c r="C43" s="17">
        <v>3824</v>
      </c>
      <c r="D43" s="17" t="e">
        <v>#N/A</v>
      </c>
      <c r="E43" s="17" t="e">
        <f t="shared" si="0"/>
        <v>#N/A</v>
      </c>
      <c r="F43" s="17" t="e">
        <v>#N/A</v>
      </c>
      <c r="G43" s="17" t="e">
        <f t="shared" si="1"/>
        <v>#N/A</v>
      </c>
      <c r="H43" s="17" t="e">
        <v>#N/A</v>
      </c>
      <c r="I43" s="17" t="e">
        <f t="shared" si="2"/>
        <v>#N/A</v>
      </c>
      <c r="J43" s="17" t="e">
        <v>#N/A</v>
      </c>
      <c r="K43" s="17" t="e">
        <f t="shared" si="3"/>
        <v>#N/A</v>
      </c>
      <c r="L43" s="17">
        <f t="shared" si="4"/>
        <v>9425</v>
      </c>
      <c r="M43" s="17">
        <v>2204</v>
      </c>
      <c r="N43" s="17">
        <v>3397</v>
      </c>
      <c r="O43" s="76" t="e">
        <f>(K43/SARB!S41)*100</f>
        <v>#N/A</v>
      </c>
      <c r="P43" s="76" t="e">
        <f>(I43/SARB!E41)*100</f>
        <v>#N/A</v>
      </c>
      <c r="Q43" s="76" t="e">
        <f xml:space="preserve"> (G43/(SARB!D41  + SARB!F41  + SARB!H41 + SARB!J41))*100</f>
        <v>#N/A</v>
      </c>
      <c r="R43" s="76" t="e">
        <f xml:space="preserve"> E43/((((Data!B43  / 100)  / (1  + (Data!B43  / 100))  * (0.78  * SARB!E41+0.72  * 'Embargoed data'!D43  + 0.087  * (SARB!E41  + 'Embargoed data'!D43)))))*100</f>
        <v>#N/A</v>
      </c>
      <c r="S43" s="76" t="e">
        <f>(E43/(0.78  * SARB!E41+0.72  * 'Embargoed data'!D43  + 0.087  * (SARB!E41  + 'Embargoed data'!D43)))*100</f>
        <v>#N/A</v>
      </c>
      <c r="T43" s="76" t="e">
        <f>(O43/SARB!W41)*100</f>
        <v>#N/A</v>
      </c>
      <c r="U43" s="76">
        <f xml:space="preserve"> (M43/(Data!C42  + 'Embargoed data'!E42)*100)</f>
        <v>7.0468941389600204</v>
      </c>
      <c r="V43" s="76">
        <f xml:space="preserve"> N43/(SARB!C41  - Data!C43  - 'Embargoed data'!F43)*100</f>
        <v>22.960118200337678</v>
      </c>
      <c r="W43" s="17">
        <v>2304.0583680149002</v>
      </c>
      <c r="X43" s="17">
        <v>3324.07202265776</v>
      </c>
      <c r="Y43" s="76">
        <f xml:space="preserve"> (W43/(Data!C43)*100)</f>
        <v>8.5617716473371495</v>
      </c>
      <c r="Z43" s="76">
        <f xml:space="preserve"> (X43/'Embargoed data'!C43)*100</f>
        <v>30.550279327336394</v>
      </c>
      <c r="AA43" s="17" t="e">
        <v>#N/A</v>
      </c>
      <c r="AB43" s="17" t="e">
        <f t="shared" si="5"/>
        <v>#N/A</v>
      </c>
      <c r="AC43" s="76"/>
      <c r="AD43" s="76"/>
      <c r="AE43" s="17"/>
      <c r="AF43" s="17"/>
    </row>
    <row r="44" spans="1:32" x14ac:dyDescent="0.2">
      <c r="A44" s="18">
        <v>29128</v>
      </c>
      <c r="B44" s="17">
        <v>5015</v>
      </c>
      <c r="C44" s="17">
        <v>4045</v>
      </c>
      <c r="D44" s="17" t="e">
        <v>#N/A</v>
      </c>
      <c r="E44" s="17" t="e">
        <f t="shared" si="0"/>
        <v>#N/A</v>
      </c>
      <c r="F44" s="17" t="e">
        <v>#N/A</v>
      </c>
      <c r="G44" s="17" t="e">
        <f t="shared" si="1"/>
        <v>#N/A</v>
      </c>
      <c r="H44" s="17" t="e">
        <v>#N/A</v>
      </c>
      <c r="I44" s="17" t="e">
        <f t="shared" si="2"/>
        <v>#N/A</v>
      </c>
      <c r="J44" s="17" t="e">
        <v>#N/A</v>
      </c>
      <c r="K44" s="17" t="e">
        <f t="shared" si="3"/>
        <v>#N/A</v>
      </c>
      <c r="L44" s="17">
        <f t="shared" si="4"/>
        <v>9060</v>
      </c>
      <c r="M44" s="17">
        <v>2468</v>
      </c>
      <c r="N44" s="17">
        <v>2547</v>
      </c>
      <c r="O44" s="76" t="e">
        <f>(K44/SARB!S42)*100</f>
        <v>#N/A</v>
      </c>
      <c r="P44" s="76" t="e">
        <f>(I44/SARB!E42)*100</f>
        <v>#N/A</v>
      </c>
      <c r="Q44" s="76" t="e">
        <f xml:space="preserve"> (G44/(SARB!D42  + SARB!F42  + SARB!H42 + SARB!J42))*100</f>
        <v>#N/A</v>
      </c>
      <c r="R44" s="76" t="e">
        <f xml:space="preserve"> E44/((((Data!B44  / 100)  / (1  + (Data!B44  / 100))  * (0.78  * SARB!E42+0.72  * 'Embargoed data'!D44  + 0.087  * (SARB!E42  + 'Embargoed data'!D44)))))*100</f>
        <v>#N/A</v>
      </c>
      <c r="S44" s="76" t="e">
        <f>(E44/(0.78  * SARB!E42+0.72  * 'Embargoed data'!D44  + 0.087  * (SARB!E42  + 'Embargoed data'!D44)))*100</f>
        <v>#N/A</v>
      </c>
      <c r="T44" s="76" t="e">
        <f>(O44/SARB!W42)*100</f>
        <v>#N/A</v>
      </c>
      <c r="U44" s="76">
        <f xml:space="preserve"> (M44/(Data!C43  + 'Embargoed data'!E43)*100)</f>
        <v>7.891365190190534</v>
      </c>
      <c r="V44" s="76">
        <f xml:space="preserve"> N44/(SARB!C42  - Data!C44  - 'Embargoed data'!F44)*100</f>
        <v>16.351733688230794</v>
      </c>
      <c r="W44" s="17">
        <v>2439.0970359122398</v>
      </c>
      <c r="X44" s="17">
        <v>2520.2900760869902</v>
      </c>
      <c r="Y44" s="76">
        <f xml:space="preserve"> (W44/(Data!C44)*100)</f>
        <v>8.659721067642689</v>
      </c>
      <c r="Z44" s="76">
        <f xml:space="preserve"> (X44/'Embargoed data'!C44)*100</f>
        <v>22.229602507131087</v>
      </c>
      <c r="AA44" s="17" t="e">
        <v>#N/A</v>
      </c>
      <c r="AB44" s="17" t="e">
        <f t="shared" si="5"/>
        <v>#N/A</v>
      </c>
      <c r="AC44" s="76"/>
      <c r="AD44" s="76"/>
      <c r="AE44" s="17"/>
      <c r="AF44" s="17"/>
    </row>
    <row r="45" spans="1:32" x14ac:dyDescent="0.2">
      <c r="A45" s="18">
        <v>29220</v>
      </c>
      <c r="B45" s="17">
        <v>5585</v>
      </c>
      <c r="C45" s="17">
        <v>4151</v>
      </c>
      <c r="D45" s="17" t="e">
        <v>#N/A</v>
      </c>
      <c r="E45" s="17" t="e">
        <f t="shared" si="0"/>
        <v>#N/A</v>
      </c>
      <c r="F45" s="17" t="e">
        <v>#N/A</v>
      </c>
      <c r="G45" s="17" t="e">
        <f t="shared" si="1"/>
        <v>#N/A</v>
      </c>
      <c r="H45" s="17" t="e">
        <v>#N/A</v>
      </c>
      <c r="I45" s="17" t="e">
        <f t="shared" si="2"/>
        <v>#N/A</v>
      </c>
      <c r="J45" s="17" t="e">
        <v>#N/A</v>
      </c>
      <c r="K45" s="17" t="e">
        <f t="shared" si="3"/>
        <v>#N/A</v>
      </c>
      <c r="L45" s="17">
        <f t="shared" si="4"/>
        <v>9736</v>
      </c>
      <c r="M45" s="17">
        <v>2324</v>
      </c>
      <c r="N45" s="17">
        <v>3261</v>
      </c>
      <c r="O45" s="76" t="e">
        <f>(K45/SARB!S43)*100</f>
        <v>#N/A</v>
      </c>
      <c r="P45" s="76" t="e">
        <f>(I45/SARB!E43)*100</f>
        <v>#N/A</v>
      </c>
      <c r="Q45" s="76" t="e">
        <f xml:space="preserve"> (G45/(SARB!D43  + SARB!F43  + SARB!H43 + SARB!J43))*100</f>
        <v>#N/A</v>
      </c>
      <c r="R45" s="76" t="e">
        <f xml:space="preserve"> E45/((((Data!B45  / 100)  / (1  + (Data!B45  / 100))  * (0.78  * SARB!E43+0.72  * 'Embargoed data'!D45  + 0.087  * (SARB!E43  + 'Embargoed data'!D45)))))*100</f>
        <v>#N/A</v>
      </c>
      <c r="S45" s="76" t="e">
        <f>(E45/(0.78  * SARB!E43+0.72  * 'Embargoed data'!D45  + 0.087  * (SARB!E43  + 'Embargoed data'!D45)))*100</f>
        <v>#N/A</v>
      </c>
      <c r="T45" s="76" t="e">
        <f>(O45/SARB!W43)*100</f>
        <v>#N/A</v>
      </c>
      <c r="U45" s="76">
        <f xml:space="preserve"> (M45/(Data!C44  + 'Embargoed data'!E44)*100)</f>
        <v>7.2178530676186128</v>
      </c>
      <c r="V45" s="76">
        <f xml:space="preserve"> N45/(SARB!C43  - Data!C45  - 'Embargoed data'!F45)*100</f>
        <v>16.977469060762264</v>
      </c>
      <c r="W45" s="17">
        <v>2334.6096854984698</v>
      </c>
      <c r="X45" s="17">
        <v>3317.4531988160202</v>
      </c>
      <c r="Y45" s="76">
        <f xml:space="preserve"> (W45/(Data!C45)*100)</f>
        <v>7.9815715743537439</v>
      </c>
      <c r="Z45" s="76">
        <f xml:space="preserve"> (X45/'Embargoed data'!C45)*100</f>
        <v>22.05941196335872</v>
      </c>
      <c r="AA45" s="17" t="e">
        <v>#N/A</v>
      </c>
      <c r="AB45" s="17" t="e">
        <f t="shared" si="5"/>
        <v>#N/A</v>
      </c>
      <c r="AC45" s="76"/>
      <c r="AD45" s="76"/>
      <c r="AE45" s="17"/>
      <c r="AF45" s="17"/>
    </row>
    <row r="46" spans="1:32" x14ac:dyDescent="0.2">
      <c r="A46" s="18">
        <v>29311</v>
      </c>
      <c r="B46" s="17">
        <v>5985</v>
      </c>
      <c r="C46" s="17">
        <v>4804</v>
      </c>
      <c r="D46" s="17" t="e">
        <v>#N/A</v>
      </c>
      <c r="E46" s="17" t="e">
        <f t="shared" si="0"/>
        <v>#N/A</v>
      </c>
      <c r="F46" s="17" t="e">
        <v>#N/A</v>
      </c>
      <c r="G46" s="17" t="e">
        <f t="shared" si="1"/>
        <v>#N/A</v>
      </c>
      <c r="H46" s="17" t="e">
        <v>#N/A</v>
      </c>
      <c r="I46" s="17" t="e">
        <f t="shared" si="2"/>
        <v>#N/A</v>
      </c>
      <c r="J46" s="17" t="e">
        <v>#N/A</v>
      </c>
      <c r="K46" s="17" t="e">
        <f t="shared" si="3"/>
        <v>#N/A</v>
      </c>
      <c r="L46" s="17">
        <f t="shared" si="4"/>
        <v>10789</v>
      </c>
      <c r="M46" s="17">
        <v>1932</v>
      </c>
      <c r="N46" s="17">
        <v>4053</v>
      </c>
      <c r="O46" s="76" t="e">
        <f>(K46/SARB!S44)*100</f>
        <v>#N/A</v>
      </c>
      <c r="P46" s="76" t="e">
        <f>(I46/SARB!E44)*100</f>
        <v>#N/A</v>
      </c>
      <c r="Q46" s="76" t="e">
        <f xml:space="preserve"> (G46/(SARB!D44  + SARB!F44  + SARB!H44 + SARB!J44))*100</f>
        <v>#N/A</v>
      </c>
      <c r="R46" s="76" t="e">
        <f xml:space="preserve"> E46/((((Data!B46  / 100)  / (1  + (Data!B46  / 100))  * (0.78  * SARB!E44+0.72  * 'Embargoed data'!D46  + 0.087  * (SARB!E44  + 'Embargoed data'!D46)))))*100</f>
        <v>#N/A</v>
      </c>
      <c r="S46" s="76" t="e">
        <f>(E46/(0.78  * SARB!E44+0.72  * 'Embargoed data'!D46  + 0.087  * (SARB!E44  + 'Embargoed data'!D46)))*100</f>
        <v>#N/A</v>
      </c>
      <c r="T46" s="76" t="e">
        <f>(O46/SARB!W44)*100</f>
        <v>#N/A</v>
      </c>
      <c r="U46" s="76">
        <f xml:space="preserve"> (M46/(Data!C45  + 'Embargoed data'!E45)*100)</f>
        <v>5.3317099030992088</v>
      </c>
      <c r="V46" s="76">
        <f xml:space="preserve"> N46/(SARB!C44  - Data!C46  - 'Embargoed data'!F46)*100</f>
        <v>16.52834592975718</v>
      </c>
      <c r="W46" s="17">
        <v>1890.88358462931</v>
      </c>
      <c r="X46" s="17">
        <v>4078.7336494624901</v>
      </c>
      <c r="Y46" s="76">
        <f xml:space="preserve"> (W46/(Data!C46)*100)</f>
        <v>6.0448309984633166</v>
      </c>
      <c r="Z46" s="76">
        <f xml:space="preserve"> (X46/'Embargoed data'!C46)*100</f>
        <v>20.535920569094571</v>
      </c>
      <c r="AA46" s="17" t="e">
        <v>#N/A</v>
      </c>
      <c r="AB46" s="17" t="e">
        <f t="shared" si="5"/>
        <v>#N/A</v>
      </c>
      <c r="AC46" s="76"/>
      <c r="AD46" s="76"/>
      <c r="AE46" s="17"/>
      <c r="AF46" s="17"/>
    </row>
    <row r="47" spans="1:32" x14ac:dyDescent="0.2">
      <c r="A47" s="18">
        <v>29402</v>
      </c>
      <c r="B47" s="17">
        <v>7455</v>
      </c>
      <c r="C47" s="17">
        <v>4503</v>
      </c>
      <c r="D47" s="17" t="e">
        <v>#N/A</v>
      </c>
      <c r="E47" s="17" t="e">
        <f t="shared" si="0"/>
        <v>#N/A</v>
      </c>
      <c r="F47" s="17" t="e">
        <v>#N/A</v>
      </c>
      <c r="G47" s="17" t="e">
        <f t="shared" si="1"/>
        <v>#N/A</v>
      </c>
      <c r="H47" s="17" t="e">
        <v>#N/A</v>
      </c>
      <c r="I47" s="17" t="e">
        <f t="shared" si="2"/>
        <v>#N/A</v>
      </c>
      <c r="J47" s="17" t="e">
        <v>#N/A</v>
      </c>
      <c r="K47" s="17" t="e">
        <f t="shared" si="3"/>
        <v>#N/A</v>
      </c>
      <c r="L47" s="17">
        <f t="shared" si="4"/>
        <v>11958</v>
      </c>
      <c r="M47" s="17">
        <v>2750</v>
      </c>
      <c r="N47" s="17">
        <v>4705</v>
      </c>
      <c r="O47" s="76" t="e">
        <f>(K47/SARB!S45)*100</f>
        <v>#N/A</v>
      </c>
      <c r="P47" s="76" t="e">
        <f>(I47/SARB!E45)*100</f>
        <v>#N/A</v>
      </c>
      <c r="Q47" s="76" t="e">
        <f xml:space="preserve"> (G47/(SARB!D45  + SARB!F45  + SARB!H45 + SARB!J45))*100</f>
        <v>#N/A</v>
      </c>
      <c r="R47" s="76" t="e">
        <f xml:space="preserve"> E47/((((Data!B47  / 100)  / (1  + (Data!B47  / 100))  * (0.78  * SARB!E45+0.72  * 'Embargoed data'!D47  + 0.087  * (SARB!E45  + 'Embargoed data'!D47)))))*100</f>
        <v>#N/A</v>
      </c>
      <c r="S47" s="76" t="e">
        <f>(E47/(0.78  * SARB!E45+0.72  * 'Embargoed data'!D47  + 0.087  * (SARB!E45  + 'Embargoed data'!D47)))*100</f>
        <v>#N/A</v>
      </c>
      <c r="T47" s="76" t="e">
        <f>(O47/SARB!W45)*100</f>
        <v>#N/A</v>
      </c>
      <c r="U47" s="76">
        <f xml:space="preserve"> (M47/(Data!C46  + 'Embargoed data'!E46)*100)</f>
        <v>6.8557182923028979</v>
      </c>
      <c r="V47" s="76">
        <f xml:space="preserve"> N47/(SARB!C45  - Data!C47  - 'Embargoed data'!F47)*100</f>
        <v>19.922680521504216</v>
      </c>
      <c r="W47" s="17">
        <v>2786.14923976401</v>
      </c>
      <c r="X47" s="17">
        <v>4688.4308371008501</v>
      </c>
      <c r="Y47" s="76">
        <f xml:space="preserve"> (W47/(Data!C47)*100)</f>
        <v>8.3985929938024046</v>
      </c>
      <c r="Z47" s="76">
        <f xml:space="preserve"> (X47/'Embargoed data'!C47)*100</f>
        <v>24.410888073247019</v>
      </c>
      <c r="AA47" s="17" t="e">
        <v>#N/A</v>
      </c>
      <c r="AB47" s="17" t="e">
        <f t="shared" si="5"/>
        <v>#N/A</v>
      </c>
      <c r="AC47" s="76"/>
      <c r="AD47" s="76"/>
      <c r="AE47" s="17"/>
      <c r="AF47" s="17"/>
    </row>
    <row r="48" spans="1:32" x14ac:dyDescent="0.2">
      <c r="A48" s="18">
        <v>29494</v>
      </c>
      <c r="B48" s="17">
        <v>8177</v>
      </c>
      <c r="C48" s="17">
        <v>5186</v>
      </c>
      <c r="D48" s="17" t="e">
        <v>#N/A</v>
      </c>
      <c r="E48" s="17" t="e">
        <f t="shared" si="0"/>
        <v>#N/A</v>
      </c>
      <c r="F48" s="17" t="e">
        <v>#N/A</v>
      </c>
      <c r="G48" s="17" t="e">
        <f t="shared" si="1"/>
        <v>#N/A</v>
      </c>
      <c r="H48" s="17" t="e">
        <v>#N/A</v>
      </c>
      <c r="I48" s="17" t="e">
        <f t="shared" si="2"/>
        <v>#N/A</v>
      </c>
      <c r="J48" s="17" t="e">
        <v>#N/A</v>
      </c>
      <c r="K48" s="17" t="e">
        <f t="shared" si="3"/>
        <v>#N/A</v>
      </c>
      <c r="L48" s="17">
        <f t="shared" si="4"/>
        <v>13363</v>
      </c>
      <c r="M48" s="17">
        <v>2215</v>
      </c>
      <c r="N48" s="17">
        <v>5962</v>
      </c>
      <c r="O48" s="76" t="e">
        <f>(K48/SARB!S46)*100</f>
        <v>#N/A</v>
      </c>
      <c r="P48" s="76" t="e">
        <f>(I48/SARB!E46)*100</f>
        <v>#N/A</v>
      </c>
      <c r="Q48" s="76" t="e">
        <f xml:space="preserve"> (G48/(SARB!D46  + SARB!F46  + SARB!H46 + SARB!J46))*100</f>
        <v>#N/A</v>
      </c>
      <c r="R48" s="76" t="e">
        <f xml:space="preserve"> E48/((((Data!B48  / 100)  / (1  + (Data!B48  / 100))  * (0.78  * SARB!E46+0.72  * 'Embargoed data'!D48  + 0.087  * (SARB!E46  + 'Embargoed data'!D48)))))*100</f>
        <v>#N/A</v>
      </c>
      <c r="S48" s="76" t="e">
        <f>(E48/(0.78  * SARB!E46+0.72  * 'Embargoed data'!D48  + 0.087  * (SARB!E46  + 'Embargoed data'!D48)))*100</f>
        <v>#N/A</v>
      </c>
      <c r="T48" s="76" t="e">
        <f>(O48/SARB!W46)*100</f>
        <v>#N/A</v>
      </c>
      <c r="U48" s="76">
        <f xml:space="preserve"> (M48/(Data!C47  + 'Embargoed data'!E47)*100)</f>
        <v>5.5508553579913267</v>
      </c>
      <c r="V48" s="76">
        <f xml:space="preserve"> N48/(SARB!C46  - Data!C48  - 'Embargoed data'!F48)*100</f>
        <v>23.202009647397169</v>
      </c>
      <c r="W48" s="17">
        <v>2247.0937527834499</v>
      </c>
      <c r="X48" s="17">
        <v>5773.6128339489796</v>
      </c>
      <c r="Y48" s="76">
        <f xml:space="preserve"> (W48/(Data!C48)*100)</f>
        <v>6.5031364032628627</v>
      </c>
      <c r="Z48" s="76">
        <f xml:space="preserve"> (X48/'Embargoed data'!C48)*100</f>
        <v>28.171275833284444</v>
      </c>
      <c r="AA48" s="17" t="e">
        <v>#N/A</v>
      </c>
      <c r="AB48" s="17" t="e">
        <f t="shared" si="5"/>
        <v>#N/A</v>
      </c>
      <c r="AC48" s="76"/>
      <c r="AD48" s="76"/>
      <c r="AE48" s="17"/>
      <c r="AF48" s="17"/>
    </row>
    <row r="49" spans="1:32" x14ac:dyDescent="0.2">
      <c r="A49" s="18">
        <v>29586</v>
      </c>
      <c r="B49" s="17">
        <v>7631</v>
      </c>
      <c r="C49" s="17">
        <v>5243</v>
      </c>
      <c r="D49" s="17" t="e">
        <v>#N/A</v>
      </c>
      <c r="E49" s="17" t="e">
        <f t="shared" si="0"/>
        <v>#N/A</v>
      </c>
      <c r="F49" s="17" t="e">
        <v>#N/A</v>
      </c>
      <c r="G49" s="17" t="e">
        <f t="shared" si="1"/>
        <v>#N/A</v>
      </c>
      <c r="H49" s="17" t="e">
        <v>#N/A</v>
      </c>
      <c r="I49" s="17" t="e">
        <f t="shared" si="2"/>
        <v>#N/A</v>
      </c>
      <c r="J49" s="17" t="e">
        <v>#N/A</v>
      </c>
      <c r="K49" s="17" t="e">
        <f t="shared" si="3"/>
        <v>#N/A</v>
      </c>
      <c r="L49" s="17">
        <f t="shared" si="4"/>
        <v>12874</v>
      </c>
      <c r="M49" s="17">
        <v>2447</v>
      </c>
      <c r="N49" s="17">
        <v>5184</v>
      </c>
      <c r="O49" s="76" t="e">
        <f>(K49/SARB!S47)*100</f>
        <v>#N/A</v>
      </c>
      <c r="P49" s="76" t="e">
        <f>(I49/SARB!E47)*100</f>
        <v>#N/A</v>
      </c>
      <c r="Q49" s="76" t="e">
        <f xml:space="preserve"> (G49/(SARB!D47  + SARB!F47  + SARB!H47 + SARB!J47))*100</f>
        <v>#N/A</v>
      </c>
      <c r="R49" s="76" t="e">
        <f xml:space="preserve"> E49/((((Data!B49  / 100)  / (1  + (Data!B49  / 100))  * (0.78  * SARB!E47+0.72  * 'Embargoed data'!D49  + 0.087  * (SARB!E47  + 'Embargoed data'!D49)))))*100</f>
        <v>#N/A</v>
      </c>
      <c r="S49" s="76" t="e">
        <f>(E49/(0.78  * SARB!E47+0.72  * 'Embargoed data'!D49  + 0.087  * (SARB!E47  + 'Embargoed data'!D49)))*100</f>
        <v>#N/A</v>
      </c>
      <c r="T49" s="76" t="e">
        <f>(O49/SARB!W47)*100</f>
        <v>#N/A</v>
      </c>
      <c r="U49" s="76">
        <f xml:space="preserve"> (M49/(Data!C48  + 'Embargoed data'!E48)*100)</f>
        <v>6.0911982061458616</v>
      </c>
      <c r="V49" s="76">
        <f xml:space="preserve"> N49/(SARB!C47  - Data!C49  - 'Embargoed data'!F49)*100</f>
        <v>20.837352884429865</v>
      </c>
      <c r="W49" s="17">
        <v>2420.80191891185</v>
      </c>
      <c r="X49" s="17">
        <v>5403.0592580120401</v>
      </c>
      <c r="Y49" s="76">
        <f xml:space="preserve"> (W49/(Data!C49)*100)</f>
        <v>6.6143936143387805</v>
      </c>
      <c r="Z49" s="76">
        <f xml:space="preserve"> (X49/'Embargoed data'!C49)*100</f>
        <v>27.374781926316587</v>
      </c>
      <c r="AA49" s="17" t="e">
        <v>#N/A</v>
      </c>
      <c r="AB49" s="17" t="e">
        <f t="shared" si="5"/>
        <v>#N/A</v>
      </c>
      <c r="AC49" s="76"/>
      <c r="AD49" s="76"/>
      <c r="AE49" s="17"/>
      <c r="AF49" s="17"/>
    </row>
    <row r="50" spans="1:32" x14ac:dyDescent="0.2">
      <c r="A50" s="18">
        <v>29676</v>
      </c>
      <c r="B50" s="17">
        <v>8267</v>
      </c>
      <c r="C50" s="17">
        <v>5776</v>
      </c>
      <c r="D50" s="17" t="e">
        <v>#N/A</v>
      </c>
      <c r="E50" s="17" t="e">
        <f t="shared" si="0"/>
        <v>#N/A</v>
      </c>
      <c r="F50" s="17" t="e">
        <v>#N/A</v>
      </c>
      <c r="G50" s="17" t="e">
        <f t="shared" si="1"/>
        <v>#N/A</v>
      </c>
      <c r="H50" s="17" t="e">
        <v>#N/A</v>
      </c>
      <c r="I50" s="17" t="e">
        <f t="shared" si="2"/>
        <v>#N/A</v>
      </c>
      <c r="J50" s="17" t="e">
        <v>#N/A</v>
      </c>
      <c r="K50" s="17" t="e">
        <f t="shared" si="3"/>
        <v>#N/A</v>
      </c>
      <c r="L50" s="17">
        <f t="shared" si="4"/>
        <v>14043</v>
      </c>
      <c r="M50" s="17">
        <v>2910</v>
      </c>
      <c r="N50" s="17">
        <v>5357</v>
      </c>
      <c r="O50" s="76" t="e">
        <f>(K50/SARB!S48)*100</f>
        <v>#N/A</v>
      </c>
      <c r="P50" s="76" t="e">
        <f>(I50/SARB!E48)*100</f>
        <v>#N/A</v>
      </c>
      <c r="Q50" s="76" t="e">
        <f xml:space="preserve"> (G50/(SARB!D48  + SARB!F48  + SARB!H48 + SARB!J48))*100</f>
        <v>#N/A</v>
      </c>
      <c r="R50" s="76" t="e">
        <f xml:space="preserve"> E50/((((Data!B50  / 100)  / (1  + (Data!B50  / 100))  * (0.78  * SARB!E48+0.72  * 'Embargoed data'!D50  + 0.087  * (SARB!E48  + 'Embargoed data'!D50)))))*100</f>
        <v>#N/A</v>
      </c>
      <c r="S50" s="76" t="e">
        <f>(E50/(0.78  * SARB!E48+0.72  * 'Embargoed data'!D50  + 0.087  * (SARB!E48  + 'Embargoed data'!D50)))*100</f>
        <v>#N/A</v>
      </c>
      <c r="T50" s="76" t="e">
        <f>(O50/SARB!W48)*100</f>
        <v>#N/A</v>
      </c>
      <c r="U50" s="76">
        <f xml:space="preserve"> (M50/(Data!C49  + 'Embargoed data'!E49)*100)</f>
        <v>6.6896059615193639</v>
      </c>
      <c r="V50" s="76">
        <f xml:space="preserve"> N50/(SARB!C48  - Data!C50  - 'Embargoed data'!F50)*100</f>
        <v>20.467086655207339</v>
      </c>
      <c r="W50" s="17">
        <v>2885.6540687084098</v>
      </c>
      <c r="X50" s="17">
        <v>5296.66395258993</v>
      </c>
      <c r="Y50" s="76">
        <f xml:space="preserve"> (W50/(Data!C50)*100)</f>
        <v>7.3807557324306465</v>
      </c>
      <c r="Z50" s="76">
        <f xml:space="preserve"> (X50/'Embargoed data'!C50)*100</f>
        <v>25.781483332919251</v>
      </c>
      <c r="AA50" s="17" t="e">
        <v>#N/A</v>
      </c>
      <c r="AB50" s="17" t="e">
        <f t="shared" si="5"/>
        <v>#N/A</v>
      </c>
      <c r="AC50" s="76"/>
      <c r="AD50" s="76"/>
      <c r="AE50" s="17"/>
      <c r="AF50" s="17"/>
    </row>
    <row r="51" spans="1:32" x14ac:dyDescent="0.2">
      <c r="A51" s="18">
        <v>29767</v>
      </c>
      <c r="B51" s="17">
        <v>8145</v>
      </c>
      <c r="C51" s="17">
        <v>5854</v>
      </c>
      <c r="D51" s="17" t="e">
        <v>#N/A</v>
      </c>
      <c r="E51" s="17" t="e">
        <f t="shared" si="0"/>
        <v>#N/A</v>
      </c>
      <c r="F51" s="17" t="e">
        <v>#N/A</v>
      </c>
      <c r="G51" s="17" t="e">
        <f t="shared" si="1"/>
        <v>#N/A</v>
      </c>
      <c r="H51" s="17" t="e">
        <v>#N/A</v>
      </c>
      <c r="I51" s="17" t="e">
        <f t="shared" si="2"/>
        <v>#N/A</v>
      </c>
      <c r="J51" s="17" t="e">
        <v>#N/A</v>
      </c>
      <c r="K51" s="17" t="e">
        <f t="shared" si="3"/>
        <v>#N/A</v>
      </c>
      <c r="L51" s="17">
        <f t="shared" si="4"/>
        <v>13999</v>
      </c>
      <c r="M51" s="17">
        <v>3213</v>
      </c>
      <c r="N51" s="17">
        <v>4932</v>
      </c>
      <c r="O51" s="76" t="e">
        <f>(K51/SARB!S49)*100</f>
        <v>#N/A</v>
      </c>
      <c r="P51" s="76" t="e">
        <f>(I51/SARB!E49)*100</f>
        <v>#N/A</v>
      </c>
      <c r="Q51" s="76" t="e">
        <f xml:space="preserve"> (G51/(SARB!D49  + SARB!F49  + SARB!H49 + SARB!J49))*100</f>
        <v>#N/A</v>
      </c>
      <c r="R51" s="76" t="e">
        <f xml:space="preserve"> E51/((((Data!B51  / 100)  / (1  + (Data!B51  / 100))  * (0.78  * SARB!E49+0.72  * 'Embargoed data'!D51  + 0.087  * (SARB!E49  + 'Embargoed data'!D51)))))*100</f>
        <v>#N/A</v>
      </c>
      <c r="S51" s="76" t="e">
        <f>(E51/(0.78  * SARB!E49+0.72  * 'Embargoed data'!D51  + 0.087  * (SARB!E49  + 'Embargoed data'!D51)))*100</f>
        <v>#N/A</v>
      </c>
      <c r="T51" s="76" t="e">
        <f>(O51/SARB!W49)*100</f>
        <v>#N/A</v>
      </c>
      <c r="U51" s="76">
        <f xml:space="preserve"> (M51/(Data!C50  + 'Embargoed data'!E50)*100)</f>
        <v>7.090173412445516</v>
      </c>
      <c r="V51" s="76">
        <f xml:space="preserve"> N51/(SARB!C49  - Data!C51  - 'Embargoed data'!F51)*100</f>
        <v>19.341707419419357</v>
      </c>
      <c r="W51" s="17">
        <v>3185.7749288712398</v>
      </c>
      <c r="X51" s="17">
        <v>4997.4422735083199</v>
      </c>
      <c r="Y51" s="76">
        <f xml:space="preserve"> (W51/(Data!C51)*100)</f>
        <v>7.6481848774937342</v>
      </c>
      <c r="Z51" s="76">
        <f xml:space="preserve"> (X51/'Embargoed data'!C51)*100</f>
        <v>24.914548088042821</v>
      </c>
      <c r="AA51" s="17" t="e">
        <v>#N/A</v>
      </c>
      <c r="AB51" s="17" t="e">
        <f t="shared" si="5"/>
        <v>#N/A</v>
      </c>
      <c r="AC51" s="76"/>
      <c r="AD51" s="76"/>
      <c r="AE51" s="17"/>
      <c r="AF51" s="17"/>
    </row>
    <row r="52" spans="1:32" x14ac:dyDescent="0.2">
      <c r="A52" s="18">
        <v>29859</v>
      </c>
      <c r="B52" s="17">
        <v>8420</v>
      </c>
      <c r="C52" s="17">
        <v>6258</v>
      </c>
      <c r="D52" s="17" t="e">
        <v>#N/A</v>
      </c>
      <c r="E52" s="17" t="e">
        <f t="shared" si="0"/>
        <v>#N/A</v>
      </c>
      <c r="F52" s="17" t="e">
        <v>#N/A</v>
      </c>
      <c r="G52" s="17" t="e">
        <f t="shared" si="1"/>
        <v>#N/A</v>
      </c>
      <c r="H52" s="17" t="e">
        <v>#N/A</v>
      </c>
      <c r="I52" s="17" t="e">
        <f t="shared" si="2"/>
        <v>#N/A</v>
      </c>
      <c r="J52" s="17" t="e">
        <v>#N/A</v>
      </c>
      <c r="K52" s="17" t="e">
        <f t="shared" si="3"/>
        <v>#N/A</v>
      </c>
      <c r="L52" s="17">
        <f t="shared" si="4"/>
        <v>14678</v>
      </c>
      <c r="M52" s="17">
        <v>3253</v>
      </c>
      <c r="N52" s="17">
        <v>5167</v>
      </c>
      <c r="O52" s="76" t="e">
        <f>(K52/SARB!S50)*100</f>
        <v>#N/A</v>
      </c>
      <c r="P52" s="76" t="e">
        <f>(I52/SARB!E50)*100</f>
        <v>#N/A</v>
      </c>
      <c r="Q52" s="76" t="e">
        <f xml:space="preserve"> (G52/(SARB!D50  + SARB!F50  + SARB!H50 + SARB!J50))*100</f>
        <v>#N/A</v>
      </c>
      <c r="R52" s="76" t="e">
        <f xml:space="preserve"> E52/((((Data!B52  / 100)  / (1  + (Data!B52  / 100))  * (0.78  * SARB!E50+0.72  * 'Embargoed data'!D52  + 0.087  * (SARB!E50  + 'Embargoed data'!D52)))))*100</f>
        <v>#N/A</v>
      </c>
      <c r="S52" s="76" t="e">
        <f>(E52/(0.78  * SARB!E50+0.72  * 'Embargoed data'!D52  + 0.087  * (SARB!E50  + 'Embargoed data'!D52)))*100</f>
        <v>#N/A</v>
      </c>
      <c r="T52" s="76" t="e">
        <f>(O52/SARB!W50)*100</f>
        <v>#N/A</v>
      </c>
      <c r="U52" s="76">
        <f xml:space="preserve"> (M52/(Data!C51  + 'Embargoed data'!E51)*100)</f>
        <v>6.8428977536868132</v>
      </c>
      <c r="V52" s="76">
        <f xml:space="preserve"> N52/(SARB!C50  - Data!C52  - 'Embargoed data'!F52)*100</f>
        <v>20.413516932512525</v>
      </c>
      <c r="W52" s="17">
        <v>3396.1377200478701</v>
      </c>
      <c r="X52" s="17">
        <v>4910.7072260122104</v>
      </c>
      <c r="Y52" s="76">
        <f xml:space="preserve"> (W52/(Data!C52)*100)</f>
        <v>7.7367817569889512</v>
      </c>
      <c r="Z52" s="76">
        <f xml:space="preserve"> (X52/'Embargoed data'!C52)*100</f>
        <v>25.825045140054186</v>
      </c>
      <c r="AA52" s="17" t="e">
        <v>#N/A</v>
      </c>
      <c r="AB52" s="17" t="e">
        <f t="shared" si="5"/>
        <v>#N/A</v>
      </c>
      <c r="AC52" s="76"/>
      <c r="AD52" s="76"/>
      <c r="AE52" s="17"/>
      <c r="AF52" s="17"/>
    </row>
    <row r="53" spans="1:32" x14ac:dyDescent="0.2">
      <c r="A53" s="18">
        <v>29951</v>
      </c>
      <c r="B53" s="17">
        <v>8376</v>
      </c>
      <c r="C53" s="17">
        <v>6252</v>
      </c>
      <c r="D53" s="17" t="e">
        <v>#N/A</v>
      </c>
      <c r="E53" s="17" t="e">
        <f t="shared" si="0"/>
        <v>#N/A</v>
      </c>
      <c r="F53" s="17" t="e">
        <v>#N/A</v>
      </c>
      <c r="G53" s="17" t="e">
        <f t="shared" si="1"/>
        <v>#N/A</v>
      </c>
      <c r="H53" s="17" t="e">
        <v>#N/A</v>
      </c>
      <c r="I53" s="17" t="e">
        <f t="shared" si="2"/>
        <v>#N/A</v>
      </c>
      <c r="J53" s="17" t="e">
        <v>#N/A</v>
      </c>
      <c r="K53" s="17" t="e">
        <f t="shared" si="3"/>
        <v>#N/A</v>
      </c>
      <c r="L53" s="17">
        <f t="shared" si="4"/>
        <v>14628</v>
      </c>
      <c r="M53" s="17">
        <v>4064</v>
      </c>
      <c r="N53" s="17">
        <v>4312</v>
      </c>
      <c r="O53" s="76" t="e">
        <f>(K53/SARB!S51)*100</f>
        <v>#N/A</v>
      </c>
      <c r="P53" s="76" t="e">
        <f>(I53/SARB!E51)*100</f>
        <v>#N/A</v>
      </c>
      <c r="Q53" s="76" t="e">
        <f xml:space="preserve"> (G53/(SARB!D51  + SARB!F51  + SARB!H51 + SARB!J51))*100</f>
        <v>#N/A</v>
      </c>
      <c r="R53" s="76" t="e">
        <f xml:space="preserve"> E53/((((Data!B53  / 100)  / (1  + (Data!B53  / 100))  * (0.78  * SARB!E51+0.72  * 'Embargoed data'!D53  + 0.087  * (SARB!E51  + 'Embargoed data'!D53)))))*100</f>
        <v>#N/A</v>
      </c>
      <c r="S53" s="76" t="e">
        <f>(E53/(0.78  * SARB!E51+0.72  * 'Embargoed data'!D53  + 0.087  * (SARB!E51  + 'Embargoed data'!D53)))*100</f>
        <v>#N/A</v>
      </c>
      <c r="T53" s="76" t="e">
        <f>(O53/SARB!W51)*100</f>
        <v>#N/A</v>
      </c>
      <c r="U53" s="76">
        <f xml:space="preserve"> (M53/(Data!C52  + 'Embargoed data'!E52)*100)</f>
        <v>8.2417476561009124</v>
      </c>
      <c r="V53" s="76">
        <f xml:space="preserve"> N53/(SARB!C51  - Data!C53  - 'Embargoed data'!F53)*100</f>
        <v>16.44139189041309</v>
      </c>
      <c r="W53" s="17">
        <v>3930.6620222872102</v>
      </c>
      <c r="X53" s="17">
        <v>4557.3301415011601</v>
      </c>
      <c r="Y53" s="76">
        <f xml:space="preserve"> (W53/(Data!C53)*100)</f>
        <v>8.586543509376348</v>
      </c>
      <c r="Z53" s="76">
        <f xml:space="preserve"> (X53/'Embargoed data'!C53)*100</f>
        <v>22.908996201721095</v>
      </c>
      <c r="AA53" s="17" t="e">
        <v>#N/A</v>
      </c>
      <c r="AB53" s="17" t="e">
        <f t="shared" si="5"/>
        <v>#N/A</v>
      </c>
      <c r="AC53" s="76"/>
      <c r="AD53" s="76"/>
      <c r="AE53" s="17"/>
      <c r="AF53" s="17"/>
    </row>
    <row r="54" spans="1:32" x14ac:dyDescent="0.2">
      <c r="A54" s="18">
        <v>30041</v>
      </c>
      <c r="B54" s="17">
        <v>8913</v>
      </c>
      <c r="C54" s="17">
        <v>7548</v>
      </c>
      <c r="D54" s="17" t="e">
        <v>#N/A</v>
      </c>
      <c r="E54" s="17" t="e">
        <f t="shared" si="0"/>
        <v>#N/A</v>
      </c>
      <c r="F54" s="17" t="e">
        <v>#N/A</v>
      </c>
      <c r="G54" s="17" t="e">
        <f t="shared" si="1"/>
        <v>#N/A</v>
      </c>
      <c r="H54" s="17" t="e">
        <v>#N/A</v>
      </c>
      <c r="I54" s="17" t="e">
        <f t="shared" si="2"/>
        <v>#N/A</v>
      </c>
      <c r="J54" s="17" t="e">
        <v>#N/A</v>
      </c>
      <c r="K54" s="17" t="e">
        <f t="shared" si="3"/>
        <v>#N/A</v>
      </c>
      <c r="L54" s="17">
        <f t="shared" si="4"/>
        <v>16461</v>
      </c>
      <c r="M54" s="17">
        <v>4044</v>
      </c>
      <c r="N54" s="17">
        <v>4869</v>
      </c>
      <c r="O54" s="76" t="e">
        <f>(K54/SARB!S52)*100</f>
        <v>#N/A</v>
      </c>
      <c r="P54" s="76" t="e">
        <f>(I54/SARB!E52)*100</f>
        <v>#N/A</v>
      </c>
      <c r="Q54" s="76" t="e">
        <f xml:space="preserve"> (G54/(SARB!D52  + SARB!F52  + SARB!H52 + SARB!J52))*100</f>
        <v>#N/A</v>
      </c>
      <c r="R54" s="76" t="e">
        <f xml:space="preserve"> E54/((((Data!B54  / 100)  / (1  + (Data!B54  / 100))  * (0.78  * SARB!E52+0.72  * 'Embargoed data'!D54  + 0.087  * (SARB!E52  + 'Embargoed data'!D54)))))*100</f>
        <v>#N/A</v>
      </c>
      <c r="S54" s="76" t="e">
        <f>(E54/(0.78  * SARB!E52+0.72  * 'Embargoed data'!D54  + 0.087  * (SARB!E52  + 'Embargoed data'!D54)))*100</f>
        <v>#N/A</v>
      </c>
      <c r="T54" s="76" t="e">
        <f>(O54/SARB!W52)*100</f>
        <v>#N/A</v>
      </c>
      <c r="U54" s="76">
        <f xml:space="preserve"> (M54/(Data!C53  + 'Embargoed data'!E53)*100)</f>
        <v>7.6185265837407758</v>
      </c>
      <c r="V54" s="76">
        <f xml:space="preserve"> N54/(SARB!C52  - Data!C54  - 'Embargoed data'!F54)*100</f>
        <v>18.775385234734735</v>
      </c>
      <c r="W54" s="17">
        <v>4066.9915090414902</v>
      </c>
      <c r="X54" s="17">
        <v>4782.9740953620403</v>
      </c>
      <c r="Y54" s="76">
        <f xml:space="preserve"> (W54/(Data!C54)*100)</f>
        <v>8.5458951650378019</v>
      </c>
      <c r="Z54" s="76">
        <f xml:space="preserve"> (X54/'Embargoed data'!C54)*100</f>
        <v>25.997886106367645</v>
      </c>
      <c r="AA54" s="17" t="e">
        <v>#N/A</v>
      </c>
      <c r="AB54" s="17" t="e">
        <f t="shared" si="5"/>
        <v>#N/A</v>
      </c>
      <c r="AC54" s="76"/>
      <c r="AD54" s="76"/>
      <c r="AE54" s="17"/>
      <c r="AF54" s="17"/>
    </row>
    <row r="55" spans="1:32" x14ac:dyDescent="0.2">
      <c r="A55" s="18">
        <v>30132</v>
      </c>
      <c r="B55" s="17">
        <v>9009</v>
      </c>
      <c r="C55" s="17">
        <v>7834</v>
      </c>
      <c r="D55" s="17" t="e">
        <v>#N/A</v>
      </c>
      <c r="E55" s="17" t="e">
        <f t="shared" si="0"/>
        <v>#N/A</v>
      </c>
      <c r="F55" s="17" t="e">
        <v>#N/A</v>
      </c>
      <c r="G55" s="17" t="e">
        <f t="shared" si="1"/>
        <v>#N/A</v>
      </c>
      <c r="H55" s="17" t="e">
        <v>#N/A</v>
      </c>
      <c r="I55" s="17" t="e">
        <f t="shared" si="2"/>
        <v>#N/A</v>
      </c>
      <c r="J55" s="17" t="e">
        <v>#N/A</v>
      </c>
      <c r="K55" s="17" t="e">
        <f t="shared" si="3"/>
        <v>#N/A</v>
      </c>
      <c r="L55" s="17">
        <f t="shared" si="4"/>
        <v>16843</v>
      </c>
      <c r="M55" s="17">
        <v>4561</v>
      </c>
      <c r="N55" s="17">
        <v>4448</v>
      </c>
      <c r="O55" s="76" t="e">
        <f>(K55/SARB!S53)*100</f>
        <v>#N/A</v>
      </c>
      <c r="P55" s="76" t="e">
        <f>(I55/SARB!E53)*100</f>
        <v>#N/A</v>
      </c>
      <c r="Q55" s="76" t="e">
        <f xml:space="preserve"> (G55/(SARB!D53  + SARB!F53  + SARB!H53 + SARB!J53))*100</f>
        <v>#N/A</v>
      </c>
      <c r="R55" s="76" t="e">
        <f xml:space="preserve"> E55/((((Data!B55  / 100)  / (1  + (Data!B55  / 100))  * (0.78  * SARB!E53+0.72  * 'Embargoed data'!D55  + 0.087  * (SARB!E53  + 'Embargoed data'!D55)))))*100</f>
        <v>#N/A</v>
      </c>
      <c r="S55" s="76" t="e">
        <f>(E55/(0.78  * SARB!E53+0.72  * 'Embargoed data'!D55  + 0.087  * (SARB!E53  + 'Embargoed data'!D55)))*100</f>
        <v>#N/A</v>
      </c>
      <c r="T55" s="76" t="e">
        <f>(O55/SARB!W53)*100</f>
        <v>#N/A</v>
      </c>
      <c r="U55" s="76">
        <f xml:space="preserve"> (M55/(Data!C54  + 'Embargoed data'!E54)*100)</f>
        <v>8.1600288830314156</v>
      </c>
      <c r="V55" s="76">
        <f xml:space="preserve"> N55/(SARB!C53  - Data!C55  - 'Embargoed data'!F55)*100</f>
        <v>18.101794104301007</v>
      </c>
      <c r="W55" s="17">
        <v>4455.7202148365004</v>
      </c>
      <c r="X55" s="17">
        <v>4571.9955158090597</v>
      </c>
      <c r="Y55" s="76">
        <f xml:space="preserve"> (W55/(Data!C55)*100)</f>
        <v>8.8514277495311795</v>
      </c>
      <c r="Z55" s="76">
        <f xml:space="preserve"> (X55/'Embargoed data'!C55)*100</f>
        <v>26.710839200292696</v>
      </c>
      <c r="AA55" s="17" t="e">
        <v>#N/A</v>
      </c>
      <c r="AB55" s="17" t="e">
        <f t="shared" si="5"/>
        <v>#N/A</v>
      </c>
      <c r="AC55" s="76"/>
      <c r="AD55" s="76"/>
      <c r="AE55" s="17"/>
      <c r="AF55" s="17"/>
    </row>
    <row r="56" spans="1:32" x14ac:dyDescent="0.2">
      <c r="A56" s="18">
        <v>30224</v>
      </c>
      <c r="B56" s="17">
        <v>9502</v>
      </c>
      <c r="C56" s="17">
        <v>8551</v>
      </c>
      <c r="D56" s="17" t="e">
        <v>#N/A</v>
      </c>
      <c r="E56" s="17" t="e">
        <f t="shared" si="0"/>
        <v>#N/A</v>
      </c>
      <c r="F56" s="17" t="e">
        <v>#N/A</v>
      </c>
      <c r="G56" s="17" t="e">
        <f t="shared" si="1"/>
        <v>#N/A</v>
      </c>
      <c r="H56" s="17" t="e">
        <v>#N/A</v>
      </c>
      <c r="I56" s="17" t="e">
        <f t="shared" si="2"/>
        <v>#N/A</v>
      </c>
      <c r="J56" s="17" t="e">
        <v>#N/A</v>
      </c>
      <c r="K56" s="17" t="e">
        <f t="shared" si="3"/>
        <v>#N/A</v>
      </c>
      <c r="L56" s="17">
        <f t="shared" si="4"/>
        <v>18053</v>
      </c>
      <c r="M56" s="17">
        <v>4452</v>
      </c>
      <c r="N56" s="17">
        <v>5050</v>
      </c>
      <c r="O56" s="76" t="e">
        <f>(K56/SARB!S54)*100</f>
        <v>#N/A</v>
      </c>
      <c r="P56" s="76" t="e">
        <f>(I56/SARB!E54)*100</f>
        <v>#N/A</v>
      </c>
      <c r="Q56" s="76" t="e">
        <f xml:space="preserve"> (G56/(SARB!D54  + SARB!F54  + SARB!H54 + SARB!J54))*100</f>
        <v>#N/A</v>
      </c>
      <c r="R56" s="76" t="e">
        <f xml:space="preserve"> E56/((((Data!B56  / 100)  / (1  + (Data!B56  / 100))  * (0.78  * SARB!E54+0.72  * 'Embargoed data'!D56  + 0.087  * (SARB!E54  + 'Embargoed data'!D56)))))*100</f>
        <v>#N/A</v>
      </c>
      <c r="S56" s="76" t="e">
        <f>(E56/(0.78  * SARB!E54+0.72  * 'Embargoed data'!D56  + 0.087  * (SARB!E54  + 'Embargoed data'!D56)))*100</f>
        <v>#N/A</v>
      </c>
      <c r="T56" s="76" t="e">
        <f>(O56/SARB!W54)*100</f>
        <v>#N/A</v>
      </c>
      <c r="U56" s="76">
        <f xml:space="preserve"> (M56/(Data!C55  + 'Embargoed data'!E55)*100)</f>
        <v>7.9064762600591347</v>
      </c>
      <c r="V56" s="76">
        <f xml:space="preserve"> N56/(SARB!C54  - Data!C56  - 'Embargoed data'!F56)*100</f>
        <v>19.330461707120921</v>
      </c>
      <c r="W56" s="17">
        <v>4756.2891943812601</v>
      </c>
      <c r="X56" s="17">
        <v>4717.9107504513004</v>
      </c>
      <c r="Y56" s="76">
        <f xml:space="preserve"> (W56/(Data!C56)*100)</f>
        <v>9.1324843885126246</v>
      </c>
      <c r="Z56" s="76">
        <f xml:space="preserve"> (X56/'Embargoed data'!C56)*100</f>
        <v>26.965561106050735</v>
      </c>
      <c r="AA56" s="17" t="e">
        <v>#N/A</v>
      </c>
      <c r="AB56" s="17" t="e">
        <f t="shared" si="5"/>
        <v>#N/A</v>
      </c>
      <c r="AC56" s="76"/>
      <c r="AD56" s="76"/>
      <c r="AE56" s="17"/>
      <c r="AF56" s="17"/>
    </row>
    <row r="57" spans="1:32" x14ac:dyDescent="0.2">
      <c r="A57" s="18">
        <v>30316</v>
      </c>
      <c r="B57" s="17">
        <v>10552</v>
      </c>
      <c r="C57" s="17">
        <v>8247</v>
      </c>
      <c r="D57" s="17" t="e">
        <v>#N/A</v>
      </c>
      <c r="E57" s="17" t="e">
        <f t="shared" si="0"/>
        <v>#N/A</v>
      </c>
      <c r="F57" s="17" t="e">
        <v>#N/A</v>
      </c>
      <c r="G57" s="17" t="e">
        <f t="shared" si="1"/>
        <v>#N/A</v>
      </c>
      <c r="H57" s="17" t="e">
        <v>#N/A</v>
      </c>
      <c r="I57" s="17" t="e">
        <f t="shared" si="2"/>
        <v>#N/A</v>
      </c>
      <c r="J57" s="17" t="e">
        <v>#N/A</v>
      </c>
      <c r="K57" s="17" t="e">
        <f t="shared" si="3"/>
        <v>#N/A</v>
      </c>
      <c r="L57" s="17">
        <f t="shared" si="4"/>
        <v>18799</v>
      </c>
      <c r="M57" s="17">
        <v>5479</v>
      </c>
      <c r="N57" s="17">
        <v>5073</v>
      </c>
      <c r="O57" s="76" t="e">
        <f>(K57/SARB!S55)*100</f>
        <v>#N/A</v>
      </c>
      <c r="P57" s="76" t="e">
        <f>(I57/SARB!E55)*100</f>
        <v>#N/A</v>
      </c>
      <c r="Q57" s="76" t="e">
        <f xml:space="preserve"> (G57/(SARB!D55  + SARB!F55  + SARB!H55 + SARB!J55))*100</f>
        <v>#N/A</v>
      </c>
      <c r="R57" s="76" t="e">
        <f xml:space="preserve"> E57/((((Data!B57  / 100)  / (1  + (Data!B57  / 100))  * (0.78  * SARB!E55+0.72  * 'Embargoed data'!D57  + 0.087  * (SARB!E55  + 'Embargoed data'!D57)))))*100</f>
        <v>#N/A</v>
      </c>
      <c r="S57" s="76" t="e">
        <f>(E57/(0.78  * SARB!E55+0.72  * 'Embargoed data'!D57  + 0.087  * (SARB!E55  + 'Embargoed data'!D57)))*100</f>
        <v>#N/A</v>
      </c>
      <c r="T57" s="76" t="e">
        <f>(O57/SARB!W55)*100</f>
        <v>#N/A</v>
      </c>
      <c r="U57" s="76">
        <f xml:space="preserve"> (M57/(Data!C56  + 'Embargoed data'!E56)*100)</f>
        <v>9.480614919708934</v>
      </c>
      <c r="V57" s="76">
        <f xml:space="preserve"> N57/(SARB!C55  - Data!C57  - 'Embargoed data'!F57)*100</f>
        <v>18.829910196954998</v>
      </c>
      <c r="W57" s="17">
        <v>5209.6253520850896</v>
      </c>
      <c r="X57" s="17">
        <v>5383.4940295823599</v>
      </c>
      <c r="Y57" s="76">
        <f xml:space="preserve"> (W57/(Data!C57)*100)</f>
        <v>9.6555006062183111</v>
      </c>
      <c r="Z57" s="76">
        <f xml:space="preserve"> (X57/'Embargoed data'!C57)*100</f>
        <v>28.63435759494724</v>
      </c>
      <c r="AA57" s="17" t="e">
        <v>#N/A</v>
      </c>
      <c r="AB57" s="17" t="e">
        <f t="shared" si="5"/>
        <v>#N/A</v>
      </c>
      <c r="AC57" s="76"/>
      <c r="AD57" s="76"/>
      <c r="AE57" s="17"/>
      <c r="AF57" s="17"/>
    </row>
    <row r="58" spans="1:32" x14ac:dyDescent="0.2">
      <c r="A58" s="18">
        <v>30406</v>
      </c>
      <c r="B58" s="17">
        <v>10957</v>
      </c>
      <c r="C58" s="17">
        <v>8507</v>
      </c>
      <c r="D58" s="17" t="e">
        <v>#N/A</v>
      </c>
      <c r="E58" s="17" t="e">
        <f t="shared" si="0"/>
        <v>#N/A</v>
      </c>
      <c r="F58" s="17" t="e">
        <v>#N/A</v>
      </c>
      <c r="G58" s="17" t="e">
        <f t="shared" si="1"/>
        <v>#N/A</v>
      </c>
      <c r="H58" s="17" t="e">
        <v>#N/A</v>
      </c>
      <c r="I58" s="17" t="e">
        <f t="shared" si="2"/>
        <v>#N/A</v>
      </c>
      <c r="J58" s="17" t="e">
        <v>#N/A</v>
      </c>
      <c r="K58" s="17" t="e">
        <f t="shared" si="3"/>
        <v>#N/A</v>
      </c>
      <c r="L58" s="17">
        <f t="shared" si="4"/>
        <v>19464</v>
      </c>
      <c r="M58" s="17">
        <v>5412</v>
      </c>
      <c r="N58" s="17">
        <v>5545</v>
      </c>
      <c r="O58" s="76" t="e">
        <f>(K58/SARB!S56)*100</f>
        <v>#N/A</v>
      </c>
      <c r="P58" s="76" t="e">
        <f>(I58/SARB!E56)*100</f>
        <v>#N/A</v>
      </c>
      <c r="Q58" s="76" t="e">
        <f xml:space="preserve"> (G58/(SARB!D56  + SARB!F56  + SARB!H56 + SARB!J56))*100</f>
        <v>#N/A</v>
      </c>
      <c r="R58" s="76" t="e">
        <f xml:space="preserve"> E58/((((Data!B58  / 100)  / (1  + (Data!B58  / 100))  * (0.78  * SARB!E56+0.72  * 'Embargoed data'!D58  + 0.087  * (SARB!E56  + 'Embargoed data'!D58)))))*100</f>
        <v>#N/A</v>
      </c>
      <c r="S58" s="76" t="e">
        <f>(E58/(0.78  * SARB!E56+0.72  * 'Embargoed data'!D58  + 0.087  * (SARB!E56  + 'Embargoed data'!D58)))*100</f>
        <v>#N/A</v>
      </c>
      <c r="T58" s="76" t="e">
        <f>(O58/SARB!W56)*100</f>
        <v>#N/A</v>
      </c>
      <c r="U58" s="76">
        <f xml:space="preserve"> (M58/(Data!C57  + 'Embargoed data'!E57)*100)</f>
        <v>8.9264301833414876</v>
      </c>
      <c r="V58" s="76">
        <f xml:space="preserve"> N58/(SARB!C56  - Data!C58  - 'Embargoed data'!F58)*100</f>
        <v>19.850667136352428</v>
      </c>
      <c r="W58" s="17">
        <v>5478.1606099833698</v>
      </c>
      <c r="X58" s="17">
        <v>5465.1810522957303</v>
      </c>
      <c r="Y58" s="76">
        <f xml:space="preserve"> (W58/(Data!C58)*100)</f>
        <v>9.9121729241380372</v>
      </c>
      <c r="Z58" s="76">
        <f xml:space="preserve"> (X58/'Embargoed data'!C58)*100</f>
        <v>28.255234036558068</v>
      </c>
      <c r="AA58" s="17" t="e">
        <v>#N/A</v>
      </c>
      <c r="AB58" s="17" t="e">
        <f t="shared" si="5"/>
        <v>#N/A</v>
      </c>
      <c r="AC58" s="76"/>
      <c r="AD58" s="76"/>
      <c r="AE58" s="17"/>
      <c r="AF58" s="17"/>
    </row>
    <row r="59" spans="1:32" x14ac:dyDescent="0.2">
      <c r="A59" s="18">
        <v>30497</v>
      </c>
      <c r="B59" s="17">
        <v>11774</v>
      </c>
      <c r="C59" s="17">
        <v>8553</v>
      </c>
      <c r="D59" s="17" t="e">
        <v>#N/A</v>
      </c>
      <c r="E59" s="17" t="e">
        <f t="shared" si="0"/>
        <v>#N/A</v>
      </c>
      <c r="F59" s="17" t="e">
        <v>#N/A</v>
      </c>
      <c r="G59" s="17" t="e">
        <f t="shared" si="1"/>
        <v>#N/A</v>
      </c>
      <c r="H59" s="17" t="e">
        <v>#N/A</v>
      </c>
      <c r="I59" s="17" t="e">
        <f t="shared" si="2"/>
        <v>#N/A</v>
      </c>
      <c r="J59" s="17" t="e">
        <v>#N/A</v>
      </c>
      <c r="K59" s="17" t="e">
        <f t="shared" si="3"/>
        <v>#N/A</v>
      </c>
      <c r="L59" s="17">
        <f t="shared" si="4"/>
        <v>20327</v>
      </c>
      <c r="M59" s="17">
        <v>6059</v>
      </c>
      <c r="N59" s="17">
        <v>5715</v>
      </c>
      <c r="O59" s="76" t="e">
        <f>(K59/SARB!S57)*100</f>
        <v>#N/A</v>
      </c>
      <c r="P59" s="76" t="e">
        <f>(I59/SARB!E57)*100</f>
        <v>#N/A</v>
      </c>
      <c r="Q59" s="76" t="e">
        <f xml:space="preserve"> (G59/(SARB!D57  + SARB!F57  + SARB!H57 + SARB!J57))*100</f>
        <v>#N/A</v>
      </c>
      <c r="R59" s="76" t="e">
        <f xml:space="preserve"> E59/((((Data!B59  / 100)  / (1  + (Data!B59  / 100))  * (0.78  * SARB!E57+0.72  * 'Embargoed data'!D59  + 0.087  * (SARB!E57  + 'Embargoed data'!D59)))))*100</f>
        <v>#N/A</v>
      </c>
      <c r="S59" s="76" t="e">
        <f>(E59/(0.78  * SARB!E57+0.72  * 'Embargoed data'!D59  + 0.087  * (SARB!E57  + 'Embargoed data'!D59)))*100</f>
        <v>#N/A</v>
      </c>
      <c r="T59" s="76" t="e">
        <f>(O59/SARB!W57)*100</f>
        <v>#N/A</v>
      </c>
      <c r="U59" s="76">
        <f xml:space="preserve"> (M59/(Data!C58  + 'Embargoed data'!E58)*100)</f>
        <v>9.1819265618632873</v>
      </c>
      <c r="V59" s="76">
        <f xml:space="preserve"> N59/(SARB!C57  - Data!C59  - 'Embargoed data'!F59)*100</f>
        <v>19.744854332034862</v>
      </c>
      <c r="W59" s="17">
        <v>5889.8161277685604</v>
      </c>
      <c r="X59" s="17">
        <v>5945.6307749224598</v>
      </c>
      <c r="Y59" s="76">
        <f xml:space="preserve"> (W59/(Data!C59)*100)</f>
        <v>10.322326237348289</v>
      </c>
      <c r="Z59" s="76">
        <f xml:space="preserve"> (X59/'Embargoed data'!C59)*100</f>
        <v>28.878210386516351</v>
      </c>
      <c r="AA59" s="17" t="e">
        <v>#N/A</v>
      </c>
      <c r="AB59" s="17" t="e">
        <f t="shared" si="5"/>
        <v>#N/A</v>
      </c>
      <c r="AC59" s="76"/>
      <c r="AD59" s="76"/>
      <c r="AE59" s="17"/>
      <c r="AF59" s="17"/>
    </row>
    <row r="60" spans="1:32" x14ac:dyDescent="0.2">
      <c r="A60" s="18">
        <v>30589</v>
      </c>
      <c r="B60" s="17">
        <v>11618</v>
      </c>
      <c r="C60" s="17">
        <v>9243</v>
      </c>
      <c r="D60" s="17" t="e">
        <v>#N/A</v>
      </c>
      <c r="E60" s="17" t="e">
        <f t="shared" si="0"/>
        <v>#N/A</v>
      </c>
      <c r="F60" s="17" t="e">
        <v>#N/A</v>
      </c>
      <c r="G60" s="17" t="e">
        <f t="shared" si="1"/>
        <v>#N/A</v>
      </c>
      <c r="H60" s="17" t="e">
        <v>#N/A</v>
      </c>
      <c r="I60" s="17" t="e">
        <f t="shared" si="2"/>
        <v>#N/A</v>
      </c>
      <c r="J60" s="17" t="e">
        <v>#N/A</v>
      </c>
      <c r="K60" s="17" t="e">
        <f t="shared" si="3"/>
        <v>#N/A</v>
      </c>
      <c r="L60" s="17">
        <f t="shared" si="4"/>
        <v>20861</v>
      </c>
      <c r="M60" s="17">
        <v>5987</v>
      </c>
      <c r="N60" s="17">
        <v>5631</v>
      </c>
      <c r="O60" s="76" t="e">
        <f>(K60/SARB!S58)*100</f>
        <v>#N/A</v>
      </c>
      <c r="P60" s="76" t="e">
        <f>(I60/SARB!E58)*100</f>
        <v>#N/A</v>
      </c>
      <c r="Q60" s="76" t="e">
        <f xml:space="preserve"> (G60/(SARB!D58  + SARB!F58  + SARB!H58 + SARB!J58))*100</f>
        <v>#N/A</v>
      </c>
      <c r="R60" s="76" t="e">
        <f xml:space="preserve"> E60/((((Data!B60  / 100)  / (1  + (Data!B60  / 100))  * (0.78  * SARB!E58+0.72  * 'Embargoed data'!D60  + 0.087  * (SARB!E58  + 'Embargoed data'!D60)))))*100</f>
        <v>#N/A</v>
      </c>
      <c r="S60" s="76" t="e">
        <f>(E60/(0.78  * SARB!E58+0.72  * 'Embargoed data'!D60  + 0.087  * (SARB!E58  + 'Embargoed data'!D60)))*100</f>
        <v>#N/A</v>
      </c>
      <c r="T60" s="76" t="e">
        <f>(O60/SARB!W58)*100</f>
        <v>#N/A</v>
      </c>
      <c r="U60" s="76">
        <f xml:space="preserve"> (M60/(Data!C59  + 'Embargoed data'!E59)*100)</f>
        <v>9.0486508185046493</v>
      </c>
      <c r="V60" s="76">
        <f xml:space="preserve"> N60/(SARB!C58  - Data!C60  - 'Embargoed data'!F60)*100</f>
        <v>18.0598158033491</v>
      </c>
      <c r="W60" s="17">
        <v>6469.0322824617597</v>
      </c>
      <c r="X60" s="17">
        <v>5185.0004501352296</v>
      </c>
      <c r="Y60" s="76">
        <f xml:space="preserve"> (W60/(Data!C60)*100)</f>
        <v>11.059687277682007</v>
      </c>
      <c r="Z60" s="76">
        <f xml:space="preserve"> (X60/'Embargoed data'!C60)*100</f>
        <v>23.141703310156952</v>
      </c>
      <c r="AA60" s="17" t="e">
        <v>#N/A</v>
      </c>
      <c r="AB60" s="17" t="e">
        <f t="shared" si="5"/>
        <v>#N/A</v>
      </c>
      <c r="AC60" s="76"/>
      <c r="AD60" s="76"/>
      <c r="AE60" s="17"/>
      <c r="AF60" s="17"/>
    </row>
    <row r="61" spans="1:32" x14ac:dyDescent="0.2">
      <c r="A61" s="18">
        <v>30681</v>
      </c>
      <c r="B61" s="17">
        <v>11771</v>
      </c>
      <c r="C61" s="17">
        <v>9685</v>
      </c>
      <c r="D61" s="17" t="e">
        <v>#N/A</v>
      </c>
      <c r="E61" s="17" t="e">
        <f t="shared" si="0"/>
        <v>#N/A</v>
      </c>
      <c r="F61" s="17" t="e">
        <v>#N/A</v>
      </c>
      <c r="G61" s="17" t="e">
        <f t="shared" si="1"/>
        <v>#N/A</v>
      </c>
      <c r="H61" s="17" t="e">
        <v>#N/A</v>
      </c>
      <c r="I61" s="17" t="e">
        <f t="shared" si="2"/>
        <v>#N/A</v>
      </c>
      <c r="J61" s="17" t="e">
        <v>#N/A</v>
      </c>
      <c r="K61" s="17" t="e">
        <f t="shared" si="3"/>
        <v>#N/A</v>
      </c>
      <c r="L61" s="17">
        <f t="shared" si="4"/>
        <v>21456</v>
      </c>
      <c r="M61" s="17">
        <v>7074</v>
      </c>
      <c r="N61" s="17">
        <v>4697</v>
      </c>
      <c r="O61" s="76" t="e">
        <f>(K61/SARB!S59)*100</f>
        <v>#N/A</v>
      </c>
      <c r="P61" s="76" t="e">
        <f>(I61/SARB!E59)*100</f>
        <v>#N/A</v>
      </c>
      <c r="Q61" s="76" t="e">
        <f xml:space="preserve"> (G61/(SARB!D59  + SARB!F59  + SARB!H59 + SARB!J59))*100</f>
        <v>#N/A</v>
      </c>
      <c r="R61" s="76" t="e">
        <f xml:space="preserve"> E61/((((Data!B61  / 100)  / (1  + (Data!B61  / 100))  * (0.78  * SARB!E59+0.72  * 'Embargoed data'!D61  + 0.087  * (SARB!E59  + 'Embargoed data'!D61)))))*100</f>
        <v>#N/A</v>
      </c>
      <c r="S61" s="76" t="e">
        <f>(E61/(0.78  * SARB!E59+0.72  * 'Embargoed data'!D61  + 0.087  * (SARB!E59  + 'Embargoed data'!D61)))*100</f>
        <v>#N/A</v>
      </c>
      <c r="T61" s="76" t="e">
        <f>(O61/SARB!W59)*100</f>
        <v>#N/A</v>
      </c>
      <c r="U61" s="76">
        <f xml:space="preserve"> (M61/(Data!C60  + 'Embargoed data'!E60)*100)</f>
        <v>10.228874316285644</v>
      </c>
      <c r="V61" s="76">
        <f xml:space="preserve"> N61/(SARB!C59  - Data!C61  - 'Embargoed data'!F61)*100</f>
        <v>14.551846801924178</v>
      </c>
      <c r="W61" s="17">
        <v>6674.8328363904802</v>
      </c>
      <c r="X61" s="17">
        <v>4961.12561692705</v>
      </c>
      <c r="Y61" s="76">
        <f xml:space="preserve"> (W61/(Data!C61)*100)</f>
        <v>11.017666402110295</v>
      </c>
      <c r="Z61" s="76">
        <f xml:space="preserve"> (X61/'Embargoed data'!C61)*100</f>
        <v>20.773171242749569</v>
      </c>
      <c r="AA61" s="17" t="e">
        <v>#N/A</v>
      </c>
      <c r="AB61" s="17" t="e">
        <f t="shared" si="5"/>
        <v>#N/A</v>
      </c>
      <c r="AC61" s="76"/>
      <c r="AD61" s="76"/>
      <c r="AE61" s="17"/>
      <c r="AF61" s="17"/>
    </row>
    <row r="62" spans="1:32" x14ac:dyDescent="0.2">
      <c r="A62" s="18">
        <v>30772</v>
      </c>
      <c r="B62" s="17">
        <v>12047</v>
      </c>
      <c r="C62" s="17">
        <v>9966</v>
      </c>
      <c r="D62" s="17" t="e">
        <v>#N/A</v>
      </c>
      <c r="E62" s="17" t="e">
        <f t="shared" si="0"/>
        <v>#N/A</v>
      </c>
      <c r="F62" s="17" t="e">
        <v>#N/A</v>
      </c>
      <c r="G62" s="17" t="e">
        <f t="shared" si="1"/>
        <v>#N/A</v>
      </c>
      <c r="H62" s="17" t="e">
        <v>#N/A</v>
      </c>
      <c r="I62" s="17" t="e">
        <f t="shared" si="2"/>
        <v>#N/A</v>
      </c>
      <c r="J62" s="17" t="e">
        <v>#N/A</v>
      </c>
      <c r="K62" s="17" t="e">
        <f t="shared" si="3"/>
        <v>#N/A</v>
      </c>
      <c r="L62" s="17">
        <f t="shared" si="4"/>
        <v>22013</v>
      </c>
      <c r="M62" s="17">
        <v>6956</v>
      </c>
      <c r="N62" s="17">
        <v>5091</v>
      </c>
      <c r="O62" s="76" t="e">
        <f>(K62/SARB!S60)*100</f>
        <v>#N/A</v>
      </c>
      <c r="P62" s="76" t="e">
        <f>(I62/SARB!E60)*100</f>
        <v>#N/A</v>
      </c>
      <c r="Q62" s="76" t="e">
        <f xml:space="preserve"> (G62/(SARB!D60  + SARB!F60  + SARB!H60 + SARB!J60))*100</f>
        <v>#N/A</v>
      </c>
      <c r="R62" s="76" t="e">
        <f xml:space="preserve"> E62/((((Data!B62  / 100)  / (1  + (Data!B62  / 100))  * (0.78  * SARB!E60+0.72  * 'Embargoed data'!D62  + 0.087  * (SARB!E60  + 'Embargoed data'!D62)))))*100</f>
        <v>#N/A</v>
      </c>
      <c r="S62" s="76" t="e">
        <f>(E62/(0.78  * SARB!E60+0.72  * 'Embargoed data'!D62  + 0.087  * (SARB!E60  + 'Embargoed data'!D62)))*100</f>
        <v>#N/A</v>
      </c>
      <c r="T62" s="76" t="e">
        <f>(O62/SARB!W60)*100</f>
        <v>#N/A</v>
      </c>
      <c r="U62" s="76">
        <f xml:space="preserve"> (M62/(Data!C61  + 'Embargoed data'!E61)*100)</f>
        <v>9.5209312664316812</v>
      </c>
      <c r="V62" s="76">
        <f xml:space="preserve"> N62/(SARB!C60  - Data!C62  - 'Embargoed data'!F62)*100</f>
        <v>15.02153204283689</v>
      </c>
      <c r="W62" s="17">
        <v>7067.93610183083</v>
      </c>
      <c r="X62" s="17">
        <v>5057.7885642760903</v>
      </c>
      <c r="Y62" s="76">
        <f xml:space="preserve"> (W62/(Data!C62)*100)</f>
        <v>10.950570311463235</v>
      </c>
      <c r="Z62" s="76">
        <f xml:space="preserve"> (X62/'Embargoed data'!C62)*100</f>
        <v>20.750812709629059</v>
      </c>
      <c r="AA62" s="17" t="e">
        <v>#N/A</v>
      </c>
      <c r="AB62" s="17" t="e">
        <f t="shared" si="5"/>
        <v>#N/A</v>
      </c>
      <c r="AC62" s="76"/>
      <c r="AD62" s="76"/>
      <c r="AE62" s="17"/>
      <c r="AF62" s="17"/>
    </row>
    <row r="63" spans="1:32" x14ac:dyDescent="0.2">
      <c r="A63" s="18">
        <v>30863</v>
      </c>
      <c r="B63" s="17">
        <v>12314</v>
      </c>
      <c r="C63" s="17">
        <v>10832</v>
      </c>
      <c r="D63" s="17" t="e">
        <v>#N/A</v>
      </c>
      <c r="E63" s="17" t="e">
        <f t="shared" si="0"/>
        <v>#N/A</v>
      </c>
      <c r="F63" s="17" t="e">
        <v>#N/A</v>
      </c>
      <c r="G63" s="17" t="e">
        <f t="shared" si="1"/>
        <v>#N/A</v>
      </c>
      <c r="H63" s="17" t="e">
        <v>#N/A</v>
      </c>
      <c r="I63" s="17" t="e">
        <f t="shared" si="2"/>
        <v>#N/A</v>
      </c>
      <c r="J63" s="17" t="e">
        <v>#N/A</v>
      </c>
      <c r="K63" s="17" t="e">
        <f t="shared" si="3"/>
        <v>#N/A</v>
      </c>
      <c r="L63" s="17">
        <f t="shared" si="4"/>
        <v>23146</v>
      </c>
      <c r="M63" s="17">
        <v>7725</v>
      </c>
      <c r="N63" s="17">
        <v>4589</v>
      </c>
      <c r="O63" s="76" t="e">
        <f>(K63/SARB!S61)*100</f>
        <v>#N/A</v>
      </c>
      <c r="P63" s="76" t="e">
        <f>(I63/SARB!E61)*100</f>
        <v>#N/A</v>
      </c>
      <c r="Q63" s="76" t="e">
        <f xml:space="preserve"> (G63/(SARB!D61  + SARB!F61  + SARB!H61 + SARB!J61))*100</f>
        <v>#N/A</v>
      </c>
      <c r="R63" s="76" t="e">
        <f xml:space="preserve"> E63/((((Data!B63  / 100)  / (1  + (Data!B63  / 100))  * (0.78  * SARB!E61+0.72  * 'Embargoed data'!D63  + 0.087  * (SARB!E61  + 'Embargoed data'!D63)))))*100</f>
        <v>#N/A</v>
      </c>
      <c r="S63" s="76" t="e">
        <f>(E63/(0.78  * SARB!E61+0.72  * 'Embargoed data'!D63  + 0.087  * (SARB!E61  + 'Embargoed data'!D63)))*100</f>
        <v>#N/A</v>
      </c>
      <c r="T63" s="76" t="e">
        <f>(O63/SARB!W61)*100</f>
        <v>#N/A</v>
      </c>
      <c r="U63" s="76">
        <f xml:space="preserve"> (M63/(Data!C62  + 'Embargoed data'!E62)*100)</f>
        <v>10.169367023053068</v>
      </c>
      <c r="V63" s="76">
        <f xml:space="preserve"> N63/(SARB!C61  - Data!C63  - 'Embargoed data'!F63)*100</f>
        <v>13.098491004741888</v>
      </c>
      <c r="W63" s="17">
        <v>7459.2662039157503</v>
      </c>
      <c r="X63" s="17">
        <v>4853.6603228122103</v>
      </c>
      <c r="Y63" s="76">
        <f xml:space="preserve"> (W63/(Data!C63)*100)</f>
        <v>11.178614980091941</v>
      </c>
      <c r="Z63" s="76">
        <f xml:space="preserve"> (X63/'Embargoed data'!C63)*100</f>
        <v>19.714819127280819</v>
      </c>
      <c r="AA63" s="17" t="e">
        <v>#N/A</v>
      </c>
      <c r="AB63" s="17" t="e">
        <f t="shared" si="5"/>
        <v>#N/A</v>
      </c>
      <c r="AC63" s="76"/>
      <c r="AD63" s="76"/>
      <c r="AE63" s="17"/>
      <c r="AF63" s="17"/>
    </row>
    <row r="64" spans="1:32" x14ac:dyDescent="0.2">
      <c r="A64" s="18">
        <v>30955</v>
      </c>
      <c r="B64" s="17">
        <v>12921</v>
      </c>
      <c r="C64" s="17">
        <v>12343</v>
      </c>
      <c r="D64" s="17" t="e">
        <v>#N/A</v>
      </c>
      <c r="E64" s="17" t="e">
        <f t="shared" si="0"/>
        <v>#N/A</v>
      </c>
      <c r="F64" s="17" t="e">
        <v>#N/A</v>
      </c>
      <c r="G64" s="17" t="e">
        <f t="shared" si="1"/>
        <v>#N/A</v>
      </c>
      <c r="H64" s="17" t="e">
        <v>#N/A</v>
      </c>
      <c r="I64" s="17" t="e">
        <f t="shared" si="2"/>
        <v>#N/A</v>
      </c>
      <c r="J64" s="17" t="e">
        <v>#N/A</v>
      </c>
      <c r="K64" s="17" t="e">
        <f t="shared" si="3"/>
        <v>#N/A</v>
      </c>
      <c r="L64" s="17">
        <f t="shared" si="4"/>
        <v>25264</v>
      </c>
      <c r="M64" s="17">
        <v>7253</v>
      </c>
      <c r="N64" s="17">
        <v>5668</v>
      </c>
      <c r="O64" s="76" t="e">
        <f>(K64/SARB!S62)*100</f>
        <v>#N/A</v>
      </c>
      <c r="P64" s="76" t="e">
        <f>(I64/SARB!E62)*100</f>
        <v>#N/A</v>
      </c>
      <c r="Q64" s="76" t="e">
        <f xml:space="preserve"> (G64/(SARB!D62  + SARB!F62  + SARB!H62 + SARB!J62))*100</f>
        <v>#N/A</v>
      </c>
      <c r="R64" s="76" t="e">
        <f xml:space="preserve"> E64/((((Data!B64  / 100)  / (1  + (Data!B64  / 100))  * (0.78  * SARB!E62+0.72  * 'Embargoed data'!D64  + 0.087  * (SARB!E62  + 'Embargoed data'!D64)))))*100</f>
        <v>#N/A</v>
      </c>
      <c r="S64" s="76" t="e">
        <f>(E64/(0.78  * SARB!E62+0.72  * 'Embargoed data'!D64  + 0.087  * (SARB!E62  + 'Embargoed data'!D64)))*100</f>
        <v>#N/A</v>
      </c>
      <c r="T64" s="76" t="e">
        <f>(O64/SARB!W62)*100</f>
        <v>#N/A</v>
      </c>
      <c r="U64" s="76">
        <f xml:space="preserve"> (M64/(Data!C63  + 'Embargoed data'!E63)*100)</f>
        <v>8.7468373664699346</v>
      </c>
      <c r="V64" s="76">
        <f xml:space="preserve"> N64/(SARB!C62  - Data!C64  - 'Embargoed data'!F64)*100</f>
        <v>15.327067119195528</v>
      </c>
      <c r="W64" s="17">
        <v>7892.1085828445903</v>
      </c>
      <c r="X64" s="17">
        <v>5132.5102583579501</v>
      </c>
      <c r="Y64" s="76">
        <f xml:space="preserve"> (W64/(Data!C64)*100)</f>
        <v>11.496654745064737</v>
      </c>
      <c r="Z64" s="76">
        <f xml:space="preserve"> (X64/'Embargoed data'!C64)*100</f>
        <v>20.13797085133303</v>
      </c>
      <c r="AA64" s="17" t="e">
        <v>#N/A</v>
      </c>
      <c r="AB64" s="17" t="e">
        <f t="shared" si="5"/>
        <v>#N/A</v>
      </c>
      <c r="AC64" s="76"/>
      <c r="AD64" s="76"/>
      <c r="AE64" s="17"/>
      <c r="AF64" s="17"/>
    </row>
    <row r="65" spans="1:32" x14ac:dyDescent="0.2">
      <c r="A65" s="18">
        <v>31047</v>
      </c>
      <c r="B65" s="17">
        <v>14646</v>
      </c>
      <c r="C65" s="17">
        <v>12203</v>
      </c>
      <c r="D65" s="17" t="e">
        <v>#N/A</v>
      </c>
      <c r="E65" s="17" t="e">
        <f t="shared" si="0"/>
        <v>#N/A</v>
      </c>
      <c r="F65" s="17" t="e">
        <v>#N/A</v>
      </c>
      <c r="G65" s="17" t="e">
        <f t="shared" si="1"/>
        <v>#N/A</v>
      </c>
      <c r="H65" s="17" t="e">
        <v>#N/A</v>
      </c>
      <c r="I65" s="17" t="e">
        <f t="shared" si="2"/>
        <v>#N/A</v>
      </c>
      <c r="J65" s="17" t="e">
        <v>#N/A</v>
      </c>
      <c r="K65" s="17" t="e">
        <f t="shared" si="3"/>
        <v>#N/A</v>
      </c>
      <c r="L65" s="17">
        <f t="shared" si="4"/>
        <v>26849</v>
      </c>
      <c r="M65" s="17">
        <v>9242</v>
      </c>
      <c r="N65" s="17">
        <v>5404</v>
      </c>
      <c r="O65" s="76" t="e">
        <f>(K65/SARB!S63)*100</f>
        <v>#N/A</v>
      </c>
      <c r="P65" s="76" t="e">
        <f>(I65/SARB!E63)*100</f>
        <v>#N/A</v>
      </c>
      <c r="Q65" s="76" t="e">
        <f xml:space="preserve"> (G65/(SARB!D63  + SARB!F63  + SARB!H63 + SARB!J63))*100</f>
        <v>#N/A</v>
      </c>
      <c r="R65" s="76" t="e">
        <f xml:space="preserve"> E65/((((Data!B65  / 100)  / (1  + (Data!B65  / 100))  * (0.78  * SARB!E63+0.72  * 'Embargoed data'!D65  + 0.087  * (SARB!E63  + 'Embargoed data'!D65)))))*100</f>
        <v>#N/A</v>
      </c>
      <c r="S65" s="76" t="e">
        <f>(E65/(0.78  * SARB!E63+0.72  * 'Embargoed data'!D65  + 0.087  * (SARB!E63  + 'Embargoed data'!D65)))*100</f>
        <v>#N/A</v>
      </c>
      <c r="T65" s="76" t="e">
        <f>(O65/SARB!W63)*100</f>
        <v>#N/A</v>
      </c>
      <c r="U65" s="76">
        <f xml:space="preserve"> (M65/(Data!C64  + 'Embargoed data'!E64)*100)</f>
        <v>11.19395347254193</v>
      </c>
      <c r="V65" s="76">
        <f xml:space="preserve"> N65/(SARB!C63  - Data!C65  - 'Embargoed data'!F65)*100</f>
        <v>15.04911011414934</v>
      </c>
      <c r="W65" s="17">
        <v>8729.9296604811807</v>
      </c>
      <c r="X65" s="17">
        <v>5668.2093237664603</v>
      </c>
      <c r="Y65" s="76">
        <f xml:space="preserve"> (W65/(Data!C65)*100)</f>
        <v>12.201159553432817</v>
      </c>
      <c r="Z65" s="76">
        <f xml:space="preserve"> (X65/'Embargoed data'!C65)*100</f>
        <v>22.724221304279077</v>
      </c>
      <c r="AA65" s="17" t="e">
        <v>#N/A</v>
      </c>
      <c r="AB65" s="17" t="e">
        <f t="shared" si="5"/>
        <v>#N/A</v>
      </c>
      <c r="AC65" s="76"/>
      <c r="AD65" s="76"/>
      <c r="AE65" s="17"/>
      <c r="AF65" s="17"/>
    </row>
    <row r="66" spans="1:32" x14ac:dyDescent="0.2">
      <c r="A66" s="18">
        <v>31137</v>
      </c>
      <c r="B66" s="17">
        <v>15257</v>
      </c>
      <c r="C66" s="17">
        <v>12361</v>
      </c>
      <c r="D66" s="17" t="e">
        <v>#N/A</v>
      </c>
      <c r="E66" s="17" t="e">
        <f t="shared" si="0"/>
        <v>#N/A</v>
      </c>
      <c r="F66" s="17" t="e">
        <v>#N/A</v>
      </c>
      <c r="G66" s="17" t="e">
        <f t="shared" si="1"/>
        <v>#N/A</v>
      </c>
      <c r="H66" s="17" t="e">
        <v>#N/A</v>
      </c>
      <c r="I66" s="17" t="e">
        <f t="shared" si="2"/>
        <v>#N/A</v>
      </c>
      <c r="J66" s="17" t="e">
        <v>#N/A</v>
      </c>
      <c r="K66" s="17" t="e">
        <f t="shared" si="3"/>
        <v>#N/A</v>
      </c>
      <c r="L66" s="17">
        <f t="shared" si="4"/>
        <v>27618</v>
      </c>
      <c r="M66" s="17">
        <v>8820</v>
      </c>
      <c r="N66" s="17">
        <v>6437</v>
      </c>
      <c r="O66" s="76" t="e">
        <f>(K66/SARB!S64)*100</f>
        <v>#N/A</v>
      </c>
      <c r="P66" s="76" t="e">
        <f>(I66/SARB!E64)*100</f>
        <v>#N/A</v>
      </c>
      <c r="Q66" s="76" t="e">
        <f xml:space="preserve"> (G66/(SARB!D64  + SARB!F64  + SARB!H64 + SARB!J64))*100</f>
        <v>#N/A</v>
      </c>
      <c r="R66" s="76" t="e">
        <f xml:space="preserve"> E66/((((Data!B66  / 100)  / (1  + (Data!B66  / 100))  * (0.78  * SARB!E64+0.72  * 'Embargoed data'!D66  + 0.087  * (SARB!E64  + 'Embargoed data'!D66)))))*100</f>
        <v>#N/A</v>
      </c>
      <c r="S66" s="76" t="e">
        <f>(E66/(0.78  * SARB!E64+0.72  * 'Embargoed data'!D66  + 0.087  * (SARB!E64  + 'Embargoed data'!D66)))*100</f>
        <v>#N/A</v>
      </c>
      <c r="T66" s="76" t="e">
        <f>(O66/SARB!W64)*100</f>
        <v>#N/A</v>
      </c>
      <c r="U66" s="76">
        <f xml:space="preserve"> (M66/(Data!C65  + 'Embargoed data'!E65)*100)</f>
        <v>10.496521152989295</v>
      </c>
      <c r="V66" s="76">
        <f xml:space="preserve"> N66/(SARB!C64  - Data!C66  - 'Embargoed data'!F66)*100</f>
        <v>16.528416319917422</v>
      </c>
      <c r="W66" s="17">
        <v>8970.8261291995404</v>
      </c>
      <c r="X66" s="17">
        <v>6415.7887222712397</v>
      </c>
      <c r="Y66" s="76">
        <f xml:space="preserve"> (W66/(Data!C66)*100)</f>
        <v>12.230665370362169</v>
      </c>
      <c r="Z66" s="76">
        <f xml:space="preserve"> (X66/'Embargoed data'!C66)*100</f>
        <v>23.211240175404175</v>
      </c>
      <c r="AA66" s="17" t="e">
        <v>#N/A</v>
      </c>
      <c r="AB66" s="17" t="e">
        <f t="shared" si="5"/>
        <v>#N/A</v>
      </c>
      <c r="AC66" s="76"/>
      <c r="AD66" s="76"/>
      <c r="AE66" s="17"/>
      <c r="AF66" s="17"/>
    </row>
    <row r="67" spans="1:32" x14ac:dyDescent="0.2">
      <c r="A67" s="18">
        <v>31228</v>
      </c>
      <c r="B67" s="17">
        <v>16458</v>
      </c>
      <c r="C67" s="17">
        <v>13412</v>
      </c>
      <c r="D67" s="17" t="e">
        <v>#N/A</v>
      </c>
      <c r="E67" s="17" t="e">
        <f t="shared" si="0"/>
        <v>#N/A</v>
      </c>
      <c r="F67" s="17" t="e">
        <v>#N/A</v>
      </c>
      <c r="G67" s="17" t="e">
        <f t="shared" si="1"/>
        <v>#N/A</v>
      </c>
      <c r="H67" s="17" t="e">
        <v>#N/A</v>
      </c>
      <c r="I67" s="17" t="e">
        <f t="shared" si="2"/>
        <v>#N/A</v>
      </c>
      <c r="J67" s="17" t="e">
        <v>#N/A</v>
      </c>
      <c r="K67" s="17" t="e">
        <f t="shared" si="3"/>
        <v>#N/A</v>
      </c>
      <c r="L67" s="17">
        <f t="shared" si="4"/>
        <v>29870</v>
      </c>
      <c r="M67" s="17">
        <v>9249</v>
      </c>
      <c r="N67" s="17">
        <v>7209</v>
      </c>
      <c r="O67" s="76" t="e">
        <f>(K67/SARB!S65)*100</f>
        <v>#N/A</v>
      </c>
      <c r="P67" s="76" t="e">
        <f>(I67/SARB!E65)*100</f>
        <v>#N/A</v>
      </c>
      <c r="Q67" s="76" t="e">
        <f xml:space="preserve"> (G67/(SARB!D65  + SARB!F65  + SARB!H65 + SARB!J65))*100</f>
        <v>#N/A</v>
      </c>
      <c r="R67" s="76" t="e">
        <f xml:space="preserve"> E67/((((Data!B67  / 100)  / (1  + (Data!B67  / 100))  * (0.78  * SARB!E65+0.72  * 'Embargoed data'!D67  + 0.087  * (SARB!E65  + 'Embargoed data'!D67)))))*100</f>
        <v>#N/A</v>
      </c>
      <c r="S67" s="76" t="e">
        <f>(E67/(0.78  * SARB!E65+0.72  * 'Embargoed data'!D67  + 0.087  * (SARB!E65  + 'Embargoed data'!D67)))*100</f>
        <v>#N/A</v>
      </c>
      <c r="T67" s="76" t="e">
        <f>(O67/SARB!W65)*100</f>
        <v>#N/A</v>
      </c>
      <c r="U67" s="76">
        <f xml:space="preserve"> (M67/(Data!C66  + 'Embargoed data'!E66)*100)</f>
        <v>10.00684109160149</v>
      </c>
      <c r="V67" s="76">
        <f xml:space="preserve"> N67/(SARB!C65  - Data!C67  - 'Embargoed data'!F67)*100</f>
        <v>18.114453494551718</v>
      </c>
      <c r="W67" s="17">
        <v>8852.6049938699707</v>
      </c>
      <c r="X67" s="17">
        <v>7851.4349135737702</v>
      </c>
      <c r="Y67" s="76">
        <f xml:space="preserve"> (W67/(Data!C67)*100)</f>
        <v>11.856749653603487</v>
      </c>
      <c r="Z67" s="76">
        <f xml:space="preserve"> (X67/'Embargoed data'!C67)*100</f>
        <v>28.615520385009845</v>
      </c>
      <c r="AA67" s="17" t="e">
        <v>#N/A</v>
      </c>
      <c r="AB67" s="17" t="e">
        <f t="shared" si="5"/>
        <v>#N/A</v>
      </c>
      <c r="AC67" s="76"/>
      <c r="AD67" s="76"/>
      <c r="AE67" s="17"/>
      <c r="AF67" s="17"/>
    </row>
    <row r="68" spans="1:32" x14ac:dyDescent="0.2">
      <c r="A68" s="18">
        <v>31320</v>
      </c>
      <c r="B68" s="17">
        <v>17281</v>
      </c>
      <c r="C68" s="17">
        <v>13993</v>
      </c>
      <c r="D68" s="17" t="e">
        <v>#N/A</v>
      </c>
      <c r="E68" s="17" t="e">
        <f t="shared" si="0"/>
        <v>#N/A</v>
      </c>
      <c r="F68" s="17" t="e">
        <v>#N/A</v>
      </c>
      <c r="G68" s="17" t="e">
        <f t="shared" si="1"/>
        <v>#N/A</v>
      </c>
      <c r="H68" s="17" t="e">
        <v>#N/A</v>
      </c>
      <c r="I68" s="17" t="e">
        <f t="shared" si="2"/>
        <v>#N/A</v>
      </c>
      <c r="J68" s="17" t="e">
        <v>#N/A</v>
      </c>
      <c r="K68" s="17" t="e">
        <f t="shared" si="3"/>
        <v>#N/A</v>
      </c>
      <c r="L68" s="17">
        <f t="shared" si="4"/>
        <v>31274</v>
      </c>
      <c r="M68" s="17">
        <v>8249</v>
      </c>
      <c r="N68" s="17">
        <v>9032</v>
      </c>
      <c r="O68" s="76" t="e">
        <f>(K68/SARB!S66)*100</f>
        <v>#N/A</v>
      </c>
      <c r="P68" s="76" t="e">
        <f>(I68/SARB!E66)*100</f>
        <v>#N/A</v>
      </c>
      <c r="Q68" s="76" t="e">
        <f xml:space="preserve"> (G68/(SARB!D66  + SARB!F66  + SARB!H66 + SARB!J66))*100</f>
        <v>#N/A</v>
      </c>
      <c r="R68" s="76" t="e">
        <f xml:space="preserve"> E68/((((Data!B68  / 100)  / (1  + (Data!B68  / 100))  * (0.78  * SARB!E66+0.72  * 'Embargoed data'!D68  + 0.087  * (SARB!E66  + 'Embargoed data'!D68)))))*100</f>
        <v>#N/A</v>
      </c>
      <c r="S68" s="76" t="e">
        <f>(E68/(0.78  * SARB!E66+0.72  * 'Embargoed data'!D68  + 0.087  * (SARB!E66  + 'Embargoed data'!D68)))*100</f>
        <v>#N/A</v>
      </c>
      <c r="T68" s="76" t="e">
        <f>(O68/SARB!W66)*100</f>
        <v>#N/A</v>
      </c>
      <c r="U68" s="76">
        <f xml:space="preserve"> (M68/(Data!C67  + 'Embargoed data'!E67)*100)</f>
        <v>9.0137815026145311</v>
      </c>
      <c r="V68" s="76">
        <f xml:space="preserve"> N68/(SARB!C66  - Data!C68  - 'Embargoed data'!F68)*100</f>
        <v>21.866782101583691</v>
      </c>
      <c r="W68" s="17">
        <v>8997.5134552244999</v>
      </c>
      <c r="X68" s="17">
        <v>8024.3798995036404</v>
      </c>
      <c r="Y68" s="76">
        <f xml:space="preserve"> (W68/(Data!C68)*100)</f>
        <v>11.774538317378132</v>
      </c>
      <c r="Z68" s="76">
        <f xml:space="preserve"> (X68/'Embargoed data'!C68)*100</f>
        <v>28.075177664019435</v>
      </c>
      <c r="AA68" s="17" t="e">
        <v>#N/A</v>
      </c>
      <c r="AB68" s="17" t="e">
        <f t="shared" si="5"/>
        <v>#N/A</v>
      </c>
      <c r="AC68" s="76"/>
      <c r="AD68" s="76"/>
      <c r="AE68" s="17"/>
      <c r="AF68" s="17"/>
    </row>
    <row r="69" spans="1:32" x14ac:dyDescent="0.2">
      <c r="A69" s="18">
        <v>31412</v>
      </c>
      <c r="B69" s="17">
        <v>16892</v>
      </c>
      <c r="C69" s="17">
        <v>15294</v>
      </c>
      <c r="D69" s="17" t="e">
        <v>#N/A</v>
      </c>
      <c r="E69" s="17" t="e">
        <f t="shared" si="0"/>
        <v>#N/A</v>
      </c>
      <c r="F69" s="17" t="e">
        <v>#N/A</v>
      </c>
      <c r="G69" s="17" t="e">
        <f t="shared" si="1"/>
        <v>#N/A</v>
      </c>
      <c r="H69" s="17" t="e">
        <v>#N/A</v>
      </c>
      <c r="I69" s="17" t="e">
        <f t="shared" si="2"/>
        <v>#N/A</v>
      </c>
      <c r="J69" s="17" t="e">
        <v>#N/A</v>
      </c>
      <c r="K69" s="17" t="e">
        <f t="shared" si="3"/>
        <v>#N/A</v>
      </c>
      <c r="L69" s="17">
        <f t="shared" si="4"/>
        <v>32186</v>
      </c>
      <c r="M69" s="17">
        <v>9834</v>
      </c>
      <c r="N69" s="17">
        <v>7058</v>
      </c>
      <c r="O69" s="76" t="e">
        <f>(K69/SARB!S67)*100</f>
        <v>#N/A</v>
      </c>
      <c r="P69" s="76" t="e">
        <f>(I69/SARB!E67)*100</f>
        <v>#N/A</v>
      </c>
      <c r="Q69" s="76" t="e">
        <f xml:space="preserve"> (G69/(SARB!D67  + SARB!F67  + SARB!H67 + SARB!J67))*100</f>
        <v>#N/A</v>
      </c>
      <c r="R69" s="76" t="e">
        <f xml:space="preserve"> E69/((((Data!B69  / 100)  / (1  + (Data!B69  / 100))  * (0.78  * SARB!E67+0.72  * 'Embargoed data'!D69  + 0.087  * (SARB!E67  + 'Embargoed data'!D69)))))*100</f>
        <v>#N/A</v>
      </c>
      <c r="S69" s="76" t="e">
        <f>(E69/(0.78  * SARB!E67+0.72  * 'Embargoed data'!D69  + 0.087  * (SARB!E67  + 'Embargoed data'!D69)))*100</f>
        <v>#N/A</v>
      </c>
      <c r="T69" s="76" t="e">
        <f>(O69/SARB!W67)*100</f>
        <v>#N/A</v>
      </c>
      <c r="U69" s="76">
        <f xml:space="preserve"> (M69/(Data!C68  + 'Embargoed data'!E68)*100)</f>
        <v>10.543182986300295</v>
      </c>
      <c r="V69" s="76">
        <f xml:space="preserve"> N69/(SARB!C67  - Data!C69  - 'Embargoed data'!F69)*100</f>
        <v>15.627376737350026</v>
      </c>
      <c r="W69" s="17">
        <v>9360.6251798289104</v>
      </c>
      <c r="X69" s="17">
        <v>7305.7680899460402</v>
      </c>
      <c r="Y69" s="76">
        <f xml:space="preserve"> (W69/(Data!C69)*100)</f>
        <v>11.889376712894425</v>
      </c>
      <c r="Z69" s="76">
        <f xml:space="preserve"> (X69/'Embargoed data'!C69)*100</f>
        <v>23.344632449193746</v>
      </c>
      <c r="AA69" s="17" t="e">
        <v>#N/A</v>
      </c>
      <c r="AB69" s="17" t="e">
        <f t="shared" si="5"/>
        <v>#N/A</v>
      </c>
      <c r="AC69" s="76"/>
      <c r="AD69" s="76"/>
      <c r="AE69" s="17"/>
      <c r="AF69" s="17"/>
    </row>
    <row r="70" spans="1:32" x14ac:dyDescent="0.2">
      <c r="A70" s="18">
        <v>31502</v>
      </c>
      <c r="B70" s="17">
        <v>17166</v>
      </c>
      <c r="C70" s="17">
        <v>16533</v>
      </c>
      <c r="D70" s="17" t="e">
        <v>#N/A</v>
      </c>
      <c r="E70" s="17" t="e">
        <f t="shared" si="0"/>
        <v>#N/A</v>
      </c>
      <c r="F70" s="17" t="e">
        <v>#N/A</v>
      </c>
      <c r="G70" s="17" t="e">
        <f t="shared" si="1"/>
        <v>#N/A</v>
      </c>
      <c r="H70" s="17" t="e">
        <v>#N/A</v>
      </c>
      <c r="I70" s="17" t="e">
        <f t="shared" si="2"/>
        <v>#N/A</v>
      </c>
      <c r="J70" s="17" t="e">
        <v>#N/A</v>
      </c>
      <c r="K70" s="17" t="e">
        <f t="shared" si="3"/>
        <v>#N/A</v>
      </c>
      <c r="L70" s="17">
        <f t="shared" si="4"/>
        <v>33699</v>
      </c>
      <c r="M70" s="17">
        <v>9676</v>
      </c>
      <c r="N70" s="17">
        <v>7490</v>
      </c>
      <c r="O70" s="76" t="e">
        <f>(K70/SARB!S68)*100</f>
        <v>#N/A</v>
      </c>
      <c r="P70" s="76" t="e">
        <f>(I70/SARB!E68)*100</f>
        <v>#N/A</v>
      </c>
      <c r="Q70" s="76" t="e">
        <f xml:space="preserve"> (G70/(SARB!D68  + SARB!F68  + SARB!H68 + SARB!J68))*100</f>
        <v>#N/A</v>
      </c>
      <c r="R70" s="76" t="e">
        <f xml:space="preserve"> E70/((((Data!B70  / 100)  / (1  + (Data!B70  / 100))  * (0.78  * SARB!E68+0.72  * 'Embargoed data'!D70  + 0.087  * (SARB!E68  + 'Embargoed data'!D70)))))*100</f>
        <v>#N/A</v>
      </c>
      <c r="S70" s="76" t="e">
        <f>(E70/(0.78  * SARB!E68+0.72  * 'Embargoed data'!D70  + 0.087  * (SARB!E68  + 'Embargoed data'!D70)))*100</f>
        <v>#N/A</v>
      </c>
      <c r="T70" s="76" t="e">
        <f>(O70/SARB!W68)*100</f>
        <v>#N/A</v>
      </c>
      <c r="U70" s="76">
        <f xml:space="preserve"> (M70/(Data!C69  + 'Embargoed data'!E69)*100)</f>
        <v>9.7558860731096591</v>
      </c>
      <c r="V70" s="76">
        <f xml:space="preserve"> N70/(SARB!C68  - Data!C70  - 'Embargoed data'!F70)*100</f>
        <v>17.285929115228139</v>
      </c>
      <c r="W70" s="17">
        <v>9869.9258456345196</v>
      </c>
      <c r="X70" s="17">
        <v>7518.2498521424204</v>
      </c>
      <c r="Y70" s="76">
        <f xml:space="preserve"> (W70/(Data!C70)*100)</f>
        <v>12.00166084490688</v>
      </c>
      <c r="Z70" s="76">
        <f xml:space="preserve"> (X70/'Embargoed data'!C70)*100</f>
        <v>26.771781714114862</v>
      </c>
      <c r="AA70" s="17" t="e">
        <v>#N/A</v>
      </c>
      <c r="AB70" s="17" t="e">
        <f t="shared" si="5"/>
        <v>#N/A</v>
      </c>
      <c r="AC70" s="76"/>
      <c r="AD70" s="76"/>
      <c r="AE70" s="17"/>
      <c r="AF70" s="17"/>
    </row>
    <row r="71" spans="1:32" x14ac:dyDescent="0.2">
      <c r="A71" s="18">
        <v>31593</v>
      </c>
      <c r="B71" s="17">
        <v>20898</v>
      </c>
      <c r="C71" s="17">
        <v>15589</v>
      </c>
      <c r="D71" s="17" t="e">
        <v>#N/A</v>
      </c>
      <c r="E71" s="17" t="e">
        <f t="shared" ref="E71:E134" si="6">D71*12</f>
        <v>#N/A</v>
      </c>
      <c r="F71" s="17" t="e">
        <v>#N/A</v>
      </c>
      <c r="G71" s="17" t="e">
        <f t="shared" ref="G71:G134" si="7">F71*12</f>
        <v>#N/A</v>
      </c>
      <c r="H71" s="17" t="e">
        <v>#N/A</v>
      </c>
      <c r="I71" s="17" t="e">
        <f t="shared" ref="I71:I134" si="8">H71*12</f>
        <v>#N/A</v>
      </c>
      <c r="J71" s="17" t="e">
        <v>#N/A</v>
      </c>
      <c r="K71" s="17" t="e">
        <f t="shared" ref="K71:K134" si="9">J71*12</f>
        <v>#N/A</v>
      </c>
      <c r="L71" s="17">
        <f t="shared" ref="L71:L134" si="10">B71+C71</f>
        <v>36487</v>
      </c>
      <c r="M71" s="17">
        <v>11485</v>
      </c>
      <c r="N71" s="17">
        <v>9413</v>
      </c>
      <c r="O71" s="76" t="e">
        <f>(K71/SARB!S69)*100</f>
        <v>#N/A</v>
      </c>
      <c r="P71" s="76" t="e">
        <f>(I71/SARB!E69)*100</f>
        <v>#N/A</v>
      </c>
      <c r="Q71" s="76" t="e">
        <f xml:space="preserve"> (G71/(SARB!D69  + SARB!F69  + SARB!H69 + SARB!J69))*100</f>
        <v>#N/A</v>
      </c>
      <c r="R71" s="76" t="e">
        <f xml:space="preserve"> E71/((((Data!B71  / 100)  / (1  + (Data!B71  / 100))  * (0.78  * SARB!E69+0.72  * 'Embargoed data'!D71  + 0.087  * (SARB!E69  + 'Embargoed data'!D71)))))*100</f>
        <v>#N/A</v>
      </c>
      <c r="S71" s="76" t="e">
        <f>(E71/(0.78  * SARB!E69+0.72  * 'Embargoed data'!D71  + 0.087  * (SARB!E69  + 'Embargoed data'!D71)))*100</f>
        <v>#N/A</v>
      </c>
      <c r="T71" s="76" t="e">
        <f>(O71/SARB!W69)*100</f>
        <v>#N/A</v>
      </c>
      <c r="U71" s="76">
        <f xml:space="preserve"> (M71/(Data!C70  + 'Embargoed data'!E70)*100)</f>
        <v>11.122054011444531</v>
      </c>
      <c r="V71" s="76">
        <f xml:space="preserve"> N71/(SARB!C69  - Data!C71  - 'Embargoed data'!F71)*100</f>
        <v>20.984513192956534</v>
      </c>
      <c r="W71" s="17">
        <v>10841.372411217801</v>
      </c>
      <c r="X71" s="17">
        <v>10521.3961591024</v>
      </c>
      <c r="Y71" s="76">
        <f xml:space="preserve"> (W71/(Data!C71)*100)</f>
        <v>12.434049857459831</v>
      </c>
      <c r="Z71" s="76">
        <f xml:space="preserve"> (X71/'Embargoed data'!C71)*100</f>
        <v>34.284212159512521</v>
      </c>
      <c r="AA71" s="17" t="e">
        <v>#N/A</v>
      </c>
      <c r="AB71" s="17" t="e">
        <f t="shared" ref="AB71:AB134" si="11">AA71*12</f>
        <v>#N/A</v>
      </c>
      <c r="AC71" s="76"/>
      <c r="AD71" s="76"/>
      <c r="AE71" s="17"/>
      <c r="AF71" s="17"/>
    </row>
    <row r="72" spans="1:32" x14ac:dyDescent="0.2">
      <c r="A72" s="18">
        <v>31685</v>
      </c>
      <c r="B72" s="17">
        <v>17626</v>
      </c>
      <c r="C72" s="17">
        <v>16375</v>
      </c>
      <c r="D72" s="17" t="e">
        <v>#N/A</v>
      </c>
      <c r="E72" s="17" t="e">
        <f t="shared" si="6"/>
        <v>#N/A</v>
      </c>
      <c r="F72" s="17" t="e">
        <v>#N/A</v>
      </c>
      <c r="G72" s="17" t="e">
        <f t="shared" si="7"/>
        <v>#N/A</v>
      </c>
      <c r="H72" s="17" t="e">
        <v>#N/A</v>
      </c>
      <c r="I72" s="17" t="e">
        <f t="shared" si="8"/>
        <v>#N/A</v>
      </c>
      <c r="J72" s="17" t="e">
        <v>#N/A</v>
      </c>
      <c r="K72" s="17" t="e">
        <f t="shared" si="9"/>
        <v>#N/A</v>
      </c>
      <c r="L72" s="17">
        <f t="shared" si="10"/>
        <v>34001</v>
      </c>
      <c r="M72" s="17">
        <v>9268</v>
      </c>
      <c r="N72" s="17">
        <v>8358</v>
      </c>
      <c r="O72" s="76" t="e">
        <f>(K72/SARB!S70)*100</f>
        <v>#N/A</v>
      </c>
      <c r="P72" s="76" t="e">
        <f>(I72/SARB!E70)*100</f>
        <v>#N/A</v>
      </c>
      <c r="Q72" s="76" t="e">
        <f xml:space="preserve"> (G72/(SARB!D70  + SARB!F70  + SARB!H70 + SARB!J70))*100</f>
        <v>#N/A</v>
      </c>
      <c r="R72" s="76" t="e">
        <f xml:space="preserve"> E72/((((Data!B72  / 100)  / (1  + (Data!B72  / 100))  * (0.78  * SARB!E70+0.72  * 'Embargoed data'!D72  + 0.087  * (SARB!E70  + 'Embargoed data'!D72)))))*100</f>
        <v>#N/A</v>
      </c>
      <c r="S72" s="76" t="e">
        <f>(E72/(0.78  * SARB!E70+0.72  * 'Embargoed data'!D72  + 0.087  * (SARB!E70  + 'Embargoed data'!D72)))*100</f>
        <v>#N/A</v>
      </c>
      <c r="T72" s="76" t="e">
        <f>(O72/SARB!W70)*100</f>
        <v>#N/A</v>
      </c>
      <c r="U72" s="76">
        <f xml:space="preserve"> (M72/(Data!C71  + 'Embargoed data'!E71)*100)</f>
        <v>8.7609487044940888</v>
      </c>
      <c r="V72" s="76">
        <f xml:space="preserve"> N72/(SARB!C70  - Data!C72  - 'Embargoed data'!F72)*100</f>
        <v>16.970579050451633</v>
      </c>
      <c r="W72" s="17">
        <v>10111.7652374304</v>
      </c>
      <c r="X72" s="17">
        <v>7320.3591787959504</v>
      </c>
      <c r="Y72" s="76">
        <f xml:space="preserve"> (W72/(Data!C72)*100)</f>
        <v>11.371500008356088</v>
      </c>
      <c r="Z72" s="76">
        <f xml:space="preserve"> (X72/'Embargoed data'!C72)*100</f>
        <v>21.151330572418665</v>
      </c>
      <c r="AA72" s="17" t="e">
        <v>#N/A</v>
      </c>
      <c r="AB72" s="17" t="e">
        <f t="shared" si="11"/>
        <v>#N/A</v>
      </c>
      <c r="AC72" s="76"/>
      <c r="AD72" s="76"/>
      <c r="AE72" s="17"/>
      <c r="AF72" s="17"/>
    </row>
    <row r="73" spans="1:32" x14ac:dyDescent="0.2">
      <c r="A73" s="18">
        <v>31777</v>
      </c>
      <c r="B73" s="17">
        <v>20306</v>
      </c>
      <c r="C73" s="17">
        <v>16623</v>
      </c>
      <c r="D73" s="17" t="e">
        <v>#N/A</v>
      </c>
      <c r="E73" s="17" t="e">
        <f t="shared" si="6"/>
        <v>#N/A</v>
      </c>
      <c r="F73" s="17" t="e">
        <v>#N/A</v>
      </c>
      <c r="G73" s="17" t="e">
        <f t="shared" si="7"/>
        <v>#N/A</v>
      </c>
      <c r="H73" s="17" t="e">
        <v>#N/A</v>
      </c>
      <c r="I73" s="17" t="e">
        <f t="shared" si="8"/>
        <v>#N/A</v>
      </c>
      <c r="J73" s="17" t="e">
        <v>#N/A</v>
      </c>
      <c r="K73" s="17" t="e">
        <f t="shared" si="9"/>
        <v>#N/A</v>
      </c>
      <c r="L73" s="17">
        <f t="shared" si="10"/>
        <v>36929</v>
      </c>
      <c r="M73" s="17">
        <v>11623</v>
      </c>
      <c r="N73" s="17">
        <v>8683</v>
      </c>
      <c r="O73" s="76" t="e">
        <f>(K73/SARB!S71)*100</f>
        <v>#N/A</v>
      </c>
      <c r="P73" s="76" t="e">
        <f>(I73/SARB!E71)*100</f>
        <v>#N/A</v>
      </c>
      <c r="Q73" s="76" t="e">
        <f xml:space="preserve"> (G73/(SARB!D71  + SARB!F71  + SARB!H71 + SARB!J71))*100</f>
        <v>#N/A</v>
      </c>
      <c r="R73" s="76" t="e">
        <f xml:space="preserve"> E73/((((Data!B73  / 100)  / (1  + (Data!B73  / 100))  * (0.78  * SARB!E71+0.72  * 'Embargoed data'!D73  + 0.087  * (SARB!E71  + 'Embargoed data'!D73)))))*100</f>
        <v>#N/A</v>
      </c>
      <c r="S73" s="76" t="e">
        <f>(E73/(0.78  * SARB!E71+0.72  * 'Embargoed data'!D73  + 0.087  * (SARB!E71  + 'Embargoed data'!D73)))*100</f>
        <v>#N/A</v>
      </c>
      <c r="T73" s="76" t="e">
        <f>(O73/SARB!W71)*100</f>
        <v>#N/A</v>
      </c>
      <c r="U73" s="76">
        <f xml:space="preserve"> (M73/(Data!C72  + 'Embargoed data'!E72)*100)</f>
        <v>10.504386799303491</v>
      </c>
      <c r="V73" s="76">
        <f xml:space="preserve"> N73/(SARB!C71  - Data!C73  - 'Embargoed data'!F73)*100</f>
        <v>16.395510390746761</v>
      </c>
      <c r="W73" s="17">
        <v>11206.6867100127</v>
      </c>
      <c r="X73" s="17">
        <v>8913.31646661185</v>
      </c>
      <c r="Y73" s="76">
        <f xml:space="preserve"> (W73/(Data!C73)*100)</f>
        <v>12.160165268734143</v>
      </c>
      <c r="Z73" s="76">
        <f xml:space="preserve"> (X73/'Embargoed data'!C73)*100</f>
        <v>23.711209863523326</v>
      </c>
      <c r="AA73" s="17" t="e">
        <v>#N/A</v>
      </c>
      <c r="AB73" s="17" t="e">
        <f t="shared" si="11"/>
        <v>#N/A</v>
      </c>
      <c r="AC73" s="76"/>
      <c r="AD73" s="76"/>
      <c r="AE73" s="17"/>
      <c r="AF73" s="17"/>
    </row>
    <row r="74" spans="1:32" x14ac:dyDescent="0.2">
      <c r="A74" s="18">
        <v>31867</v>
      </c>
      <c r="B74" s="17">
        <v>19855</v>
      </c>
      <c r="C74" s="17">
        <v>16947</v>
      </c>
      <c r="D74" s="17" t="e">
        <v>#N/A</v>
      </c>
      <c r="E74" s="17" t="e">
        <f t="shared" si="6"/>
        <v>#N/A</v>
      </c>
      <c r="F74" s="17" t="e">
        <v>#N/A</v>
      </c>
      <c r="G74" s="17" t="e">
        <f t="shared" si="7"/>
        <v>#N/A</v>
      </c>
      <c r="H74" s="17" t="e">
        <v>#N/A</v>
      </c>
      <c r="I74" s="17" t="e">
        <f t="shared" si="8"/>
        <v>#N/A</v>
      </c>
      <c r="J74" s="17" t="e">
        <v>#N/A</v>
      </c>
      <c r="K74" s="17" t="e">
        <f t="shared" si="9"/>
        <v>#N/A</v>
      </c>
      <c r="L74" s="17">
        <f t="shared" si="10"/>
        <v>36802</v>
      </c>
      <c r="M74" s="17">
        <v>11237</v>
      </c>
      <c r="N74" s="17">
        <v>8618</v>
      </c>
      <c r="O74" s="76" t="e">
        <f>(K74/SARB!S72)*100</f>
        <v>#N/A</v>
      </c>
      <c r="P74" s="76" t="e">
        <f>(I74/SARB!E72)*100</f>
        <v>#N/A</v>
      </c>
      <c r="Q74" s="76" t="e">
        <f xml:space="preserve"> (G74/(SARB!D72  + SARB!F72  + SARB!H72 + SARB!J72))*100</f>
        <v>#N/A</v>
      </c>
      <c r="R74" s="76" t="e">
        <f xml:space="preserve"> E74/((((Data!B74  / 100)  / (1  + (Data!B74  / 100))  * (0.78  * SARB!E72+0.72  * 'Embargoed data'!D74  + 0.087  * (SARB!E72  + 'Embargoed data'!D74)))))*100</f>
        <v>#N/A</v>
      </c>
      <c r="S74" s="76" t="e">
        <f>(E74/(0.78  * SARB!E72+0.72  * 'Embargoed data'!D74  + 0.087  * (SARB!E72  + 'Embargoed data'!D74)))*100</f>
        <v>#N/A</v>
      </c>
      <c r="T74" s="76" t="e">
        <f>(O74/SARB!W72)*100</f>
        <v>#N/A</v>
      </c>
      <c r="U74" s="76">
        <f xml:space="preserve"> (M74/(Data!C73  + 'Embargoed data'!E73)*100)</f>
        <v>9.6756200378758717</v>
      </c>
      <c r="V74" s="76">
        <f xml:space="preserve"> N74/(SARB!C72  - Data!C74  - 'Embargoed data'!F74)*100</f>
        <v>15.319077833465023</v>
      </c>
      <c r="W74" s="17">
        <v>11474.218897705499</v>
      </c>
      <c r="X74" s="17">
        <v>8628.2919419119007</v>
      </c>
      <c r="Y74" s="76">
        <f xml:space="preserve"> (W74/(Data!C74)*100)</f>
        <v>11.979639905310552</v>
      </c>
      <c r="Z74" s="76">
        <f xml:space="preserve"> (X74/'Embargoed data'!C74)*100</f>
        <v>21.30117414654233</v>
      </c>
      <c r="AA74" s="17" t="e">
        <v>#N/A</v>
      </c>
      <c r="AB74" s="17" t="e">
        <f t="shared" si="11"/>
        <v>#N/A</v>
      </c>
      <c r="AC74" s="76"/>
      <c r="AD74" s="76"/>
      <c r="AE74" s="17"/>
      <c r="AF74" s="17"/>
    </row>
    <row r="75" spans="1:32" x14ac:dyDescent="0.2">
      <c r="A75" s="18">
        <v>31958</v>
      </c>
      <c r="B75" s="17">
        <v>19646</v>
      </c>
      <c r="C75" s="17">
        <v>18203</v>
      </c>
      <c r="D75" s="17" t="e">
        <v>#N/A</v>
      </c>
      <c r="E75" s="17" t="e">
        <f t="shared" si="6"/>
        <v>#N/A</v>
      </c>
      <c r="F75" s="17" t="e">
        <v>#N/A</v>
      </c>
      <c r="G75" s="17" t="e">
        <f t="shared" si="7"/>
        <v>#N/A</v>
      </c>
      <c r="H75" s="17" t="e">
        <v>#N/A</v>
      </c>
      <c r="I75" s="17" t="e">
        <f t="shared" si="8"/>
        <v>#N/A</v>
      </c>
      <c r="J75" s="17" t="e">
        <v>#N/A</v>
      </c>
      <c r="K75" s="17" t="e">
        <f t="shared" si="9"/>
        <v>#N/A</v>
      </c>
      <c r="L75" s="17">
        <f t="shared" si="10"/>
        <v>37849</v>
      </c>
      <c r="M75" s="17">
        <v>12958</v>
      </c>
      <c r="N75" s="17">
        <v>6688</v>
      </c>
      <c r="O75" s="76" t="e">
        <f>(K75/SARB!S73)*100</f>
        <v>#N/A</v>
      </c>
      <c r="P75" s="76" t="e">
        <f>(I75/SARB!E73)*100</f>
        <v>#N/A</v>
      </c>
      <c r="Q75" s="76" t="e">
        <f xml:space="preserve"> (G75/(SARB!D73  + SARB!F73  + SARB!H73 + SARB!J73))*100</f>
        <v>#N/A</v>
      </c>
      <c r="R75" s="76" t="e">
        <f xml:space="preserve"> E75/((((Data!B75  / 100)  / (1  + (Data!B75  / 100))  * (0.78  * SARB!E73+0.72  * 'Embargoed data'!D75  + 0.087  * (SARB!E73  + 'Embargoed data'!D75)))))*100</f>
        <v>#N/A</v>
      </c>
      <c r="S75" s="76" t="e">
        <f>(E75/(0.78  * SARB!E73+0.72  * 'Embargoed data'!D75  + 0.087  * (SARB!E73  + 'Embargoed data'!D75)))*100</f>
        <v>#N/A</v>
      </c>
      <c r="T75" s="76" t="e">
        <f>(O75/SARB!W73)*100</f>
        <v>#N/A</v>
      </c>
      <c r="U75" s="76">
        <f xml:space="preserve"> (M75/(Data!C74  + 'Embargoed data'!E74)*100)</f>
        <v>10.174876269013113</v>
      </c>
      <c r="V75" s="76">
        <f xml:space="preserve"> N75/(SARB!C73  - Data!C75  - 'Embargoed data'!F75)*100</f>
        <v>12.071402490123848</v>
      </c>
      <c r="W75" s="17">
        <v>12085.4683202627</v>
      </c>
      <c r="X75" s="17">
        <v>7644.81042497619</v>
      </c>
      <c r="Y75" s="76">
        <f xml:space="preserve"> (W75/(Data!C75)*100)</f>
        <v>12.273249030428254</v>
      </c>
      <c r="Z75" s="76">
        <f xml:space="preserve"> (X75/'Embargoed data'!C75)*100</f>
        <v>19.575335093431821</v>
      </c>
      <c r="AA75" s="17" t="e">
        <v>#N/A</v>
      </c>
      <c r="AB75" s="17" t="e">
        <f t="shared" si="11"/>
        <v>#N/A</v>
      </c>
      <c r="AC75" s="76"/>
      <c r="AD75" s="76"/>
      <c r="AE75" s="17"/>
      <c r="AF75" s="17"/>
    </row>
    <row r="76" spans="1:32" x14ac:dyDescent="0.2">
      <c r="A76" s="18">
        <v>32050</v>
      </c>
      <c r="B76" s="17">
        <v>22089</v>
      </c>
      <c r="C76" s="17">
        <v>19425</v>
      </c>
      <c r="D76" s="17" t="e">
        <v>#N/A</v>
      </c>
      <c r="E76" s="17" t="e">
        <f t="shared" si="6"/>
        <v>#N/A</v>
      </c>
      <c r="F76" s="17" t="e">
        <v>#N/A</v>
      </c>
      <c r="G76" s="17" t="e">
        <f t="shared" si="7"/>
        <v>#N/A</v>
      </c>
      <c r="H76" s="17" t="e">
        <v>#N/A</v>
      </c>
      <c r="I76" s="17" t="e">
        <f t="shared" si="8"/>
        <v>#N/A</v>
      </c>
      <c r="J76" s="17" t="e">
        <v>#N/A</v>
      </c>
      <c r="K76" s="17" t="e">
        <f t="shared" si="9"/>
        <v>#N/A</v>
      </c>
      <c r="L76" s="17">
        <f t="shared" si="10"/>
        <v>41514</v>
      </c>
      <c r="M76" s="17">
        <v>11630</v>
      </c>
      <c r="N76" s="17">
        <v>10459</v>
      </c>
      <c r="O76" s="76" t="e">
        <f>(K76/SARB!S74)*100</f>
        <v>#N/A</v>
      </c>
      <c r="P76" s="76" t="e">
        <f>(I76/SARB!E74)*100</f>
        <v>#N/A</v>
      </c>
      <c r="Q76" s="76" t="e">
        <f xml:space="preserve"> (G76/(SARB!D74  + SARB!F74  + SARB!H74 + SARB!J74))*100</f>
        <v>#N/A</v>
      </c>
      <c r="R76" s="76" t="e">
        <f xml:space="preserve"> E76/((((Data!B76  / 100)  / (1  + (Data!B76  / 100))  * (0.78  * SARB!E74+0.72  * 'Embargoed data'!D76  + 0.087  * (SARB!E74  + 'Embargoed data'!D76)))))*100</f>
        <v>#N/A</v>
      </c>
      <c r="S76" s="76" t="e">
        <f>(E76/(0.78  * SARB!E74+0.72  * 'Embargoed data'!D76  + 0.087  * (SARB!E74  + 'Embargoed data'!D76)))*100</f>
        <v>#N/A</v>
      </c>
      <c r="T76" s="76" t="e">
        <f>(O76/SARB!W74)*100</f>
        <v>#N/A</v>
      </c>
      <c r="U76" s="76">
        <f xml:space="preserve"> (M76/(Data!C75  + 'Embargoed data'!E75)*100)</f>
        <v>8.9383087613102656</v>
      </c>
      <c r="V76" s="76">
        <f xml:space="preserve"> N76/(SARB!C74  - Data!C76  - 'Embargoed data'!F76)*100</f>
        <v>17.83702495000551</v>
      </c>
      <c r="W76" s="17">
        <v>12639.2166775155</v>
      </c>
      <c r="X76" s="17">
        <v>9129.6528699165101</v>
      </c>
      <c r="Y76" s="76">
        <f xml:space="preserve"> (W76/(Data!C76)*100)</f>
        <v>12.061702368129462</v>
      </c>
      <c r="Z76" s="76">
        <f xml:space="preserve"> (X76/'Embargoed data'!C76)*100</f>
        <v>22.089555065853837</v>
      </c>
      <c r="AA76" s="17" t="e">
        <v>#N/A</v>
      </c>
      <c r="AB76" s="17" t="e">
        <f t="shared" si="11"/>
        <v>#N/A</v>
      </c>
      <c r="AC76" s="76"/>
      <c r="AD76" s="76"/>
      <c r="AE76" s="17"/>
      <c r="AF76" s="17"/>
    </row>
    <row r="77" spans="1:32" x14ac:dyDescent="0.2">
      <c r="A77" s="18">
        <v>32142</v>
      </c>
      <c r="B77" s="17">
        <v>22770</v>
      </c>
      <c r="C77" s="17">
        <v>20793</v>
      </c>
      <c r="D77" s="17" t="e">
        <v>#N/A</v>
      </c>
      <c r="E77" s="17" t="e">
        <f t="shared" si="6"/>
        <v>#N/A</v>
      </c>
      <c r="F77" s="17" t="e">
        <v>#N/A</v>
      </c>
      <c r="G77" s="17" t="e">
        <f t="shared" si="7"/>
        <v>#N/A</v>
      </c>
      <c r="H77" s="17" t="e">
        <v>#N/A</v>
      </c>
      <c r="I77" s="17" t="e">
        <f t="shared" si="8"/>
        <v>#N/A</v>
      </c>
      <c r="J77" s="17" t="e">
        <v>#N/A</v>
      </c>
      <c r="K77" s="17" t="e">
        <f t="shared" si="9"/>
        <v>#N/A</v>
      </c>
      <c r="L77" s="17">
        <f t="shared" si="10"/>
        <v>43563</v>
      </c>
      <c r="M77" s="17">
        <v>13589</v>
      </c>
      <c r="N77" s="17">
        <v>9181</v>
      </c>
      <c r="O77" s="76" t="e">
        <f>(K77/SARB!S75)*100</f>
        <v>#N/A</v>
      </c>
      <c r="P77" s="76" t="e">
        <f>(I77/SARB!E75)*100</f>
        <v>#N/A</v>
      </c>
      <c r="Q77" s="76" t="e">
        <f xml:space="preserve"> (G77/(SARB!D75  + SARB!F75  + SARB!H75 + SARB!J75))*100</f>
        <v>#N/A</v>
      </c>
      <c r="R77" s="76" t="e">
        <f xml:space="preserve"> E77/((((Data!B77  / 100)  / (1  + (Data!B77  / 100))  * (0.78  * SARB!E75+0.72  * 'Embargoed data'!D77  + 0.087  * (SARB!E75  + 'Embargoed data'!D77)))))*100</f>
        <v>#N/A</v>
      </c>
      <c r="S77" s="76" t="e">
        <f>(E77/(0.78  * SARB!E75+0.72  * 'Embargoed data'!D77  + 0.087  * (SARB!E75  + 'Embargoed data'!D77)))*100</f>
        <v>#N/A</v>
      </c>
      <c r="T77" s="76" t="e">
        <f>(O77/SARB!W75)*100</f>
        <v>#N/A</v>
      </c>
      <c r="U77" s="76">
        <f xml:space="preserve"> (M77/(Data!C76  + 'Embargoed data'!E76)*100)</f>
        <v>10.393424264259293</v>
      </c>
      <c r="V77" s="76">
        <f xml:space="preserve"> N77/(SARB!C75  - Data!C77  - 'Embargoed data'!F77)*100</f>
        <v>14.624372956713385</v>
      </c>
      <c r="W77" s="17">
        <v>13303.6464430991</v>
      </c>
      <c r="X77" s="17">
        <v>9328.03214722946</v>
      </c>
      <c r="Y77" s="76">
        <f xml:space="preserve"> (W77/(Data!C77)*100)</f>
        <v>12.238527403198715</v>
      </c>
      <c r="Z77" s="76">
        <f xml:space="preserve"> (X77/'Embargoed data'!C77)*100</f>
        <v>21.30751134522723</v>
      </c>
      <c r="AA77" s="17" t="e">
        <v>#N/A</v>
      </c>
      <c r="AB77" s="17" t="e">
        <f t="shared" si="11"/>
        <v>#N/A</v>
      </c>
      <c r="AC77" s="76"/>
      <c r="AD77" s="76"/>
      <c r="AE77" s="17"/>
      <c r="AF77" s="17"/>
    </row>
    <row r="78" spans="1:32" x14ac:dyDescent="0.2">
      <c r="A78" s="18">
        <v>32233</v>
      </c>
      <c r="B78" s="17">
        <v>22795</v>
      </c>
      <c r="C78" s="17">
        <v>21816</v>
      </c>
      <c r="D78" s="17" t="e">
        <v>#N/A</v>
      </c>
      <c r="E78" s="17" t="e">
        <f t="shared" si="6"/>
        <v>#N/A</v>
      </c>
      <c r="F78" s="17" t="e">
        <v>#N/A</v>
      </c>
      <c r="G78" s="17" t="e">
        <f t="shared" si="7"/>
        <v>#N/A</v>
      </c>
      <c r="H78" s="17" t="e">
        <v>#N/A</v>
      </c>
      <c r="I78" s="17" t="e">
        <f t="shared" si="8"/>
        <v>#N/A</v>
      </c>
      <c r="J78" s="17" t="e">
        <v>#N/A</v>
      </c>
      <c r="K78" s="17" t="e">
        <f t="shared" si="9"/>
        <v>#N/A</v>
      </c>
      <c r="L78" s="17">
        <f t="shared" si="10"/>
        <v>44611</v>
      </c>
      <c r="M78" s="17">
        <v>13620</v>
      </c>
      <c r="N78" s="17">
        <v>9175</v>
      </c>
      <c r="O78" s="76" t="e">
        <f>(K78/SARB!S76)*100</f>
        <v>#N/A</v>
      </c>
      <c r="P78" s="76" t="e">
        <f>(I78/SARB!E76)*100</f>
        <v>#N/A</v>
      </c>
      <c r="Q78" s="76" t="e">
        <f xml:space="preserve"> (G78/(SARB!D76  + SARB!F76  + SARB!H76 + SARB!J76))*100</f>
        <v>#N/A</v>
      </c>
      <c r="R78" s="76" t="e">
        <f xml:space="preserve"> E78/((((Data!B78  / 100)  / (1  + (Data!B78  / 100))  * (0.78  * SARB!E76+0.72  * 'Embargoed data'!D78  + 0.087  * (SARB!E76  + 'Embargoed data'!D78)))))*100</f>
        <v>#N/A</v>
      </c>
      <c r="S78" s="76" t="e">
        <f>(E78/(0.78  * SARB!E76+0.72  * 'Embargoed data'!D78  + 0.087  * (SARB!E76  + 'Embargoed data'!D78)))*100</f>
        <v>#N/A</v>
      </c>
      <c r="T78" s="76" t="e">
        <f>(O78/SARB!W76)*100</f>
        <v>#N/A</v>
      </c>
      <c r="U78" s="76">
        <f xml:space="preserve"> (M78/(Data!C77  + 'Embargoed data'!E77)*100)</f>
        <v>9.5216536525748516</v>
      </c>
      <c r="V78" s="76">
        <f xml:space="preserve"> N78/(SARB!C76  - Data!C78  - 'Embargoed data'!F78)*100</f>
        <v>13.261888252944608</v>
      </c>
      <c r="W78" s="17">
        <v>13894.546969298401</v>
      </c>
      <c r="X78" s="17">
        <v>9127.6294154406005</v>
      </c>
      <c r="Y78" s="76">
        <f xml:space="preserve"> (W78/(Data!C78)*100)</f>
        <v>12.299651198401659</v>
      </c>
      <c r="Z78" s="76">
        <f xml:space="preserve"> (X78/'Embargoed data'!C78)*100</f>
        <v>18.694891641705887</v>
      </c>
      <c r="AA78" s="17" t="e">
        <v>#N/A</v>
      </c>
      <c r="AB78" s="17" t="e">
        <f t="shared" si="11"/>
        <v>#N/A</v>
      </c>
      <c r="AC78" s="76"/>
      <c r="AD78" s="76"/>
      <c r="AE78" s="17"/>
      <c r="AF78" s="17"/>
    </row>
    <row r="79" spans="1:32" x14ac:dyDescent="0.2">
      <c r="A79" s="18">
        <v>32324</v>
      </c>
      <c r="B79" s="17">
        <v>22919</v>
      </c>
      <c r="C79" s="17">
        <v>22994</v>
      </c>
      <c r="D79" s="17" t="e">
        <v>#N/A</v>
      </c>
      <c r="E79" s="17" t="e">
        <f t="shared" si="6"/>
        <v>#N/A</v>
      </c>
      <c r="F79" s="17" t="e">
        <v>#N/A</v>
      </c>
      <c r="G79" s="17" t="e">
        <f t="shared" si="7"/>
        <v>#N/A</v>
      </c>
      <c r="H79" s="17" t="e">
        <v>#N/A</v>
      </c>
      <c r="I79" s="17" t="e">
        <f t="shared" si="8"/>
        <v>#N/A</v>
      </c>
      <c r="J79" s="17" t="e">
        <v>#N/A</v>
      </c>
      <c r="K79" s="17" t="e">
        <f t="shared" si="9"/>
        <v>#N/A</v>
      </c>
      <c r="L79" s="17">
        <f t="shared" si="10"/>
        <v>45913</v>
      </c>
      <c r="M79" s="17">
        <v>15509</v>
      </c>
      <c r="N79" s="17">
        <v>7410</v>
      </c>
      <c r="O79" s="76" t="e">
        <f>(K79/SARB!S77)*100</f>
        <v>#N/A</v>
      </c>
      <c r="P79" s="76" t="e">
        <f>(I79/SARB!E77)*100</f>
        <v>#N/A</v>
      </c>
      <c r="Q79" s="76" t="e">
        <f xml:space="preserve"> (G79/(SARB!D77  + SARB!F77  + SARB!H77 + SARB!J77))*100</f>
        <v>#N/A</v>
      </c>
      <c r="R79" s="76" t="e">
        <f xml:space="preserve"> E79/((((Data!B79  / 100)  / (1  + (Data!B79  / 100))  * (0.78  * SARB!E77+0.72  * 'Embargoed data'!D79  + 0.087  * (SARB!E77  + 'Embargoed data'!D79)))))*100</f>
        <v>#N/A</v>
      </c>
      <c r="S79" s="76" t="e">
        <f>(E79/(0.78  * SARB!E77+0.72  * 'Embargoed data'!D79  + 0.087  * (SARB!E77  + 'Embargoed data'!D79)))*100</f>
        <v>#N/A</v>
      </c>
      <c r="T79" s="76" t="e">
        <f>(O79/SARB!W77)*100</f>
        <v>#N/A</v>
      </c>
      <c r="U79" s="76">
        <f xml:space="preserve"> (M79/(Data!C78  + 'Embargoed data'!E78)*100)</f>
        <v>10.482351745251748</v>
      </c>
      <c r="V79" s="76">
        <f xml:space="preserve"> N79/(SARB!C77  - Data!C79  - 'Embargoed data'!F79)*100</f>
        <v>10.287184597488567</v>
      </c>
      <c r="W79" s="17">
        <v>14342.7882103833</v>
      </c>
      <c r="X79" s="17">
        <v>8612.7755862121903</v>
      </c>
      <c r="Y79" s="76">
        <f xml:space="preserve"> (W79/(Data!C79)*100)</f>
        <v>12.174198272162918</v>
      </c>
      <c r="Z79" s="76">
        <f xml:space="preserve"> (X79/'Embargoed data'!C79)*100</f>
        <v>17.052046598286815</v>
      </c>
      <c r="AA79" s="17" t="e">
        <v>#N/A</v>
      </c>
      <c r="AB79" s="17" t="e">
        <f t="shared" si="11"/>
        <v>#N/A</v>
      </c>
      <c r="AC79" s="76"/>
      <c r="AD79" s="76"/>
      <c r="AE79" s="17"/>
      <c r="AF79" s="17"/>
    </row>
    <row r="80" spans="1:32" x14ac:dyDescent="0.2">
      <c r="A80" s="18">
        <v>32416</v>
      </c>
      <c r="B80" s="17">
        <v>25755</v>
      </c>
      <c r="C80" s="17">
        <v>25330</v>
      </c>
      <c r="D80" s="17" t="e">
        <v>#N/A</v>
      </c>
      <c r="E80" s="17" t="e">
        <f t="shared" si="6"/>
        <v>#N/A</v>
      </c>
      <c r="F80" s="17" t="e">
        <v>#N/A</v>
      </c>
      <c r="G80" s="17" t="e">
        <f t="shared" si="7"/>
        <v>#N/A</v>
      </c>
      <c r="H80" s="17" t="e">
        <v>#N/A</v>
      </c>
      <c r="I80" s="17" t="e">
        <f t="shared" si="8"/>
        <v>#N/A</v>
      </c>
      <c r="J80" s="17" t="e">
        <v>#N/A</v>
      </c>
      <c r="K80" s="17" t="e">
        <f t="shared" si="9"/>
        <v>#N/A</v>
      </c>
      <c r="L80" s="17">
        <f t="shared" si="10"/>
        <v>51085</v>
      </c>
      <c r="M80" s="17">
        <v>13413</v>
      </c>
      <c r="N80" s="17">
        <v>12342</v>
      </c>
      <c r="O80" s="76" t="e">
        <f>(K80/SARB!S78)*100</f>
        <v>#N/A</v>
      </c>
      <c r="P80" s="76" t="e">
        <f>(I80/SARB!E78)*100</f>
        <v>#N/A</v>
      </c>
      <c r="Q80" s="76" t="e">
        <f xml:space="preserve"> (G80/(SARB!D78  + SARB!F78  + SARB!H78 + SARB!J78))*100</f>
        <v>#N/A</v>
      </c>
      <c r="R80" s="76" t="e">
        <f xml:space="preserve"> E80/((((Data!B80  / 100)  / (1  + (Data!B80  / 100))  * (0.78  * SARB!E78+0.72  * 'Embargoed data'!D80  + 0.087  * (SARB!E78  + 'Embargoed data'!D80)))))*100</f>
        <v>#N/A</v>
      </c>
      <c r="S80" s="76" t="e">
        <f>(E80/(0.78  * SARB!E78+0.72  * 'Embargoed data'!D80  + 0.087  * (SARB!E78  + 'Embargoed data'!D80)))*100</f>
        <v>#N/A</v>
      </c>
      <c r="T80" s="76" t="e">
        <f>(O80/SARB!W78)*100</f>
        <v>#N/A</v>
      </c>
      <c r="U80" s="76">
        <f xml:space="preserve"> (M80/(Data!C79  + 'Embargoed data'!E79)*100)</f>
        <v>8.7007118587336016</v>
      </c>
      <c r="V80" s="76">
        <f xml:space="preserve"> N80/(SARB!C78  - Data!C80  - 'Embargoed data'!F80)*100</f>
        <v>15.819026846588125</v>
      </c>
      <c r="W80" s="17">
        <v>14518.7436474644</v>
      </c>
      <c r="X80" s="17">
        <v>10798.040403806401</v>
      </c>
      <c r="Y80" s="76">
        <f xml:space="preserve"> (W80/(Data!C80)*100)</f>
        <v>11.899439110468151</v>
      </c>
      <c r="Z80" s="76">
        <f xml:space="preserve"> (X80/'Embargoed data'!C80)*100</f>
        <v>19.872971008735206</v>
      </c>
      <c r="AA80" s="17" t="e">
        <v>#N/A</v>
      </c>
      <c r="AB80" s="17" t="e">
        <f t="shared" si="11"/>
        <v>#N/A</v>
      </c>
      <c r="AC80" s="76"/>
      <c r="AD80" s="76"/>
      <c r="AE80" s="17"/>
      <c r="AF80" s="17"/>
    </row>
    <row r="81" spans="1:32" x14ac:dyDescent="0.2">
      <c r="A81" s="18">
        <v>32508</v>
      </c>
      <c r="B81" s="17">
        <v>27179</v>
      </c>
      <c r="C81" s="17">
        <v>27620</v>
      </c>
      <c r="D81" s="17" t="e">
        <v>#N/A</v>
      </c>
      <c r="E81" s="17" t="e">
        <f t="shared" si="6"/>
        <v>#N/A</v>
      </c>
      <c r="F81" s="17" t="e">
        <v>#N/A</v>
      </c>
      <c r="G81" s="17" t="e">
        <f t="shared" si="7"/>
        <v>#N/A</v>
      </c>
      <c r="H81" s="17" t="e">
        <v>#N/A</v>
      </c>
      <c r="I81" s="17" t="e">
        <f t="shared" si="8"/>
        <v>#N/A</v>
      </c>
      <c r="J81" s="17" t="e">
        <v>#N/A</v>
      </c>
      <c r="K81" s="17" t="e">
        <f t="shared" si="9"/>
        <v>#N/A</v>
      </c>
      <c r="L81" s="17">
        <f t="shared" si="10"/>
        <v>54799</v>
      </c>
      <c r="M81" s="17">
        <v>15330</v>
      </c>
      <c r="N81" s="17">
        <v>11849</v>
      </c>
      <c r="O81" s="76" t="e">
        <f>(K81/SARB!S79)*100</f>
        <v>#N/A</v>
      </c>
      <c r="P81" s="76" t="e">
        <f>(I81/SARB!E79)*100</f>
        <v>#N/A</v>
      </c>
      <c r="Q81" s="76" t="e">
        <f xml:space="preserve"> (G81/(SARB!D79  + SARB!F79  + SARB!H79 + SARB!J79))*100</f>
        <v>#N/A</v>
      </c>
      <c r="R81" s="76" t="e">
        <f xml:space="preserve"> E81/((((Data!B81  / 100)  / (1  + (Data!B81  / 100))  * (0.78  * SARB!E79+0.72  * 'Embargoed data'!D81  + 0.087  * (SARB!E79  + 'Embargoed data'!D81)))))*100</f>
        <v>#N/A</v>
      </c>
      <c r="S81" s="76" t="e">
        <f>(E81/(0.78  * SARB!E79+0.72  * 'Embargoed data'!D81  + 0.087  * (SARB!E79  + 'Embargoed data'!D81)))*100</f>
        <v>#N/A</v>
      </c>
      <c r="T81" s="76" t="e">
        <f>(O81/SARB!W79)*100</f>
        <v>#N/A</v>
      </c>
      <c r="U81" s="76">
        <f xml:space="preserve"> (M81/(Data!C80  + 'Embargoed data'!E80)*100)</f>
        <v>9.117898351194917</v>
      </c>
      <c r="V81" s="76">
        <f xml:space="preserve"> N81/(SARB!C79  - Data!C81  - 'Embargoed data'!F81)*100</f>
        <v>14.855182344887211</v>
      </c>
      <c r="W81" s="17">
        <v>15167.2670554465</v>
      </c>
      <c r="X81" s="17">
        <v>11977.747033199799</v>
      </c>
      <c r="Y81" s="76">
        <f xml:space="preserve"> (W81/(Data!C81)*100)</f>
        <v>11.972803384443207</v>
      </c>
      <c r="Z81" s="76">
        <f xml:space="preserve"> (X81/'Embargoed data'!C81)*100</f>
        <v>22.125621122230843</v>
      </c>
      <c r="AA81" s="17" t="e">
        <v>#N/A</v>
      </c>
      <c r="AB81" s="17" t="e">
        <f t="shared" si="11"/>
        <v>#N/A</v>
      </c>
      <c r="AC81" s="76"/>
      <c r="AD81" s="76"/>
      <c r="AE81" s="17"/>
      <c r="AF81" s="17"/>
    </row>
    <row r="82" spans="1:32" x14ac:dyDescent="0.2">
      <c r="A82" s="18">
        <v>32598</v>
      </c>
      <c r="B82" s="17">
        <v>28219</v>
      </c>
      <c r="C82" s="17">
        <v>27544</v>
      </c>
      <c r="D82" s="17" t="e">
        <v>#N/A</v>
      </c>
      <c r="E82" s="17" t="e">
        <f t="shared" si="6"/>
        <v>#N/A</v>
      </c>
      <c r="F82" s="17" t="e">
        <v>#N/A</v>
      </c>
      <c r="G82" s="17" t="e">
        <f t="shared" si="7"/>
        <v>#N/A</v>
      </c>
      <c r="H82" s="17" t="e">
        <v>#N/A</v>
      </c>
      <c r="I82" s="17" t="e">
        <f t="shared" si="8"/>
        <v>#N/A</v>
      </c>
      <c r="J82" s="17" t="e">
        <v>#N/A</v>
      </c>
      <c r="K82" s="17" t="e">
        <f t="shared" si="9"/>
        <v>#N/A</v>
      </c>
      <c r="L82" s="17">
        <f t="shared" si="10"/>
        <v>55763</v>
      </c>
      <c r="M82" s="17">
        <v>17115</v>
      </c>
      <c r="N82" s="17">
        <v>11104</v>
      </c>
      <c r="O82" s="76" t="e">
        <f>(K82/SARB!S80)*100</f>
        <v>#N/A</v>
      </c>
      <c r="P82" s="76" t="e">
        <f>(I82/SARB!E80)*100</f>
        <v>#N/A</v>
      </c>
      <c r="Q82" s="76" t="e">
        <f xml:space="preserve"> (G82/(SARB!D80  + SARB!F80  + SARB!H80 + SARB!J80))*100</f>
        <v>#N/A</v>
      </c>
      <c r="R82" s="76" t="e">
        <f xml:space="preserve"> E82/((((Data!B82  / 100)  / (1  + (Data!B82  / 100))  * (0.78  * SARB!E80+0.72  * 'Embargoed data'!D82  + 0.087  * (SARB!E80  + 'Embargoed data'!D82)))))*100</f>
        <v>#N/A</v>
      </c>
      <c r="S82" s="76" t="e">
        <f>(E82/(0.78  * SARB!E80+0.72  * 'Embargoed data'!D82  + 0.087  * (SARB!E80  + 'Embargoed data'!D82)))*100</f>
        <v>#N/A</v>
      </c>
      <c r="T82" s="76" t="e">
        <f>(O82/SARB!W80)*100</f>
        <v>#N/A</v>
      </c>
      <c r="U82" s="76">
        <f xml:space="preserve"> (M82/(Data!C81  + 'Embargoed data'!E81)*100)</f>
        <v>9.9094284607586047</v>
      </c>
      <c r="V82" s="76">
        <f xml:space="preserve"> N82/(SARB!C80  - Data!C82  - 'Embargoed data'!F82)*100</f>
        <v>13.191065286625905</v>
      </c>
      <c r="W82" s="17">
        <v>17449.664755906098</v>
      </c>
      <c r="X82" s="17">
        <v>10947.466127429099</v>
      </c>
      <c r="Y82" s="76">
        <f xml:space="preserve"> (W82/(Data!C82)*100)</f>
        <v>13.077473155745652</v>
      </c>
      <c r="Z82" s="76">
        <f xml:space="preserve"> (X82/'Embargoed data'!C82)*100</f>
        <v>18.545264353086495</v>
      </c>
      <c r="AA82" s="17" t="e">
        <v>#N/A</v>
      </c>
      <c r="AB82" s="17" t="e">
        <f t="shared" si="11"/>
        <v>#N/A</v>
      </c>
      <c r="AC82" s="76"/>
      <c r="AD82" s="76"/>
      <c r="AE82" s="17"/>
      <c r="AF82" s="17"/>
    </row>
    <row r="83" spans="1:32" x14ac:dyDescent="0.2">
      <c r="A83" s="18">
        <v>32689</v>
      </c>
      <c r="B83" s="17">
        <v>31932</v>
      </c>
      <c r="C83" s="17">
        <v>31802</v>
      </c>
      <c r="D83" s="17" t="e">
        <v>#N/A</v>
      </c>
      <c r="E83" s="17" t="e">
        <f t="shared" si="6"/>
        <v>#N/A</v>
      </c>
      <c r="F83" s="17" t="e">
        <v>#N/A</v>
      </c>
      <c r="G83" s="17" t="e">
        <f t="shared" si="7"/>
        <v>#N/A</v>
      </c>
      <c r="H83" s="17" t="e">
        <v>#N/A</v>
      </c>
      <c r="I83" s="17" t="e">
        <f t="shared" si="8"/>
        <v>#N/A</v>
      </c>
      <c r="J83" s="17" t="e">
        <v>#N/A</v>
      </c>
      <c r="K83" s="17" t="e">
        <f t="shared" si="9"/>
        <v>#N/A</v>
      </c>
      <c r="L83" s="17">
        <f t="shared" si="10"/>
        <v>63734</v>
      </c>
      <c r="M83" s="17">
        <v>20740</v>
      </c>
      <c r="N83" s="17">
        <v>11192</v>
      </c>
      <c r="O83" s="76" t="e">
        <f>(K83/SARB!S81)*100</f>
        <v>#N/A</v>
      </c>
      <c r="P83" s="76" t="e">
        <f>(I83/SARB!E81)*100</f>
        <v>#N/A</v>
      </c>
      <c r="Q83" s="76" t="e">
        <f xml:space="preserve"> (G83/(SARB!D81  + SARB!F81  + SARB!H81 + SARB!J81))*100</f>
        <v>#N/A</v>
      </c>
      <c r="R83" s="76" t="e">
        <f xml:space="preserve"> E83/((((Data!B83  / 100)  / (1  + (Data!B83  / 100))  * (0.78  * SARB!E81+0.72  * 'Embargoed data'!D83  + 0.087  * (SARB!E81  + 'Embargoed data'!D83)))))*100</f>
        <v>#N/A</v>
      </c>
      <c r="S83" s="76" t="e">
        <f>(E83/(0.78  * SARB!E81+0.72  * 'Embargoed data'!D83  + 0.087  * (SARB!E81  + 'Embargoed data'!D83)))*100</f>
        <v>#N/A</v>
      </c>
      <c r="T83" s="76" t="e">
        <f>(O83/SARB!W81)*100</f>
        <v>#N/A</v>
      </c>
      <c r="U83" s="76">
        <f xml:space="preserve"> (M83/(Data!C82  + 'Embargoed data'!E82)*100)</f>
        <v>11.646469999305367</v>
      </c>
      <c r="V83" s="76">
        <f xml:space="preserve"> N83/(SARB!C81  - Data!C83  - 'Embargoed data'!F83)*100</f>
        <v>12.260226148152871</v>
      </c>
      <c r="W83" s="17">
        <v>19143.221644011901</v>
      </c>
      <c r="X83" s="17">
        <v>12982.3113743227</v>
      </c>
      <c r="Y83" s="76">
        <f xml:space="preserve"> (W83/(Data!C83)*100)</f>
        <v>13.547735802757144</v>
      </c>
      <c r="Z83" s="76">
        <f xml:space="preserve"> (X83/'Embargoed data'!C83)*100</f>
        <v>21.426527151097297</v>
      </c>
      <c r="AA83" s="17" t="e">
        <v>#N/A</v>
      </c>
      <c r="AB83" s="17" t="e">
        <f t="shared" si="11"/>
        <v>#N/A</v>
      </c>
      <c r="AC83" s="76"/>
      <c r="AD83" s="76"/>
      <c r="AE83" s="17"/>
      <c r="AF83" s="17"/>
    </row>
    <row r="84" spans="1:32" x14ac:dyDescent="0.2">
      <c r="A84" s="18">
        <v>32781</v>
      </c>
      <c r="B84" s="17">
        <v>32236</v>
      </c>
      <c r="C84" s="17">
        <v>31245</v>
      </c>
      <c r="D84" s="17" t="e">
        <v>#N/A</v>
      </c>
      <c r="E84" s="17" t="e">
        <f t="shared" si="6"/>
        <v>#N/A</v>
      </c>
      <c r="F84" s="17" t="e">
        <v>#N/A</v>
      </c>
      <c r="G84" s="17" t="e">
        <f t="shared" si="7"/>
        <v>#N/A</v>
      </c>
      <c r="H84" s="17" t="e">
        <v>#N/A</v>
      </c>
      <c r="I84" s="17" t="e">
        <f t="shared" si="8"/>
        <v>#N/A</v>
      </c>
      <c r="J84" s="17" t="e">
        <v>#N/A</v>
      </c>
      <c r="K84" s="17" t="e">
        <f t="shared" si="9"/>
        <v>#N/A</v>
      </c>
      <c r="L84" s="17">
        <f t="shared" si="10"/>
        <v>63481</v>
      </c>
      <c r="M84" s="17">
        <v>19116</v>
      </c>
      <c r="N84" s="17">
        <v>13120</v>
      </c>
      <c r="O84" s="76" t="e">
        <f>(K84/SARB!S82)*100</f>
        <v>#N/A</v>
      </c>
      <c r="P84" s="76" t="e">
        <f>(I84/SARB!E82)*100</f>
        <v>#N/A</v>
      </c>
      <c r="Q84" s="76" t="e">
        <f xml:space="preserve"> (G84/(SARB!D82  + SARB!F82  + SARB!H82 + SARB!J82))*100</f>
        <v>#N/A</v>
      </c>
      <c r="R84" s="76" t="e">
        <f xml:space="preserve"> E84/((((Data!B84  / 100)  / (1  + (Data!B84  / 100))  * (0.78  * SARB!E82+0.72  * 'Embargoed data'!D84  + 0.087  * (SARB!E82  + 'Embargoed data'!D84)))))*100</f>
        <v>#N/A</v>
      </c>
      <c r="S84" s="76" t="e">
        <f>(E84/(0.78  * SARB!E82+0.72  * 'Embargoed data'!D84  + 0.087  * (SARB!E82  + 'Embargoed data'!D84)))*100</f>
        <v>#N/A</v>
      </c>
      <c r="T84" s="76" t="e">
        <f>(O84/SARB!W82)*100</f>
        <v>#N/A</v>
      </c>
      <c r="U84" s="76">
        <f xml:space="preserve"> (M84/(Data!C83  + 'Embargoed data'!E83)*100)</f>
        <v>10.400139321389275</v>
      </c>
      <c r="V84" s="76">
        <f xml:space="preserve"> N84/(SARB!C82  - Data!C84  - 'Embargoed data'!F84)*100</f>
        <v>14.03351142629465</v>
      </c>
      <c r="W84" s="17">
        <v>20560.3828822422</v>
      </c>
      <c r="X84" s="17">
        <v>11701.537493796801</v>
      </c>
      <c r="Y84" s="76">
        <f xml:space="preserve"> (W84/(Data!C84)*100)</f>
        <v>14.134150167215845</v>
      </c>
      <c r="Z84" s="76">
        <f xml:space="preserve"> (X84/'Embargoed data'!C84)*100</f>
        <v>18.495512651634268</v>
      </c>
      <c r="AA84" s="17" t="e">
        <v>#N/A</v>
      </c>
      <c r="AB84" s="17" t="e">
        <f t="shared" si="11"/>
        <v>#N/A</v>
      </c>
      <c r="AC84" s="76"/>
      <c r="AD84" s="76"/>
      <c r="AE84" s="17"/>
      <c r="AF84" s="17"/>
    </row>
    <row r="85" spans="1:32" x14ac:dyDescent="0.2">
      <c r="A85" s="18">
        <v>32873</v>
      </c>
      <c r="B85" s="17">
        <v>31501</v>
      </c>
      <c r="C85" s="17">
        <v>33173</v>
      </c>
      <c r="D85" s="17" t="e">
        <v>#N/A</v>
      </c>
      <c r="E85" s="17" t="e">
        <f t="shared" si="6"/>
        <v>#N/A</v>
      </c>
      <c r="F85" s="17" t="e">
        <v>#N/A</v>
      </c>
      <c r="G85" s="17" t="e">
        <f t="shared" si="7"/>
        <v>#N/A</v>
      </c>
      <c r="H85" s="17" t="e">
        <v>#N/A</v>
      </c>
      <c r="I85" s="17" t="e">
        <f t="shared" si="8"/>
        <v>#N/A</v>
      </c>
      <c r="J85" s="17" t="e">
        <v>#N/A</v>
      </c>
      <c r="K85" s="17" t="e">
        <f t="shared" si="9"/>
        <v>#N/A</v>
      </c>
      <c r="L85" s="17">
        <f t="shared" si="10"/>
        <v>64674</v>
      </c>
      <c r="M85" s="17">
        <v>21921</v>
      </c>
      <c r="N85" s="17">
        <v>9580</v>
      </c>
      <c r="O85" s="76" t="e">
        <f>(K85/SARB!S83)*100</f>
        <v>#N/A</v>
      </c>
      <c r="P85" s="76" t="e">
        <f>(I85/SARB!E83)*100</f>
        <v>#N/A</v>
      </c>
      <c r="Q85" s="76" t="e">
        <f xml:space="preserve"> (G85/(SARB!D83  + SARB!F83  + SARB!H83 + SARB!J83))*100</f>
        <v>#N/A</v>
      </c>
      <c r="R85" s="76" t="e">
        <f xml:space="preserve"> E85/((((Data!B85  / 100)  / (1  + (Data!B85  / 100))  * (0.78  * SARB!E83+0.72  * 'Embargoed data'!D85  + 0.087  * (SARB!E83  + 'Embargoed data'!D85)))))*100</f>
        <v>#N/A</v>
      </c>
      <c r="S85" s="76" t="e">
        <f>(E85/(0.78  * SARB!E83+0.72  * 'Embargoed data'!D85  + 0.087  * (SARB!E83  + 'Embargoed data'!D85)))*100</f>
        <v>#N/A</v>
      </c>
      <c r="T85" s="76" t="e">
        <f>(O85/SARB!W83)*100</f>
        <v>#N/A</v>
      </c>
      <c r="U85" s="76">
        <f xml:space="preserve"> (M85/(Data!C84  + 'Embargoed data'!E84)*100)</f>
        <v>10.894894756986591</v>
      </c>
      <c r="V85" s="76">
        <f xml:space="preserve"> N85/(SARB!C83  - Data!C85  - 'Embargoed data'!F85)*100</f>
        <v>10.146135058614053</v>
      </c>
      <c r="W85" s="17">
        <v>21797.800626687302</v>
      </c>
      <c r="X85" s="17">
        <v>9595.6014844491401</v>
      </c>
      <c r="Y85" s="76">
        <f xml:space="preserve"> (W85/(Data!C85)*100)</f>
        <v>14.594721685851935</v>
      </c>
      <c r="Z85" s="76">
        <f xml:space="preserve"> (X85/'Embargoed data'!C85)*100</f>
        <v>15.251536000347674</v>
      </c>
      <c r="AA85" s="17" t="e">
        <v>#N/A</v>
      </c>
      <c r="AB85" s="17" t="e">
        <f t="shared" si="11"/>
        <v>#N/A</v>
      </c>
      <c r="AC85" s="76"/>
      <c r="AD85" s="76"/>
      <c r="AE85" s="17"/>
      <c r="AF85" s="17"/>
    </row>
    <row r="86" spans="1:32" x14ac:dyDescent="0.2">
      <c r="A86" s="18">
        <v>32963</v>
      </c>
      <c r="B86" s="17">
        <v>39364</v>
      </c>
      <c r="C86" s="17">
        <v>33829</v>
      </c>
      <c r="D86" s="17">
        <v>1451.3333333333301</v>
      </c>
      <c r="E86" s="17">
        <f t="shared" si="6"/>
        <v>17415.99999999996</v>
      </c>
      <c r="F86" s="17">
        <v>338.33333333333297</v>
      </c>
      <c r="G86" s="17">
        <f t="shared" si="7"/>
        <v>4059.9999999999955</v>
      </c>
      <c r="H86" s="17">
        <v>265.66666666666703</v>
      </c>
      <c r="I86" s="17">
        <f t="shared" si="8"/>
        <v>3188.0000000000045</v>
      </c>
      <c r="J86" s="17">
        <v>393.33333333333297</v>
      </c>
      <c r="K86" s="17">
        <f t="shared" si="9"/>
        <v>4719.9999999999955</v>
      </c>
      <c r="L86" s="17">
        <f t="shared" si="10"/>
        <v>73193</v>
      </c>
      <c r="M86" s="17">
        <v>21692</v>
      </c>
      <c r="N86" s="17">
        <v>17672</v>
      </c>
      <c r="O86" s="76">
        <f>(K86/SARB!S83)*100</f>
        <v>9.3043426836720524</v>
      </c>
      <c r="P86" s="76">
        <f>(I86/SARB!E84)*100</f>
        <v>1.6321431862629676</v>
      </c>
      <c r="Q86" s="76">
        <f xml:space="preserve"> (G86/(SARB!D84  + SARB!F84  + SARB!H84 + SARB!J84))*100</f>
        <v>0.19702109921274036</v>
      </c>
      <c r="R86" s="76">
        <f xml:space="preserve"> E86/((((Data!B86  / 100)  / (1  + (Data!B86  / 100))  * (0.78  * SARB!E84+0.72  * 'Embargoed data'!D86  + 0.087  * (SARB!E84  + 'Embargoed data'!D86)))))*100</f>
        <v>80.266065001214727</v>
      </c>
      <c r="S86" s="76">
        <f>(E86/(0.78  * SARB!E84+0.72  * 'Embargoed data'!D86  + 0.087  * (SARB!E84  + 'Embargoed data'!D86)))*100</f>
        <v>9.2341490709362084</v>
      </c>
      <c r="T86" s="76">
        <f>(O86/SARB!W84)*100</f>
        <v>1.7085888471438664E-3</v>
      </c>
      <c r="U86" s="76">
        <f xml:space="preserve"> (M86/(Data!C85  + 'Embargoed data'!E85)*100)</f>
        <v>10.374351878005426</v>
      </c>
      <c r="V86" s="76">
        <f xml:space="preserve"> N86/(SARB!C84  - Data!C86  - 'Embargoed data'!F86)*100</f>
        <v>17.787435117683227</v>
      </c>
      <c r="W86" s="17">
        <v>22084.7422285342</v>
      </c>
      <c r="X86" s="17">
        <v>17322.8462011677</v>
      </c>
      <c r="Y86" s="76">
        <f xml:space="preserve"> (W86/(Data!C86)*100)</f>
        <v>14.071734012472092</v>
      </c>
      <c r="Z86" s="76">
        <f xml:space="preserve"> (X86/'Embargoed data'!C86)*100</f>
        <v>25.588261528103391</v>
      </c>
      <c r="AA86" s="17">
        <v>2143.6666666666702</v>
      </c>
      <c r="AB86" s="17">
        <f t="shared" si="11"/>
        <v>25724.000000000044</v>
      </c>
      <c r="AC86" s="17">
        <v>24019.759342110799</v>
      </c>
      <c r="AD86" s="76">
        <f>(AC86/(SARB!E84-Tax_data!AC86))*100</f>
        <v>14.021531994318861</v>
      </c>
      <c r="AE86" s="17"/>
      <c r="AF86" s="17"/>
    </row>
    <row r="87" spans="1:32" x14ac:dyDescent="0.2">
      <c r="A87" s="18">
        <v>33054</v>
      </c>
      <c r="B87" s="17">
        <v>40420</v>
      </c>
      <c r="C87" s="17">
        <v>34679</v>
      </c>
      <c r="D87" s="17">
        <v>1435.6666666666699</v>
      </c>
      <c r="E87" s="17">
        <f t="shared" si="6"/>
        <v>17228.00000000004</v>
      </c>
      <c r="F87" s="17">
        <v>336</v>
      </c>
      <c r="G87" s="17">
        <f t="shared" si="7"/>
        <v>4032</v>
      </c>
      <c r="H87" s="17">
        <v>223.666666666667</v>
      </c>
      <c r="I87" s="17">
        <f t="shared" si="8"/>
        <v>2684.0000000000041</v>
      </c>
      <c r="J87" s="17">
        <v>362.33333333333297</v>
      </c>
      <c r="K87" s="17">
        <f t="shared" si="9"/>
        <v>4347.9999999999955</v>
      </c>
      <c r="L87" s="17">
        <f t="shared" si="10"/>
        <v>75099</v>
      </c>
      <c r="M87" s="17">
        <v>26187</v>
      </c>
      <c r="N87" s="17">
        <v>14233</v>
      </c>
      <c r="O87" s="76">
        <f>(K87/SARB!S85)*100</f>
        <v>7.9819360049932913</v>
      </c>
      <c r="P87" s="76">
        <f>(I87/SARB!E85)*100</f>
        <v>1.3028873225762627</v>
      </c>
      <c r="Q87" s="76">
        <f xml:space="preserve"> (G87/(SARB!D85  + SARB!F85  + SARB!H85 + SARB!J85))*100</f>
        <v>0.19848331573467626</v>
      </c>
      <c r="R87" s="76">
        <f xml:space="preserve"> E87/((((Data!B87  / 100)  / (1  + (Data!B87  / 100))  * (0.78  * SARB!E85+0.72  * 'Embargoed data'!D87  + 0.087  * (SARB!E85  + 'Embargoed data'!D87)))))*100</f>
        <v>75.953460093231968</v>
      </c>
      <c r="S87" s="76">
        <f>(E87/(0.78  * SARB!E85+0.72  * 'Embargoed data'!D87  + 0.087  * (SARB!E85  + 'Embargoed data'!D87)))*100</f>
        <v>8.7380086832921737</v>
      </c>
      <c r="T87" s="76">
        <f>(O87/SARB!W85)*100</f>
        <v>1.4180226411093586E-3</v>
      </c>
      <c r="U87" s="76">
        <f xml:space="preserve"> (M87/(Data!C86  + 'Embargoed data'!E86)*100)</f>
        <v>12.331722632447702</v>
      </c>
      <c r="V87" s="76">
        <f xml:space="preserve"> N87/(SARB!C85  - Data!C87  - 'Embargoed data'!F87)*100</f>
        <v>14.025354624780132</v>
      </c>
      <c r="W87" s="17">
        <v>24360.317971177399</v>
      </c>
      <c r="X87" s="17">
        <v>16189.688402837201</v>
      </c>
      <c r="Y87" s="76">
        <f xml:space="preserve"> (W87/(Data!C87)*100)</f>
        <v>14.744884131405344</v>
      </c>
      <c r="Z87" s="76">
        <f xml:space="preserve"> (X87/'Embargoed data'!C87)*100</f>
        <v>23.709559197036231</v>
      </c>
      <c r="AA87" s="17">
        <v>1996</v>
      </c>
      <c r="AB87" s="17">
        <f t="shared" si="11"/>
        <v>23952</v>
      </c>
      <c r="AC87" s="17">
        <v>25746.768390032401</v>
      </c>
      <c r="AD87" s="76">
        <f>(AC87/(SARB!E85-Tax_data!AC87))*100</f>
        <v>14.283348390561153</v>
      </c>
      <c r="AE87" s="17"/>
      <c r="AF87" s="17"/>
    </row>
    <row r="88" spans="1:32" x14ac:dyDescent="0.2">
      <c r="A88" s="18">
        <v>33146</v>
      </c>
      <c r="B88" s="17">
        <v>38733</v>
      </c>
      <c r="C88" s="17">
        <v>33756</v>
      </c>
      <c r="D88" s="17">
        <v>1536</v>
      </c>
      <c r="E88" s="17">
        <f t="shared" si="6"/>
        <v>18432</v>
      </c>
      <c r="F88" s="17">
        <v>356.33333333333297</v>
      </c>
      <c r="G88" s="17">
        <f t="shared" si="7"/>
        <v>4275.9999999999955</v>
      </c>
      <c r="H88" s="17">
        <v>232</v>
      </c>
      <c r="I88" s="17">
        <f t="shared" si="8"/>
        <v>2784</v>
      </c>
      <c r="J88" s="17">
        <v>405</v>
      </c>
      <c r="K88" s="17">
        <f t="shared" si="9"/>
        <v>4860</v>
      </c>
      <c r="L88" s="17">
        <f t="shared" si="10"/>
        <v>72489</v>
      </c>
      <c r="M88" s="17">
        <v>22105</v>
      </c>
      <c r="N88" s="17">
        <v>16628</v>
      </c>
      <c r="O88" s="76">
        <f>(K88/SARB!S86)*100</f>
        <v>8.5130235246720041</v>
      </c>
      <c r="P88" s="76">
        <f>(I88/SARB!E86)*100</f>
        <v>1.2966990996697703</v>
      </c>
      <c r="Q88" s="76">
        <f xml:space="preserve"> (G88/(SARB!D86  + SARB!F86  + SARB!H86 + SARB!J86))*100</f>
        <v>0.20574102132421943</v>
      </c>
      <c r="R88" s="76">
        <f xml:space="preserve"> E88/((((Data!B88  / 100)  / (1  + (Data!B88  / 100))  * (0.78  * SARB!E86+0.72  * 'Embargoed data'!D88  + 0.087  * (SARB!E86  + 'Embargoed data'!D88)))))*100</f>
        <v>77.560746257328276</v>
      </c>
      <c r="S88" s="76">
        <f>(E88/(0.78  * SARB!E86+0.72  * 'Embargoed data'!D88  + 0.087  * (SARB!E86  + 'Embargoed data'!D88)))*100</f>
        <v>8.9229177110200695</v>
      </c>
      <c r="T88" s="76">
        <f>(O88/SARB!W86)*100</f>
        <v>1.4962902237261452E-3</v>
      </c>
      <c r="U88" s="76">
        <f xml:space="preserve"> (M88/(Data!C87  + 'Embargoed data'!E87)*100)</f>
        <v>10.081533403739121</v>
      </c>
      <c r="V88" s="76">
        <f xml:space="preserve"> N88/(SARB!C86  - Data!C88  - 'Embargoed data'!F88)*100</f>
        <v>16.23419891970525</v>
      </c>
      <c r="W88" s="17">
        <v>23461.462961936701</v>
      </c>
      <c r="X88" s="17">
        <v>15344.383850452299</v>
      </c>
      <c r="Y88" s="76">
        <f xml:space="preserve"> (W88/(Data!C88)*100)</f>
        <v>13.872836103748092</v>
      </c>
      <c r="Z88" s="76">
        <f xml:space="preserve"> (X88/'Embargoed data'!C88)*100</f>
        <v>21.924920813425508</v>
      </c>
      <c r="AA88" s="17">
        <v>2176</v>
      </c>
      <c r="AB88" s="17">
        <f t="shared" si="11"/>
        <v>26112</v>
      </c>
      <c r="AC88" s="17">
        <v>26179.687826621699</v>
      </c>
      <c r="AD88" s="76">
        <f>(AC88/(SARB!E86-Tax_data!AC88))*100</f>
        <v>13.88700580582675</v>
      </c>
      <c r="AE88" s="17"/>
      <c r="AF88" s="17"/>
    </row>
    <row r="89" spans="1:32" x14ac:dyDescent="0.2">
      <c r="A89" s="18">
        <v>33238</v>
      </c>
      <c r="B89" s="17">
        <v>37943</v>
      </c>
      <c r="C89" s="17">
        <v>33868</v>
      </c>
      <c r="D89" s="17">
        <v>1422.6666666666699</v>
      </c>
      <c r="E89" s="17">
        <f t="shared" si="6"/>
        <v>17072.00000000004</v>
      </c>
      <c r="F89" s="17">
        <v>339</v>
      </c>
      <c r="G89" s="17">
        <f t="shared" si="7"/>
        <v>4068</v>
      </c>
      <c r="H89" s="17">
        <v>272.33333333333297</v>
      </c>
      <c r="I89" s="17">
        <f t="shared" si="8"/>
        <v>3267.9999999999955</v>
      </c>
      <c r="J89" s="17">
        <v>437.66666666666703</v>
      </c>
      <c r="K89" s="17">
        <f t="shared" si="9"/>
        <v>5252.0000000000045</v>
      </c>
      <c r="L89" s="17">
        <f t="shared" si="10"/>
        <v>71811</v>
      </c>
      <c r="M89" s="17">
        <v>25340</v>
      </c>
      <c r="N89" s="17">
        <v>12603</v>
      </c>
      <c r="O89" s="76">
        <f>(K89/SARB!S87)*100</f>
        <v>10.036691637364326</v>
      </c>
      <c r="P89" s="76">
        <f>(I89/SARB!E87)*100</f>
        <v>1.4723904267589369</v>
      </c>
      <c r="Q89" s="76">
        <f xml:space="preserve"> (G89/(SARB!D87  + SARB!F87  + SARB!H87 + SARB!J87))*100</f>
        <v>0.19731969234037744</v>
      </c>
      <c r="R89" s="76">
        <f xml:space="preserve"> E89/((((Data!B89  / 100)  / (1  + (Data!B89  / 100))  * (0.78  * SARB!E87+0.72  * 'Embargoed data'!D89  + 0.087  * (SARB!E87  + 'Embargoed data'!D89)))))*100</f>
        <v>69.048652914769804</v>
      </c>
      <c r="S89" s="76">
        <f>(E89/(0.78  * SARB!E87+0.72  * 'Embargoed data'!D89  + 0.087  * (SARB!E87  + 'Embargoed data'!D89)))*100</f>
        <v>7.9436503353274999</v>
      </c>
      <c r="T89" s="76">
        <f>(O89/SARB!W87)*100</f>
        <v>1.7758178509704446E-3</v>
      </c>
      <c r="U89" s="76">
        <f xml:space="preserve"> (M89/(Data!C88  + 'Embargoed data'!E88)*100)</f>
        <v>10.852407810530149</v>
      </c>
      <c r="V89" s="76">
        <f xml:space="preserve"> N89/(SARB!C87  - Data!C89  - 'Embargoed data'!F89)*100</f>
        <v>12.242281184887297</v>
      </c>
      <c r="W89" s="17">
        <v>25308.024131776201</v>
      </c>
      <c r="X89" s="17">
        <v>12401.837911307501</v>
      </c>
      <c r="Y89" s="76">
        <f xml:space="preserve"> (W89/(Data!C89)*100)</f>
        <v>14.522306840980203</v>
      </c>
      <c r="Z89" s="76">
        <f xml:space="preserve"> (X89/'Embargoed data'!C89)*100</f>
        <v>17.491350344123052</v>
      </c>
      <c r="AA89" s="17">
        <v>2076.3333333333298</v>
      </c>
      <c r="AB89" s="17">
        <f t="shared" si="11"/>
        <v>24915.999999999956</v>
      </c>
      <c r="AC89" s="17">
        <v>24799.648169955901</v>
      </c>
      <c r="AD89" s="76">
        <f>(AC89/(SARB!E87-Tax_data!AC89))*100</f>
        <v>12.578925861018655</v>
      </c>
      <c r="AE89" s="17"/>
      <c r="AF89" s="17"/>
    </row>
    <row r="90" spans="1:32" x14ac:dyDescent="0.2">
      <c r="A90" s="18">
        <v>33328</v>
      </c>
      <c r="B90" s="17">
        <v>37353</v>
      </c>
      <c r="C90" s="17">
        <v>35455</v>
      </c>
      <c r="D90" s="17">
        <v>1702.6666666666699</v>
      </c>
      <c r="E90" s="17">
        <f t="shared" si="6"/>
        <v>20432.00000000004</v>
      </c>
      <c r="F90" s="17">
        <v>336.33333333333297</v>
      </c>
      <c r="G90" s="17">
        <f t="shared" si="7"/>
        <v>4035.9999999999955</v>
      </c>
      <c r="H90" s="17">
        <v>325</v>
      </c>
      <c r="I90" s="17">
        <f t="shared" si="8"/>
        <v>3900</v>
      </c>
      <c r="J90" s="17">
        <v>356.66666666666703</v>
      </c>
      <c r="K90" s="17">
        <f t="shared" si="9"/>
        <v>4280.0000000000045</v>
      </c>
      <c r="L90" s="17">
        <f t="shared" si="10"/>
        <v>72808</v>
      </c>
      <c r="M90" s="17">
        <v>26047</v>
      </c>
      <c r="N90" s="17">
        <v>11306</v>
      </c>
      <c r="O90" s="76">
        <f>(K90/SARB!S88)*100</f>
        <v>7.5224971878515259</v>
      </c>
      <c r="P90" s="76">
        <f>(I90/SARB!E88)*100</f>
        <v>1.6869168782521811</v>
      </c>
      <c r="Q90" s="76">
        <f xml:space="preserve"> (G90/(SARB!D88  + SARB!F88  + SARB!H88 + SARB!J88))*100</f>
        <v>0.19471706924758428</v>
      </c>
      <c r="R90" s="76">
        <f xml:space="preserve"> E90/((((Data!B90  / 100)  / (1  + (Data!B90  / 100))  * (0.78  * SARB!E88+0.72  * 'Embargoed data'!D90  + 0.087  * (SARB!E88  + 'Embargoed data'!D90)))))*100</f>
        <v>80.325841494075206</v>
      </c>
      <c r="S90" s="76">
        <f>(E90/(0.78  * SARB!E88+0.72  * 'Embargoed data'!D90  + 0.087  * (SARB!E88  + 'Embargoed data'!D90)))*100</f>
        <v>9.2410260125927248</v>
      </c>
      <c r="T90" s="76">
        <f>(O90/SARB!W88)*100</f>
        <v>1.2805187763277187E-3</v>
      </c>
      <c r="U90" s="76">
        <f xml:space="preserve"> (M90/(Data!C89  + 'Embargoed data'!E89)*100)</f>
        <v>10.509392222081408</v>
      </c>
      <c r="V90" s="76">
        <f xml:space="preserve"> N90/(SARB!C88  - Data!C90  - 'Embargoed data'!F90)*100</f>
        <v>10.198065813153683</v>
      </c>
      <c r="W90" s="17">
        <v>26402.972263213</v>
      </c>
      <c r="X90" s="17">
        <v>11124.7899707661</v>
      </c>
      <c r="Y90" s="76">
        <f xml:space="preserve"> (W90/(Data!C90)*100)</f>
        <v>14.663022943499849</v>
      </c>
      <c r="Z90" s="76">
        <f xml:space="preserve"> (X90/'Embargoed data'!C90)*100</f>
        <v>14.270229725874422</v>
      </c>
      <c r="AA90" s="17">
        <v>2413.3333333333298</v>
      </c>
      <c r="AB90" s="17">
        <f t="shared" si="11"/>
        <v>28959.999999999956</v>
      </c>
      <c r="AC90" s="17">
        <v>27183.873005415699</v>
      </c>
      <c r="AD90" s="76">
        <f>(AC90/(SARB!E88-Tax_data!AC90))*100</f>
        <v>13.324962419640043</v>
      </c>
      <c r="AE90" s="17"/>
      <c r="AF90" s="17"/>
    </row>
    <row r="91" spans="1:32" x14ac:dyDescent="0.2">
      <c r="A91" s="18">
        <v>33419</v>
      </c>
      <c r="B91" s="17">
        <v>40646</v>
      </c>
      <c r="C91" s="17">
        <v>36434</v>
      </c>
      <c r="D91" s="17">
        <v>1542.6666666666699</v>
      </c>
      <c r="E91" s="17">
        <f t="shared" si="6"/>
        <v>18512.00000000004</v>
      </c>
      <c r="F91" s="17">
        <v>366.66666666666703</v>
      </c>
      <c r="G91" s="17">
        <f t="shared" si="7"/>
        <v>4400.0000000000045</v>
      </c>
      <c r="H91" s="17">
        <v>247</v>
      </c>
      <c r="I91" s="17">
        <f t="shared" si="8"/>
        <v>2964</v>
      </c>
      <c r="J91" s="17">
        <v>348</v>
      </c>
      <c r="K91" s="17">
        <f t="shared" si="9"/>
        <v>4176</v>
      </c>
      <c r="L91" s="17">
        <f t="shared" si="10"/>
        <v>77080</v>
      </c>
      <c r="M91" s="17">
        <v>31031</v>
      </c>
      <c r="N91" s="17">
        <v>9615</v>
      </c>
      <c r="O91" s="76">
        <f>(K91/SARB!S89)*100</f>
        <v>7.2571815859444238</v>
      </c>
      <c r="P91" s="76">
        <f>(I91/SARB!E89)*100</f>
        <v>1.237774678237048</v>
      </c>
      <c r="Q91" s="76">
        <f xml:space="preserve"> (G91/(SARB!D89  + SARB!F89  + SARB!H89 + SARB!J89))*100</f>
        <v>0.21315526471703902</v>
      </c>
      <c r="R91" s="76">
        <f xml:space="preserve"> E91/((((Data!B91  / 100)  / (1  + (Data!B91  / 100))  * (0.78  * SARB!E89+0.72  * 'Embargoed data'!D91  + 0.087  * (SARB!E89  + 'Embargoed data'!D91)))))*100</f>
        <v>69.943659606735196</v>
      </c>
      <c r="S91" s="76">
        <f>(E91/(0.78  * SARB!E89+0.72  * 'Embargoed data'!D91  + 0.087  * (SARB!E89  + 'Embargoed data'!D91)))*100</f>
        <v>8.0466157069695363</v>
      </c>
      <c r="T91" s="76">
        <f>(O91/SARB!W89)*100</f>
        <v>1.2444452498850112E-3</v>
      </c>
      <c r="U91" s="76">
        <f xml:space="preserve"> (M91/(Data!C90  + 'Embargoed data'!E90)*100)</f>
        <v>12.275675004876684</v>
      </c>
      <c r="V91" s="76">
        <f xml:space="preserve"> N91/(SARB!C89  - Data!C91  - 'Embargoed data'!F91)*100</f>
        <v>8.4305247600522719</v>
      </c>
      <c r="W91" s="17">
        <v>29329.971543095999</v>
      </c>
      <c r="X91" s="17">
        <v>10569.3537395576</v>
      </c>
      <c r="Y91" s="76">
        <f xml:space="preserve"> (W91/(Data!C91)*100)</f>
        <v>15.619077095954372</v>
      </c>
      <c r="Z91" s="76">
        <f xml:space="preserve"> (X91/'Embargoed data'!C91)*100</f>
        <v>13.169994326161087</v>
      </c>
      <c r="AA91" s="17">
        <v>2155.6666666666702</v>
      </c>
      <c r="AB91" s="17">
        <f t="shared" si="11"/>
        <v>25868.000000000044</v>
      </c>
      <c r="AC91" s="17">
        <v>27735.359793387899</v>
      </c>
      <c r="AD91" s="76">
        <f>(AC91/(SARB!E89-Tax_data!AC91))*100</f>
        <v>13.0996079502903</v>
      </c>
      <c r="AE91" s="17"/>
      <c r="AF91" s="17"/>
    </row>
    <row r="92" spans="1:32" x14ac:dyDescent="0.2">
      <c r="A92" s="18">
        <v>33511</v>
      </c>
      <c r="B92" s="17">
        <v>45600</v>
      </c>
      <c r="C92" s="17">
        <v>37142</v>
      </c>
      <c r="D92" s="17">
        <v>1509.3333333333301</v>
      </c>
      <c r="E92" s="17">
        <f t="shared" si="6"/>
        <v>18111.99999999996</v>
      </c>
      <c r="F92" s="17">
        <v>412.66666666666703</v>
      </c>
      <c r="G92" s="17">
        <f t="shared" si="7"/>
        <v>4952.0000000000045</v>
      </c>
      <c r="H92" s="17">
        <v>284.66666666666703</v>
      </c>
      <c r="I92" s="17">
        <f t="shared" si="8"/>
        <v>3416.0000000000045</v>
      </c>
      <c r="J92" s="17">
        <v>402</v>
      </c>
      <c r="K92" s="17">
        <f t="shared" si="9"/>
        <v>4824</v>
      </c>
      <c r="L92" s="17">
        <f t="shared" si="10"/>
        <v>82742</v>
      </c>
      <c r="M92" s="17">
        <v>28472</v>
      </c>
      <c r="N92" s="17">
        <v>17128</v>
      </c>
      <c r="O92" s="76">
        <f>(K92/SARB!S90)*100</f>
        <v>7.9548827545265652</v>
      </c>
      <c r="P92" s="76">
        <f>(I92/SARB!E90)*100</f>
        <v>1.3955445524330128</v>
      </c>
      <c r="Q92" s="76">
        <f xml:space="preserve"> (G92/(SARB!D90  + SARB!F90  + SARB!H90 + SARB!J90))*100</f>
        <v>0.24230076120212904</v>
      </c>
      <c r="R92" s="76">
        <f xml:space="preserve"> E92/((((Data!B92  / 100)  / (1  + (Data!B92  / 100))  * (0.78  * SARB!E90+0.72  * 'Embargoed data'!D92  + 0.087  * (SARB!E90  + 'Embargoed data'!D92)))))*100</f>
        <v>67.340246276882667</v>
      </c>
      <c r="S92" s="76">
        <f>(E92/(0.78  * SARB!E90+0.72  * 'Embargoed data'!D92  + 0.087  * (SARB!E90  + 'Embargoed data'!D92)))*100</f>
        <v>7.7471079787564134</v>
      </c>
      <c r="T92" s="76">
        <f>(O92/SARB!W90)*100</f>
        <v>1.3940551136599377E-3</v>
      </c>
      <c r="U92" s="76">
        <f xml:space="preserve"> (M92/(Data!C91  + 'Embargoed data'!E91)*100)</f>
        <v>10.830638290232045</v>
      </c>
      <c r="V92" s="76">
        <f xml:space="preserve"> N92/(SARB!C90  - Data!C92  - 'Embargoed data'!F92)*100</f>
        <v>14.038180934350441</v>
      </c>
      <c r="W92" s="17">
        <v>29638.087820382301</v>
      </c>
      <c r="X92" s="17">
        <v>16579.6729163173</v>
      </c>
      <c r="Y92" s="76">
        <f xml:space="preserve"> (W92/(Data!C92)*100)</f>
        <v>15.220484180450534</v>
      </c>
      <c r="Z92" s="76">
        <f xml:space="preserve"> (X92/'Embargoed data'!C92)*100</f>
        <v>18.949079021523975</v>
      </c>
      <c r="AA92" s="17">
        <v>2253.3333333333298</v>
      </c>
      <c r="AB92" s="17">
        <f t="shared" si="11"/>
        <v>27039.999999999956</v>
      </c>
      <c r="AC92" s="17">
        <v>27111.0961961742</v>
      </c>
      <c r="AD92" s="76">
        <f>(AC92/(SARB!E90-Tax_data!AC92))*100</f>
        <v>12.455256710979402</v>
      </c>
      <c r="AE92" s="17"/>
      <c r="AF92" s="17"/>
    </row>
    <row r="93" spans="1:32" x14ac:dyDescent="0.2">
      <c r="A93" s="18">
        <v>33603</v>
      </c>
      <c r="B93" s="17">
        <v>46433</v>
      </c>
      <c r="C93" s="17">
        <v>36173</v>
      </c>
      <c r="D93" s="17">
        <v>1581.6666666666699</v>
      </c>
      <c r="E93" s="17">
        <f t="shared" si="6"/>
        <v>18980.00000000004</v>
      </c>
      <c r="F93" s="17">
        <v>519.33333333333303</v>
      </c>
      <c r="G93" s="17">
        <f t="shared" si="7"/>
        <v>6231.9999999999964</v>
      </c>
      <c r="H93" s="17">
        <v>255</v>
      </c>
      <c r="I93" s="17">
        <f t="shared" si="8"/>
        <v>3060</v>
      </c>
      <c r="J93" s="17">
        <v>343.33333333333297</v>
      </c>
      <c r="K93" s="17">
        <f t="shared" si="9"/>
        <v>4119.9999999999955</v>
      </c>
      <c r="L93" s="17">
        <f t="shared" si="10"/>
        <v>82606</v>
      </c>
      <c r="M93" s="17">
        <v>30294</v>
      </c>
      <c r="N93" s="17">
        <v>16139</v>
      </c>
      <c r="O93" s="76">
        <f>(K93/SARB!S91)*100</f>
        <v>7.2281969859120263</v>
      </c>
      <c r="P93" s="76">
        <f>(I93/SARB!E91)*100</f>
        <v>1.2233589599050096</v>
      </c>
      <c r="Q93" s="76">
        <f xml:space="preserve"> (G93/(SARB!D91  + SARB!F91  + SARB!H91 + SARB!J91))*100</f>
        <v>0.30258772713501064</v>
      </c>
      <c r="R93" s="76">
        <f xml:space="preserve"> E93/((((Data!B93  / 100)  / (1  + (Data!B93  / 100))  * (0.78  * SARB!E91+0.72  * 'Embargoed data'!D93  + 0.087  * (SARB!E91  + 'Embargoed data'!D93)))))*100</f>
        <v>87.007953467956639</v>
      </c>
      <c r="S93" s="76">
        <f>(E93/(0.78  * SARB!E91+0.72  * 'Embargoed data'!D93  + 0.087  * (SARB!E91  + 'Embargoed data'!D93)))*100</f>
        <v>7.9098139516324215</v>
      </c>
      <c r="T93" s="76">
        <f>(O93/SARB!W91)*100</f>
        <v>1.2858700441915991E-3</v>
      </c>
      <c r="U93" s="76">
        <f xml:space="preserve"> (M93/(Data!C92  + 'Embargoed data'!E92)*100)</f>
        <v>11.444118652700766</v>
      </c>
      <c r="V93" s="76">
        <f xml:space="preserve"> N93/(SARB!C91  - Data!C93  - 'Embargoed data'!F93)*100</f>
        <v>13.084966258315834</v>
      </c>
      <c r="W93" s="17">
        <v>30510.2830721916</v>
      </c>
      <c r="X93" s="17">
        <v>15476.565362739901</v>
      </c>
      <c r="Y93" s="76">
        <f xml:space="preserve"> (W93/(Data!C93)*100)</f>
        <v>15.098494654059927</v>
      </c>
      <c r="Z93" s="76">
        <f xml:space="preserve"> (X93/'Embargoed data'!C93)*100</f>
        <v>17.368447861927343</v>
      </c>
      <c r="AA93" s="17">
        <v>2383.6666666666702</v>
      </c>
      <c r="AB93" s="17">
        <f t="shared" si="11"/>
        <v>28604.000000000044</v>
      </c>
      <c r="AC93" s="17">
        <v>28350.498890482999</v>
      </c>
      <c r="AD93" s="76">
        <f>(AC93/(SARB!E91-Tax_data!AC93))*100</f>
        <v>12.783134111723957</v>
      </c>
      <c r="AE93" s="17"/>
      <c r="AF93" s="17"/>
    </row>
    <row r="94" spans="1:32" x14ac:dyDescent="0.2">
      <c r="A94" s="18">
        <v>33694</v>
      </c>
      <c r="B94" s="17">
        <v>46086</v>
      </c>
      <c r="C94" s="17">
        <v>40170</v>
      </c>
      <c r="D94" s="17">
        <v>1637.3333333333301</v>
      </c>
      <c r="E94" s="17">
        <f t="shared" si="6"/>
        <v>19647.99999999996</v>
      </c>
      <c r="F94" s="17">
        <v>508.33333333333297</v>
      </c>
      <c r="G94" s="17">
        <f t="shared" si="7"/>
        <v>6099.9999999999955</v>
      </c>
      <c r="H94" s="17">
        <v>479</v>
      </c>
      <c r="I94" s="17">
        <f t="shared" si="8"/>
        <v>5748</v>
      </c>
      <c r="J94" s="17">
        <v>326</v>
      </c>
      <c r="K94" s="17">
        <f t="shared" si="9"/>
        <v>3912</v>
      </c>
      <c r="L94" s="17">
        <f t="shared" si="10"/>
        <v>86256</v>
      </c>
      <c r="M94" s="17">
        <v>32627</v>
      </c>
      <c r="N94" s="17">
        <v>13459</v>
      </c>
      <c r="O94" s="76">
        <f>(K94/SARB!S92)*100</f>
        <v>6.3734115347018578</v>
      </c>
      <c r="P94" s="76">
        <f>(I94/SARB!E92)*100</f>
        <v>2.2054083919088985</v>
      </c>
      <c r="Q94" s="76">
        <f xml:space="preserve"> (G94/(SARB!D92  + SARB!F92  + SARB!H92 + SARB!J92))*100</f>
        <v>0.29449591954178345</v>
      </c>
      <c r="R94" s="76">
        <f xml:space="preserve"> E94/((((Data!B94  / 100)  / (1  + (Data!B94  / 100))  * (0.78  * SARB!E92+0.72  * 'Embargoed data'!D94  + 0.087  * (SARB!E92  + 'Embargoed data'!D94)))))*100</f>
        <v>87.036850425818443</v>
      </c>
      <c r="S94" s="76">
        <f>(E94/(0.78  * SARB!E92+0.72  * 'Embargoed data'!D94  + 0.087  * (SARB!E92  + 'Embargoed data'!D94)))*100</f>
        <v>7.9124409478016773</v>
      </c>
      <c r="T94" s="76">
        <f>(O94/SARB!W92)*100</f>
        <v>1.0975772430085174E-3</v>
      </c>
      <c r="U94" s="76">
        <f xml:space="preserve"> (M94/(Data!C93  + 'Embargoed data'!E93)*100)</f>
        <v>11.666566545949687</v>
      </c>
      <c r="V94" s="76">
        <f xml:space="preserve"> N94/(SARB!C92  - Data!C94  - 'Embargoed data'!F94)*100</f>
        <v>10.476851249651945</v>
      </c>
      <c r="W94" s="17">
        <v>32668.970254013901</v>
      </c>
      <c r="X94" s="17">
        <v>13224.509793929599</v>
      </c>
      <c r="Y94" s="76">
        <f xml:space="preserve"> (W94/(Data!C94)*100)</f>
        <v>15.689490185481795</v>
      </c>
      <c r="Z94" s="76">
        <f xml:space="preserve"> (X94/'Embargoed data'!C94)*100</f>
        <v>14.250122457462588</v>
      </c>
      <c r="AA94" s="17">
        <v>2682.6666666666702</v>
      </c>
      <c r="AB94" s="17">
        <f t="shared" si="11"/>
        <v>32192.000000000044</v>
      </c>
      <c r="AC94" s="17">
        <v>30468.497646522999</v>
      </c>
      <c r="AD94" s="76">
        <f>(AC94/(SARB!E92-Tax_data!AC94))*100</f>
        <v>13.237762431912664</v>
      </c>
      <c r="AE94" s="17"/>
      <c r="AF94" s="17"/>
    </row>
    <row r="95" spans="1:32" x14ac:dyDescent="0.2">
      <c r="A95" s="18">
        <v>33785</v>
      </c>
      <c r="B95" s="17">
        <v>46665</v>
      </c>
      <c r="C95" s="17">
        <v>38808</v>
      </c>
      <c r="D95" s="17">
        <v>1222</v>
      </c>
      <c r="E95" s="17">
        <f t="shared" si="6"/>
        <v>14664</v>
      </c>
      <c r="F95" s="17">
        <v>557</v>
      </c>
      <c r="G95" s="17">
        <f t="shared" si="7"/>
        <v>6684</v>
      </c>
      <c r="H95" s="17">
        <v>332.66666666666703</v>
      </c>
      <c r="I95" s="17">
        <f t="shared" si="8"/>
        <v>3992.0000000000045</v>
      </c>
      <c r="J95" s="17">
        <v>359.33333333333297</v>
      </c>
      <c r="K95" s="17">
        <f t="shared" si="9"/>
        <v>4311.9999999999955</v>
      </c>
      <c r="L95" s="17">
        <f t="shared" si="10"/>
        <v>85473</v>
      </c>
      <c r="M95" s="17">
        <v>34716</v>
      </c>
      <c r="N95" s="17">
        <v>11949</v>
      </c>
      <c r="O95" s="76">
        <f>(K95/SARB!S93)*100</f>
        <v>7.0310461779285083</v>
      </c>
      <c r="P95" s="76">
        <f>(I95/SARB!E93)*100</f>
        <v>1.4797297046842062</v>
      </c>
      <c r="Q95" s="76">
        <f xml:space="preserve"> (G95/(SARB!D93  + SARB!F93  + SARB!H93 + SARB!J93))*100</f>
        <v>0.32790922546408424</v>
      </c>
      <c r="R95" s="76">
        <f xml:space="preserve"> E95/((((Data!B95  / 100)  / (1  + (Data!B95  / 100))  * (0.78  * SARB!E93+0.72  * 'Embargoed data'!D95  + 0.087  * (SARB!E93  + 'Embargoed data'!D95)))))*100</f>
        <v>63.108321205627149</v>
      </c>
      <c r="S95" s="76">
        <f>(E95/(0.78  * SARB!E93+0.72  * 'Embargoed data'!D95  + 0.087  * (SARB!E93  + 'Embargoed data'!D95)))*100</f>
        <v>5.7371201096024684</v>
      </c>
      <c r="T95" s="76">
        <f>(O95/SARB!W93)*100</f>
        <v>1.200062499433086E-3</v>
      </c>
      <c r="U95" s="76">
        <f xml:space="preserve"> (M95/(Data!C94  + 'Embargoed data'!E94)*100)</f>
        <v>11.710527736099568</v>
      </c>
      <c r="V95" s="76">
        <f xml:space="preserve"> N95/(SARB!C93  - Data!C95  - 'Embargoed data'!F95)*100</f>
        <v>9.1357380761186118</v>
      </c>
      <c r="W95" s="17">
        <v>33587.552962172602</v>
      </c>
      <c r="X95" s="17">
        <v>13018.105328551699</v>
      </c>
      <c r="Y95" s="76">
        <f xml:space="preserve"> (W95/(Data!C95)*100)</f>
        <v>15.657145969435154</v>
      </c>
      <c r="Z95" s="76">
        <f xml:space="preserve"> (X95/'Embargoed data'!C95)*100</f>
        <v>13.122423345176514</v>
      </c>
      <c r="AA95" s="17">
        <v>2157.3333333333298</v>
      </c>
      <c r="AB95" s="17">
        <f t="shared" si="11"/>
        <v>25887.999999999956</v>
      </c>
      <c r="AC95" s="17">
        <v>27628.334122325501</v>
      </c>
      <c r="AD95" s="76">
        <f>(AC95/(SARB!E93-Tax_data!AC95))*100</f>
        <v>11.409563555064642</v>
      </c>
      <c r="AE95" s="17"/>
      <c r="AF95" s="17"/>
    </row>
    <row r="96" spans="1:32" x14ac:dyDescent="0.2">
      <c r="A96" s="18">
        <v>33877</v>
      </c>
      <c r="B96" s="17">
        <v>44469</v>
      </c>
      <c r="C96" s="17">
        <v>40896</v>
      </c>
      <c r="D96" s="17">
        <v>1480</v>
      </c>
      <c r="E96" s="17">
        <f t="shared" si="6"/>
        <v>17760</v>
      </c>
      <c r="F96" s="17">
        <v>593.66666666666697</v>
      </c>
      <c r="G96" s="17">
        <f t="shared" si="7"/>
        <v>7124.0000000000036</v>
      </c>
      <c r="H96" s="17">
        <v>330</v>
      </c>
      <c r="I96" s="17">
        <f t="shared" si="8"/>
        <v>3960</v>
      </c>
      <c r="J96" s="17">
        <v>387</v>
      </c>
      <c r="K96" s="17">
        <f t="shared" si="9"/>
        <v>4644</v>
      </c>
      <c r="L96" s="17">
        <f t="shared" si="10"/>
        <v>85365</v>
      </c>
      <c r="M96" s="17">
        <v>36141</v>
      </c>
      <c r="N96" s="17">
        <v>8328</v>
      </c>
      <c r="O96" s="76">
        <f>(K96/SARB!S94)*100</f>
        <v>6.8218876239441801</v>
      </c>
      <c r="P96" s="76">
        <f>(I96/SARB!E94)*100</f>
        <v>1.4231908225755441</v>
      </c>
      <c r="Q96" s="76">
        <f xml:space="preserve"> (G96/(SARB!D94  + SARB!F94  + SARB!H94 + SARB!J94))*100</f>
        <v>0.35613945629243049</v>
      </c>
      <c r="R96" s="76">
        <f xml:space="preserve"> E96/((((Data!B96  / 100)  / (1  + (Data!B96  / 100))  * (0.78  * SARB!E94+0.72  * 'Embargoed data'!D96  + 0.087  * (SARB!E94  + 'Embargoed data'!D96)))))*100</f>
        <v>74.654253761433125</v>
      </c>
      <c r="S96" s="76">
        <f>(E96/(0.78  * SARB!E94+0.72  * 'Embargoed data'!D96  + 0.087  * (SARB!E94  + 'Embargoed data'!D96)))*100</f>
        <v>6.7867503419484665</v>
      </c>
      <c r="T96" s="76">
        <f>(O96/SARB!W94)*100</f>
        <v>1.1768388407970929E-3</v>
      </c>
      <c r="U96" s="76">
        <f xml:space="preserve"> (M96/(Data!C95  + 'Embargoed data'!E95)*100)</f>
        <v>11.910330152532705</v>
      </c>
      <c r="V96" s="76">
        <f xml:space="preserve"> N96/(SARB!C94  - Data!C96  - 'Embargoed data'!F96)*100</f>
        <v>6.2967245237459402</v>
      </c>
      <c r="W96" s="17">
        <v>36885.681368070502</v>
      </c>
      <c r="X96" s="17">
        <v>8314.0159722955505</v>
      </c>
      <c r="Y96" s="76">
        <f xml:space="preserve"> (W96/(Data!C96)*100)</f>
        <v>16.665317879055223</v>
      </c>
      <c r="Z96" s="76">
        <f xml:space="preserve"> (X96/'Embargoed data'!C96)*100</f>
        <v>8.535577368274808</v>
      </c>
      <c r="AA96" s="17">
        <v>2438</v>
      </c>
      <c r="AB96" s="17">
        <f t="shared" si="11"/>
        <v>29256</v>
      </c>
      <c r="AC96" s="17">
        <v>29361.479698055598</v>
      </c>
      <c r="AD96" s="76">
        <f>(AC96/(SARB!E94-Tax_data!AC96))*100</f>
        <v>11.797135362105914</v>
      </c>
      <c r="AE96" s="17"/>
      <c r="AF96" s="17"/>
    </row>
    <row r="97" spans="1:32" x14ac:dyDescent="0.2">
      <c r="A97" s="18">
        <v>33969</v>
      </c>
      <c r="B97" s="17">
        <v>46832</v>
      </c>
      <c r="C97" s="17">
        <v>42698</v>
      </c>
      <c r="D97" s="17">
        <v>1620.6666666666699</v>
      </c>
      <c r="E97" s="17">
        <f t="shared" si="6"/>
        <v>19448.00000000004</v>
      </c>
      <c r="F97" s="17">
        <v>621</v>
      </c>
      <c r="G97" s="17">
        <f t="shared" si="7"/>
        <v>7452</v>
      </c>
      <c r="H97" s="17">
        <v>375</v>
      </c>
      <c r="I97" s="17">
        <f t="shared" si="8"/>
        <v>4500</v>
      </c>
      <c r="J97" s="17">
        <v>435.66666666666703</v>
      </c>
      <c r="K97" s="17">
        <f t="shared" si="9"/>
        <v>5228.0000000000045</v>
      </c>
      <c r="L97" s="17">
        <f t="shared" si="10"/>
        <v>89530</v>
      </c>
      <c r="M97" s="17">
        <v>36716</v>
      </c>
      <c r="N97" s="17">
        <v>10116</v>
      </c>
      <c r="O97" s="76">
        <f>(K97/SARB!S95)*100</f>
        <v>7.822951114037326</v>
      </c>
      <c r="P97" s="76">
        <f>(I97/SARB!E95)*100</f>
        <v>1.593388499984066</v>
      </c>
      <c r="Q97" s="76">
        <f xml:space="preserve"> (G97/(SARB!D95  + SARB!F95  + SARB!H95 + SARB!J95))*100</f>
        <v>0.36792568809558962</v>
      </c>
      <c r="R97" s="76">
        <f xml:space="preserve"> E97/((((Data!B97  / 100)  / (1  + (Data!B97  / 100))  * (0.78  * SARB!E95+0.72  * 'Embargoed data'!D97  + 0.087  * (SARB!E95  + 'Embargoed data'!D97)))))*100</f>
        <v>80.009785423253845</v>
      </c>
      <c r="S97" s="76">
        <f>(E97/(0.78  * SARB!E95+0.72  * 'Embargoed data'!D97  + 0.087  * (SARB!E95  + 'Embargoed data'!D97)))*100</f>
        <v>7.2736168566594399</v>
      </c>
      <c r="T97" s="76">
        <f>(O97/SARB!W95)*100</f>
        <v>1.348447562943286E-3</v>
      </c>
      <c r="U97" s="76">
        <f xml:space="preserve"> (M97/(Data!C96  + 'Embargoed data'!E96)*100)</f>
        <v>12.028673689988947</v>
      </c>
      <c r="V97" s="76">
        <f xml:space="preserve"> N97/(SARB!C95  - Data!C97  - 'Embargoed data'!F97)*100</f>
        <v>7.1092300589997217</v>
      </c>
      <c r="W97" s="17">
        <v>37229.573620379997</v>
      </c>
      <c r="X97" s="17">
        <v>9485.2823293402507</v>
      </c>
      <c r="Y97" s="76">
        <f xml:space="preserve"> (W97/(Data!C97)*100)</f>
        <v>16.476543391551413</v>
      </c>
      <c r="Z97" s="76">
        <f xml:space="preserve"> (X97/'Embargoed data'!C97)*100</f>
        <v>8.9714963938119521</v>
      </c>
      <c r="AA97" s="17">
        <v>2670.6666666666702</v>
      </c>
      <c r="AB97" s="17">
        <f t="shared" si="11"/>
        <v>32048.000000000044</v>
      </c>
      <c r="AC97" s="17">
        <v>31572.678430808199</v>
      </c>
      <c r="AD97" s="76">
        <f>(AC97/(SARB!E95-Tax_data!AC97))*100</f>
        <v>12.586562946014038</v>
      </c>
      <c r="AE97" s="17"/>
      <c r="AF97" s="17"/>
    </row>
    <row r="98" spans="1:32" x14ac:dyDescent="0.2">
      <c r="A98" s="18">
        <v>34059</v>
      </c>
      <c r="B98" s="17">
        <v>49630</v>
      </c>
      <c r="C98" s="17">
        <v>42861</v>
      </c>
      <c r="D98" s="17">
        <v>1516</v>
      </c>
      <c r="E98" s="17">
        <f t="shared" si="6"/>
        <v>18192</v>
      </c>
      <c r="F98" s="17">
        <v>589.66666666666697</v>
      </c>
      <c r="G98" s="17">
        <f t="shared" si="7"/>
        <v>7076.0000000000036</v>
      </c>
      <c r="H98" s="17">
        <v>441</v>
      </c>
      <c r="I98" s="17">
        <f t="shared" si="8"/>
        <v>5292</v>
      </c>
      <c r="J98" s="17">
        <v>337.66666666666703</v>
      </c>
      <c r="K98" s="17">
        <f t="shared" si="9"/>
        <v>4052.0000000000045</v>
      </c>
      <c r="L98" s="17">
        <f t="shared" si="10"/>
        <v>92491</v>
      </c>
      <c r="M98" s="17">
        <v>36895</v>
      </c>
      <c r="N98" s="17">
        <v>12735</v>
      </c>
      <c r="O98" s="76">
        <f>(K98/SARB!S96)*100</f>
        <v>5.7323128722395982</v>
      </c>
      <c r="P98" s="76">
        <f>(I98/SARB!E96)*100</f>
        <v>1.8253059422469335</v>
      </c>
      <c r="Q98" s="76">
        <f xml:space="preserve"> (G98/(SARB!D96  + SARB!F96  + SARB!H96 + SARB!J96))*100</f>
        <v>0.34307529474851423</v>
      </c>
      <c r="R98" s="76">
        <f xml:space="preserve"> E98/((((Data!B98  / 100)  / (1  + (Data!B98  / 100))  * (0.78  * SARB!E96+0.72  * 'Embargoed data'!D98  + 0.087  * (SARB!E96  + 'Embargoed data'!D98)))))*100</f>
        <v>53.85719903162498</v>
      </c>
      <c r="S98" s="76">
        <f>(E98/(0.78  * SARB!E96+0.72  * 'Embargoed data'!D98  + 0.087  * (SARB!E96  + 'Embargoed data'!D98)))*100</f>
        <v>6.6140419863399078</v>
      </c>
      <c r="T98" s="76">
        <f>(O98/SARB!W96)*100</f>
        <v>9.8985212986862523E-4</v>
      </c>
      <c r="U98" s="76">
        <f xml:space="preserve"> (M98/(Data!C97  + 'Embargoed data'!E97)*100)</f>
        <v>11.527648186987921</v>
      </c>
      <c r="V98" s="76">
        <f xml:space="preserve"> N98/(SARB!C96  - Data!C98  - 'Embargoed data'!F98)*100</f>
        <v>8.4260424059854468</v>
      </c>
      <c r="W98" s="17">
        <v>36537.290029532604</v>
      </c>
      <c r="X98" s="17">
        <v>12440.142999400799</v>
      </c>
      <c r="Y98" s="76">
        <f xml:space="preserve"> (W98/(Data!C98)*100)</f>
        <v>15.649605316948401</v>
      </c>
      <c r="Z98" s="76">
        <f xml:space="preserve"> (X98/'Embargoed data'!C98)*100</f>
        <v>10.818796973520515</v>
      </c>
      <c r="AA98" s="17">
        <v>2584.6666666666702</v>
      </c>
      <c r="AB98" s="17">
        <f t="shared" si="11"/>
        <v>31016.000000000044</v>
      </c>
      <c r="AC98" s="17">
        <v>29583.480576088499</v>
      </c>
      <c r="AD98" s="76">
        <f>(AC98/(SARB!E96-Tax_data!AC98))*100</f>
        <v>11.363379254812743</v>
      </c>
      <c r="AE98" s="17"/>
      <c r="AF98" s="17"/>
    </row>
    <row r="99" spans="1:32" x14ac:dyDescent="0.2">
      <c r="A99" s="18">
        <v>34150</v>
      </c>
      <c r="B99" s="17">
        <v>48850</v>
      </c>
      <c r="C99" s="17">
        <v>50047</v>
      </c>
      <c r="D99" s="17">
        <v>1803</v>
      </c>
      <c r="E99" s="17">
        <f t="shared" si="6"/>
        <v>21636</v>
      </c>
      <c r="F99" s="17">
        <v>624.66666666666697</v>
      </c>
      <c r="G99" s="17">
        <f t="shared" si="7"/>
        <v>7496.0000000000036</v>
      </c>
      <c r="H99" s="17">
        <v>386</v>
      </c>
      <c r="I99" s="17">
        <f t="shared" si="8"/>
        <v>4632</v>
      </c>
      <c r="J99" s="17">
        <v>415</v>
      </c>
      <c r="K99" s="17">
        <f t="shared" si="9"/>
        <v>4980</v>
      </c>
      <c r="L99" s="17">
        <f t="shared" si="10"/>
        <v>98897</v>
      </c>
      <c r="M99" s="17">
        <v>37378</v>
      </c>
      <c r="N99" s="17">
        <v>11472</v>
      </c>
      <c r="O99" s="76">
        <f>(K99/SARB!S97)*100</f>
        <v>6.9764509757225106</v>
      </c>
      <c r="P99" s="76">
        <f>(I99/SARB!E97)*100</f>
        <v>1.5145223467249109</v>
      </c>
      <c r="Q99" s="76">
        <f xml:space="preserve"> (G99/(SARB!D97  + SARB!F97  + SARB!H97 + SARB!J97))*100</f>
        <v>0.36255944915727678</v>
      </c>
      <c r="R99" s="76">
        <f xml:space="preserve"> E99/((((Data!B99  / 100)  / (1  + (Data!B99  / 100))  * (0.78  * SARB!E97+0.72  * 'Embargoed data'!D99  + 0.087  * (SARB!E97  + 'Embargoed data'!D99)))))*100</f>
        <v>60.684571997891922</v>
      </c>
      <c r="S99" s="76">
        <f>(E99/(0.78  * SARB!E97+0.72  * 'Embargoed data'!D99  + 0.087  * (SARB!E97  + 'Embargoed data'!D99)))*100</f>
        <v>7.452491297986727</v>
      </c>
      <c r="T99" s="76">
        <f>(O99/SARB!W97)*100</f>
        <v>1.1295920674153363E-3</v>
      </c>
      <c r="U99" s="76">
        <f xml:space="preserve"> (M99/(Data!C98  + 'Embargoed data'!E98)*100)</f>
        <v>11.076858008241173</v>
      </c>
      <c r="V99" s="76">
        <f xml:space="preserve"> N99/(SARB!C97  - Data!C99  - 'Embargoed data'!F99)*100</f>
        <v>7.233519797819592</v>
      </c>
      <c r="W99" s="17">
        <v>36846.762712484197</v>
      </c>
      <c r="X99" s="17">
        <v>12618.6877545272</v>
      </c>
      <c r="Y99" s="76">
        <f xml:space="preserve"> (W99/(Data!C99)*100)</f>
        <v>15.382107893983207</v>
      </c>
      <c r="Z99" s="76">
        <f xml:space="preserve"> (X99/'Embargoed data'!C99)*100</f>
        <v>10.798977905258981</v>
      </c>
      <c r="AA99" s="17">
        <v>2873.3333333333298</v>
      </c>
      <c r="AB99" s="17">
        <f t="shared" si="11"/>
        <v>34479.999999999956</v>
      </c>
      <c r="AC99" s="17">
        <v>36732.728388883697</v>
      </c>
      <c r="AD99" s="76">
        <f>(AC99/(SARB!E97-Tax_data!AC99))*100</f>
        <v>13.649896811756927</v>
      </c>
      <c r="AE99" s="17"/>
      <c r="AF99" s="17"/>
    </row>
    <row r="100" spans="1:32" x14ac:dyDescent="0.2">
      <c r="A100" s="18">
        <v>34242</v>
      </c>
      <c r="B100" s="17">
        <v>49034</v>
      </c>
      <c r="C100" s="17">
        <v>53593</v>
      </c>
      <c r="D100" s="17">
        <v>2245.3333333333298</v>
      </c>
      <c r="E100" s="17">
        <f t="shared" si="6"/>
        <v>26943.999999999956</v>
      </c>
      <c r="F100" s="17">
        <v>662</v>
      </c>
      <c r="G100" s="17">
        <f t="shared" si="7"/>
        <v>7944</v>
      </c>
      <c r="H100" s="17">
        <v>377.33333333333297</v>
      </c>
      <c r="I100" s="17">
        <f t="shared" si="8"/>
        <v>4527.9999999999955</v>
      </c>
      <c r="J100" s="17">
        <v>448.66666666666703</v>
      </c>
      <c r="K100" s="17">
        <f t="shared" si="9"/>
        <v>5384.0000000000045</v>
      </c>
      <c r="L100" s="17">
        <f t="shared" si="10"/>
        <v>102627</v>
      </c>
      <c r="M100" s="17">
        <v>37838</v>
      </c>
      <c r="N100" s="17">
        <v>11196</v>
      </c>
      <c r="O100" s="76">
        <f>(K100/SARB!S98)*100</f>
        <v>6.8597347331405256</v>
      </c>
      <c r="P100" s="76">
        <f>(I100/SARB!E98)*100</f>
        <v>1.4591201453964229</v>
      </c>
      <c r="Q100" s="76">
        <f xml:space="preserve"> (G100/(SARB!D98  + SARB!F98  + SARB!H98 + SARB!J98))*100</f>
        <v>0.38160715023427716</v>
      </c>
      <c r="R100" s="76">
        <f xml:space="preserve"> E100/((((Data!B100  / 100)  / (1  + (Data!B100  / 100))  * (0.78  * SARB!E98+0.72  * 'Embargoed data'!D100  + 0.087  * (SARB!E98  + 'Embargoed data'!D100)))))*100</f>
        <v>74.255656363731944</v>
      </c>
      <c r="S100" s="76">
        <f>(E100/(0.78  * SARB!E98+0.72  * 'Embargoed data'!D100  + 0.087  * (SARB!E98  + 'Embargoed data'!D100)))*100</f>
        <v>9.1191156937916418</v>
      </c>
      <c r="T100" s="76">
        <f>(O100/SARB!W98)*100</f>
        <v>1.1356199024488828E-3</v>
      </c>
      <c r="U100" s="76">
        <f xml:space="preserve"> (M100/(Data!C99  + 'Embargoed data'!E99)*100)</f>
        <v>10.974283985106553</v>
      </c>
      <c r="V100" s="76">
        <f xml:space="preserve"> N100/(SARB!C98  - Data!C100  - 'Embargoed data'!F100)*100</f>
        <v>6.6063893627454169</v>
      </c>
      <c r="W100" s="17">
        <v>38175.743788895001</v>
      </c>
      <c r="X100" s="17">
        <v>11372.0215313801</v>
      </c>
      <c r="Y100" s="76">
        <f xml:space="preserve"> (W100/(Data!C100)*100)</f>
        <v>15.559137341159282</v>
      </c>
      <c r="Z100" s="76">
        <f xml:space="preserve"> (X100/'Embargoed data'!C100)*100</f>
        <v>9.1076823069751658</v>
      </c>
      <c r="AA100" s="17">
        <v>3329</v>
      </c>
      <c r="AB100" s="17">
        <f t="shared" si="11"/>
        <v>39948</v>
      </c>
      <c r="AC100" s="17">
        <v>40038.202533173397</v>
      </c>
      <c r="AD100" s="76">
        <f>(AC100/(SARB!E98-Tax_data!AC100))*100</f>
        <v>14.813283904822066</v>
      </c>
      <c r="AE100" s="17"/>
      <c r="AF100" s="17"/>
    </row>
    <row r="101" spans="1:32" x14ac:dyDescent="0.2">
      <c r="A101" s="18">
        <v>34334</v>
      </c>
      <c r="B101" s="17">
        <v>53198</v>
      </c>
      <c r="C101" s="17">
        <v>54495</v>
      </c>
      <c r="D101" s="17">
        <v>2187</v>
      </c>
      <c r="E101" s="17">
        <f t="shared" si="6"/>
        <v>26244</v>
      </c>
      <c r="F101" s="17">
        <v>679.66666666666697</v>
      </c>
      <c r="G101" s="17">
        <f t="shared" si="7"/>
        <v>8156.0000000000036</v>
      </c>
      <c r="H101" s="17">
        <v>368</v>
      </c>
      <c r="I101" s="17">
        <f t="shared" si="8"/>
        <v>4416</v>
      </c>
      <c r="J101" s="17">
        <v>478</v>
      </c>
      <c r="K101" s="17">
        <f t="shared" si="9"/>
        <v>5736</v>
      </c>
      <c r="L101" s="17">
        <f t="shared" si="10"/>
        <v>107693</v>
      </c>
      <c r="M101" s="17">
        <v>38285</v>
      </c>
      <c r="N101" s="17">
        <v>14913</v>
      </c>
      <c r="O101" s="76">
        <f>(K101/SARB!S99)*100</f>
        <v>6.9009492414490072</v>
      </c>
      <c r="P101" s="76">
        <f>(I101/SARB!E99)*100</f>
        <v>1.3726178894134979</v>
      </c>
      <c r="Q101" s="76">
        <f xml:space="preserve"> (G101/(SARB!D99  + SARB!F99  + SARB!H99 + SARB!J99))*100</f>
        <v>0.39949764004459343</v>
      </c>
      <c r="R101" s="76">
        <f xml:space="preserve"> E101/((((Data!B101  / 100)  / (1  + (Data!B101  / 100))  * (0.78  * SARB!E99+0.72  * 'Embargoed data'!D101  + 0.087  * (SARB!E99  + 'Embargoed data'!D101)))))*100</f>
        <v>69.687261273987005</v>
      </c>
      <c r="S101" s="76">
        <f>(E101/(0.78  * SARB!E99+0.72  * 'Embargoed data'!D101  + 0.087  * (SARB!E99  + 'Embargoed data'!D101)))*100</f>
        <v>8.5580847178580548</v>
      </c>
      <c r="T101" s="76">
        <f>(O101/SARB!W99)*100</f>
        <v>1.1309101167215668E-3</v>
      </c>
      <c r="U101" s="76">
        <f xml:space="preserve"> (M101/(Data!C100  + 'Embargoed data'!E100)*100)</f>
        <v>11.118399468570418</v>
      </c>
      <c r="V101" s="76">
        <f xml:space="preserve"> N101/(SARB!C99  - Data!C101  - 'Embargoed data'!F101)*100</f>
        <v>8.3942270818265747</v>
      </c>
      <c r="W101" s="17">
        <v>38958.6878088413</v>
      </c>
      <c r="X101" s="17">
        <v>13764.367850611001</v>
      </c>
      <c r="Y101" s="76">
        <f xml:space="preserve"> (W101/(Data!C101)*100)</f>
        <v>15.439700631258244</v>
      </c>
      <c r="Z101" s="76">
        <f xml:space="preserve"> (X101/'Embargoed data'!C101)*100</f>
        <v>10.602823300330193</v>
      </c>
      <c r="AA101" s="17">
        <v>3300.6666666666702</v>
      </c>
      <c r="AB101" s="17">
        <f t="shared" si="11"/>
        <v>39608.000000000044</v>
      </c>
      <c r="AC101" s="17">
        <v>38820.157754851403</v>
      </c>
      <c r="AD101" s="76">
        <f>(AC101/(SARB!E99-Tax_data!AC101))*100</f>
        <v>13.722178218618266</v>
      </c>
      <c r="AE101" s="17"/>
      <c r="AF101" s="17"/>
    </row>
    <row r="102" spans="1:32" x14ac:dyDescent="0.2">
      <c r="A102" s="18">
        <v>34424</v>
      </c>
      <c r="B102" s="17">
        <v>54072</v>
      </c>
      <c r="C102" s="17">
        <v>55404</v>
      </c>
      <c r="D102" s="17">
        <v>2253</v>
      </c>
      <c r="E102" s="17">
        <f t="shared" si="6"/>
        <v>27036</v>
      </c>
      <c r="F102" s="17">
        <v>653.33333333333303</v>
      </c>
      <c r="G102" s="17">
        <f t="shared" si="7"/>
        <v>7839.9999999999964</v>
      </c>
      <c r="H102" s="17">
        <v>524.66666666666697</v>
      </c>
      <c r="I102" s="17">
        <f t="shared" si="8"/>
        <v>6296.0000000000036</v>
      </c>
      <c r="J102" s="17">
        <v>401.66666666666703</v>
      </c>
      <c r="K102" s="17">
        <f t="shared" si="9"/>
        <v>4820.0000000000045</v>
      </c>
      <c r="L102" s="17">
        <f t="shared" si="10"/>
        <v>109476</v>
      </c>
      <c r="M102" s="17">
        <v>43171</v>
      </c>
      <c r="N102" s="17">
        <v>10901</v>
      </c>
      <c r="O102" s="76">
        <f>(K102/SARB!S100)*100</f>
        <v>5.5805122030287642</v>
      </c>
      <c r="P102" s="76">
        <f>(I102/SARB!E100)*100</f>
        <v>1.8821559893575688</v>
      </c>
      <c r="Q102" s="76">
        <f xml:space="preserve"> (G102/(SARB!D100  + SARB!F100  + SARB!H100 + SARB!J100))*100</f>
        <v>0.37288622499307955</v>
      </c>
      <c r="R102" s="76">
        <f xml:space="preserve"> E102/((((Data!B102  / 100)  / (1  + (Data!B102  / 100))  * (0.78  * SARB!E100+0.72  * 'Embargoed data'!D102  + 0.087  * (SARB!E100  + 'Embargoed data'!D102)))))*100</f>
        <v>69.095406997543037</v>
      </c>
      <c r="S102" s="76">
        <f>(E102/(0.78  * SARB!E100+0.72  * 'Embargoed data'!D102  + 0.087  * (SARB!E100  + 'Embargoed data'!D102)))*100</f>
        <v>8.48540085934739</v>
      </c>
      <c r="T102" s="76">
        <f>(O102/SARB!W100)*100</f>
        <v>9.0001728955620391E-4</v>
      </c>
      <c r="U102" s="76">
        <f xml:space="preserve"> (M102/(Data!C101  + 'Embargoed data'!E101)*100)</f>
        <v>12.623432349005229</v>
      </c>
      <c r="V102" s="76">
        <f xml:space="preserve"> N102/(SARB!C100  - Data!C102  - 'Embargoed data'!F102)*100</f>
        <v>5.7171900501278152</v>
      </c>
      <c r="W102" s="17">
        <v>42304.947261483103</v>
      </c>
      <c r="X102" s="17">
        <v>10402.0476638521</v>
      </c>
      <c r="Y102" s="76">
        <f xml:space="preserve"> (W102/(Data!C102)*100)</f>
        <v>16.354099165181481</v>
      </c>
      <c r="Z102" s="76">
        <f xml:space="preserve"> (X102/'Embargoed data'!C102)*100</f>
        <v>7.4111715552617072</v>
      </c>
      <c r="AA102" s="17">
        <v>3482.6666666666702</v>
      </c>
      <c r="AB102" s="17">
        <f t="shared" si="11"/>
        <v>41792.000000000044</v>
      </c>
      <c r="AC102" s="17">
        <v>40171.387334163897</v>
      </c>
      <c r="AD102" s="76">
        <f>(AC102/(SARB!E100-Tax_data!AC102))*100</f>
        <v>13.648018168710555</v>
      </c>
      <c r="AE102" s="17"/>
      <c r="AF102" s="17"/>
    </row>
    <row r="103" spans="1:32" x14ac:dyDescent="0.2">
      <c r="A103" s="18">
        <v>34515</v>
      </c>
      <c r="B103" s="17">
        <v>60199</v>
      </c>
      <c r="C103" s="17">
        <v>56402</v>
      </c>
      <c r="D103" s="17">
        <v>2189.3333333333298</v>
      </c>
      <c r="E103" s="17">
        <f t="shared" si="6"/>
        <v>26271.999999999956</v>
      </c>
      <c r="F103" s="17">
        <v>544.33333333333303</v>
      </c>
      <c r="G103" s="17">
        <f t="shared" si="7"/>
        <v>6531.9999999999964</v>
      </c>
      <c r="H103" s="17">
        <v>400</v>
      </c>
      <c r="I103" s="17">
        <f t="shared" si="8"/>
        <v>4800</v>
      </c>
      <c r="J103" s="17">
        <v>432.33333333333297</v>
      </c>
      <c r="K103" s="17">
        <f t="shared" si="9"/>
        <v>5187.9999999999955</v>
      </c>
      <c r="L103" s="17">
        <f t="shared" si="10"/>
        <v>116601</v>
      </c>
      <c r="M103" s="17">
        <v>44705</v>
      </c>
      <c r="N103" s="17">
        <v>15494</v>
      </c>
      <c r="O103" s="76">
        <f>(K103/SARB!S101)*100</f>
        <v>5.8391860255717578</v>
      </c>
      <c r="P103" s="76">
        <f>(I103/SARB!E101)*100</f>
        <v>1.3880414446041334</v>
      </c>
      <c r="Q103" s="76">
        <f xml:space="preserve"> (G103/(SARB!D101  + SARB!F101  + SARB!H101 + SARB!J101))*100</f>
        <v>0.3033015854147782</v>
      </c>
      <c r="R103" s="76">
        <f xml:space="preserve"> E103/((((Data!B103  / 100)  / (1  + (Data!B103  / 100))  * (0.78  * SARB!E101+0.72  * 'Embargoed data'!D103  + 0.087  * (SARB!E101  + 'Embargoed data'!D103)))))*100</f>
        <v>65.051487930546301</v>
      </c>
      <c r="S103" s="76">
        <f>(E103/(0.78  * SARB!E101+0.72  * 'Embargoed data'!D103  + 0.087  * (SARB!E101  + 'Embargoed data'!D103)))*100</f>
        <v>7.9887792195407741</v>
      </c>
      <c r="T103" s="76">
        <f>(O103/SARB!W101)*100</f>
        <v>9.3284288761059204E-4</v>
      </c>
      <c r="U103" s="76">
        <f xml:space="preserve"> (M103/(Data!C102  + 'Embargoed data'!E102)*100)</f>
        <v>12.297484526914628</v>
      </c>
      <c r="V103" s="76">
        <f xml:space="preserve"> N103/(SARB!C101  - Data!C103  - 'Embargoed data'!F103)*100</f>
        <v>8.1213618916913077</v>
      </c>
      <c r="W103" s="17">
        <v>44714.925825161401</v>
      </c>
      <c r="X103" s="17">
        <v>17859.6191119129</v>
      </c>
      <c r="Y103" s="76">
        <f xml:space="preserve"> (W103/(Data!C103)*100)</f>
        <v>16.858161914463548</v>
      </c>
      <c r="Z103" s="76">
        <f xml:space="preserve"> (X103/'Embargoed data'!C103)*100</f>
        <v>12.699258792531353</v>
      </c>
      <c r="AA103" s="17">
        <v>3213</v>
      </c>
      <c r="AB103" s="17">
        <f t="shared" si="11"/>
        <v>38556</v>
      </c>
      <c r="AC103" s="17">
        <v>41106.815358087697</v>
      </c>
      <c r="AD103" s="76">
        <f>(AC103/(SARB!E101-Tax_data!AC103))*100</f>
        <v>13.490728854412136</v>
      </c>
      <c r="AE103" s="17"/>
      <c r="AF103" s="17"/>
    </row>
    <row r="104" spans="1:32" x14ac:dyDescent="0.2">
      <c r="A104" s="18">
        <v>34607</v>
      </c>
      <c r="B104" s="17">
        <v>60647</v>
      </c>
      <c r="C104" s="17">
        <v>55106</v>
      </c>
      <c r="D104" s="17">
        <v>2384.3333333333298</v>
      </c>
      <c r="E104" s="17">
        <f t="shared" si="6"/>
        <v>28611.999999999956</v>
      </c>
      <c r="F104" s="17">
        <v>508.33333333333297</v>
      </c>
      <c r="G104" s="17">
        <f t="shared" si="7"/>
        <v>6099.9999999999955</v>
      </c>
      <c r="H104" s="17">
        <v>413.33333333333297</v>
      </c>
      <c r="I104" s="17">
        <f t="shared" si="8"/>
        <v>4959.9999999999955</v>
      </c>
      <c r="J104" s="17">
        <v>449.66666666666703</v>
      </c>
      <c r="K104" s="17">
        <f t="shared" si="9"/>
        <v>5396.0000000000045</v>
      </c>
      <c r="L104" s="17">
        <f t="shared" si="10"/>
        <v>115753</v>
      </c>
      <c r="M104" s="17">
        <v>46019</v>
      </c>
      <c r="N104" s="17">
        <v>14628</v>
      </c>
      <c r="O104" s="76">
        <f>(K104/SARB!S102)*100</f>
        <v>5.2865680415401242</v>
      </c>
      <c r="P104" s="76">
        <f>(I104/SARB!E102)*100</f>
        <v>1.3931371144647504</v>
      </c>
      <c r="Q104" s="76">
        <f xml:space="preserve"> (G104/(SARB!D102  + SARB!F102  + SARB!H102 + SARB!J102))*100</f>
        <v>0.27964475031162034</v>
      </c>
      <c r="R104" s="76">
        <f xml:space="preserve"> E104/((((Data!B104  / 100)  / (1  + (Data!B104  / 100))  * (0.78  * SARB!E102+0.72  * 'Embargoed data'!D104  + 0.087  * (SARB!E102  + 'Embargoed data'!D104)))))*100</f>
        <v>68.9177474149039</v>
      </c>
      <c r="S104" s="76">
        <f>(E104/(0.78  * SARB!E102+0.72  * 'Embargoed data'!D104  + 0.087  * (SARB!E102  + 'Embargoed data'!D104)))*100</f>
        <v>8.4635830158653924</v>
      </c>
      <c r="T104" s="76">
        <f>(O104/SARB!W102)*100</f>
        <v>8.3846302127337598E-4</v>
      </c>
      <c r="U104" s="76">
        <f xml:space="preserve"> (M104/(Data!C103  + 'Embargoed data'!E103)*100)</f>
        <v>12.175492719323104</v>
      </c>
      <c r="V104" s="76">
        <f xml:space="preserve"> N104/(SARB!C102  - Data!C104  - 'Embargoed data'!F104)*100</f>
        <v>7.7514651768818315</v>
      </c>
      <c r="W104" s="17">
        <v>46287.297868346803</v>
      </c>
      <c r="X104" s="17">
        <v>14785.2285123159</v>
      </c>
      <c r="Y104" s="76">
        <f xml:space="preserve"> (W104/(Data!C104)*100)</f>
        <v>16.881776125005672</v>
      </c>
      <c r="Z104" s="76">
        <f xml:space="preserve"> (X104/'Embargoed data'!C104)*100</f>
        <v>10.295393147249838</v>
      </c>
      <c r="AA104" s="17">
        <v>3352.3333333333298</v>
      </c>
      <c r="AB104" s="17">
        <f t="shared" si="11"/>
        <v>40227.999999999956</v>
      </c>
      <c r="AC104" s="17">
        <v>40033.227707959602</v>
      </c>
      <c r="AD104" s="76">
        <f>(AC104/(SARB!E102-Tax_data!AC104))*100</f>
        <v>12.668832257134236</v>
      </c>
      <c r="AE104" s="17"/>
      <c r="AF104" s="17"/>
    </row>
    <row r="105" spans="1:32" x14ac:dyDescent="0.2">
      <c r="A105" s="18">
        <v>34699</v>
      </c>
      <c r="B105" s="17">
        <v>64462</v>
      </c>
      <c r="C105" s="17">
        <v>65048</v>
      </c>
      <c r="D105" s="17">
        <v>2600</v>
      </c>
      <c r="E105" s="17">
        <f t="shared" si="6"/>
        <v>31200</v>
      </c>
      <c r="F105" s="17">
        <v>1021.33333333333</v>
      </c>
      <c r="G105" s="17">
        <f t="shared" si="7"/>
        <v>12255.99999999996</v>
      </c>
      <c r="H105" s="17">
        <v>519</v>
      </c>
      <c r="I105" s="17">
        <f t="shared" si="8"/>
        <v>6228</v>
      </c>
      <c r="J105" s="17">
        <v>512.66666666666697</v>
      </c>
      <c r="K105" s="17">
        <f t="shared" si="9"/>
        <v>6152.0000000000036</v>
      </c>
      <c r="L105" s="17">
        <f t="shared" si="10"/>
        <v>129510</v>
      </c>
      <c r="M105" s="17">
        <v>47225</v>
      </c>
      <c r="N105" s="17">
        <v>17237</v>
      </c>
      <c r="O105" s="76">
        <f>(K105/SARB!S103)*100</f>
        <v>5.820356108914079</v>
      </c>
      <c r="P105" s="76">
        <f>(I105/SARB!E103)*100</f>
        <v>1.6867261047135165</v>
      </c>
      <c r="Q105" s="76">
        <f xml:space="preserve"> (G105/(SARB!D103  + SARB!F103  + SARB!H103 + SARB!J103))*100</f>
        <v>0.54334670715758027</v>
      </c>
      <c r="R105" s="76">
        <f xml:space="preserve"> E105/((((Data!B105  / 100)  / (1  + (Data!B105  / 100))  * (0.78  * SARB!E103+0.72  * 'Embargoed data'!D105  + 0.087  * (SARB!E103  + 'Embargoed data'!D105)))))*100</f>
        <v>72.925152278432833</v>
      </c>
      <c r="S105" s="76">
        <f>(E105/(0.78  * SARB!E103+0.72  * 'Embargoed data'!D105  + 0.087  * (SARB!E103  + 'Embargoed data'!D105)))*100</f>
        <v>8.9557204552461371</v>
      </c>
      <c r="T105" s="76">
        <f>(O105/SARB!W103)*100</f>
        <v>9.1665791678044071E-4</v>
      </c>
      <c r="U105" s="76">
        <f xml:space="preserve"> (M105/(Data!C104  + 'Embargoed data'!E104)*100)</f>
        <v>12.026244895244213</v>
      </c>
      <c r="V105" s="76">
        <f xml:space="preserve"> N105/(SARB!C103  - Data!C105  - 'Embargoed data'!F105)*100</f>
        <v>8.3135759098161497</v>
      </c>
      <c r="W105" s="17">
        <v>47783.534722585398</v>
      </c>
      <c r="X105" s="17">
        <v>15692.867591209601</v>
      </c>
      <c r="Y105" s="76">
        <f xml:space="preserve"> (W105/(Data!C105)*100)</f>
        <v>16.919376785055327</v>
      </c>
      <c r="Z105" s="76">
        <f xml:space="preserve"> (X105/'Embargoed data'!C105)*100</f>
        <v>10.466481393249358</v>
      </c>
      <c r="AA105" s="17">
        <v>4173.6666666666697</v>
      </c>
      <c r="AB105" s="17">
        <f t="shared" si="11"/>
        <v>50084.000000000036</v>
      </c>
      <c r="AC105" s="17">
        <v>49190.920349763102</v>
      </c>
      <c r="AD105" s="76">
        <f>(AC105/(SARB!E103-Tax_data!AC105))*100</f>
        <v>15.36999737771994</v>
      </c>
      <c r="AE105" s="17"/>
      <c r="AF105" s="17"/>
    </row>
    <row r="106" spans="1:32" x14ac:dyDescent="0.2">
      <c r="A106" s="18">
        <v>34789</v>
      </c>
      <c r="B106" s="17">
        <v>69716</v>
      </c>
      <c r="C106" s="17">
        <v>63675</v>
      </c>
      <c r="D106" s="17">
        <v>2583.6666666666702</v>
      </c>
      <c r="E106" s="17">
        <f t="shared" si="6"/>
        <v>31004.000000000044</v>
      </c>
      <c r="F106" s="17">
        <v>710</v>
      </c>
      <c r="G106" s="17">
        <f t="shared" si="7"/>
        <v>8520</v>
      </c>
      <c r="H106" s="17">
        <v>614</v>
      </c>
      <c r="I106" s="17">
        <f t="shared" si="8"/>
        <v>7368</v>
      </c>
      <c r="J106" s="17">
        <v>428.33333333333297</v>
      </c>
      <c r="K106" s="17">
        <f t="shared" si="9"/>
        <v>5139.9999999999955</v>
      </c>
      <c r="L106" s="17">
        <f t="shared" si="10"/>
        <v>133391</v>
      </c>
      <c r="M106" s="17">
        <v>54057</v>
      </c>
      <c r="N106" s="17">
        <v>15659</v>
      </c>
      <c r="O106" s="76">
        <f>(K106/SARB!S104)*100</f>
        <v>4.4345898004434554</v>
      </c>
      <c r="P106" s="76">
        <f>(I106/SARB!E104)*100</f>
        <v>1.9154926648173809</v>
      </c>
      <c r="Q106" s="76">
        <f xml:space="preserve"> (G106/(SARB!D104  + SARB!F104  + SARB!H104 + SARB!J104))*100</f>
        <v>0.38382666171716479</v>
      </c>
      <c r="R106" s="76">
        <f xml:space="preserve"> E106/((((Data!B106  / 100)  / (1  + (Data!B106  / 100))  * (0.78  * SARB!E104+0.72  * 'Embargoed data'!D106  + 0.087  * (SARB!E104  + 'Embargoed data'!D106)))))*100</f>
        <v>70.130597731591052</v>
      </c>
      <c r="S106" s="76">
        <f>(E106/(0.78  * SARB!E104+0.72  * 'Embargoed data'!D106  + 0.087  * (SARB!E104  + 'Embargoed data'!D106)))*100</f>
        <v>8.6125295459848665</v>
      </c>
      <c r="T106" s="76">
        <f>(O106/SARB!W104)*100</f>
        <v>6.7537755352781571E-4</v>
      </c>
      <c r="U106" s="76">
        <f xml:space="preserve"> (M106/(Data!C105  + 'Embargoed data'!E105)*100)</f>
        <v>12.874890041717816</v>
      </c>
      <c r="V106" s="76">
        <f xml:space="preserve"> N106/(SARB!C104  - Data!C106  - 'Embargoed data'!F106)*100</f>
        <v>7.2682811264754248</v>
      </c>
      <c r="W106" s="17">
        <v>52930.6735043066</v>
      </c>
      <c r="X106" s="17">
        <v>14573.460862133699</v>
      </c>
      <c r="Y106" s="76">
        <f xml:space="preserve"> (W106/(Data!C106)*100)</f>
        <v>18.066679467907253</v>
      </c>
      <c r="Z106" s="76">
        <f xml:space="preserve"> (X106/'Embargoed data'!C106)*100</f>
        <v>9.3187619579752017</v>
      </c>
      <c r="AA106" s="17">
        <v>3951.6666666666702</v>
      </c>
      <c r="AB106" s="17">
        <f t="shared" si="11"/>
        <v>47420.000000000044</v>
      </c>
      <c r="AC106" s="17">
        <v>45660.913531928301</v>
      </c>
      <c r="AD106" s="76">
        <f>(AC106/(SARB!E104-Tax_data!AC106))*100</f>
        <v>13.469610458363581</v>
      </c>
      <c r="AE106" s="17"/>
      <c r="AF106" s="17"/>
    </row>
    <row r="107" spans="1:32" x14ac:dyDescent="0.2">
      <c r="A107" s="18">
        <v>34880</v>
      </c>
      <c r="B107" s="17">
        <v>53500</v>
      </c>
      <c r="C107" s="17">
        <v>64603</v>
      </c>
      <c r="D107" s="17">
        <v>2511</v>
      </c>
      <c r="E107" s="17">
        <f t="shared" si="6"/>
        <v>30132</v>
      </c>
      <c r="F107" s="17">
        <v>713.66666666666697</v>
      </c>
      <c r="G107" s="17">
        <f t="shared" si="7"/>
        <v>8564.0000000000036</v>
      </c>
      <c r="H107" s="17">
        <v>524</v>
      </c>
      <c r="I107" s="17">
        <f t="shared" si="8"/>
        <v>6288</v>
      </c>
      <c r="J107" s="17">
        <v>465.66666666666703</v>
      </c>
      <c r="K107" s="17">
        <f t="shared" si="9"/>
        <v>5588.0000000000045</v>
      </c>
      <c r="L107" s="17">
        <f t="shared" si="10"/>
        <v>118103</v>
      </c>
      <c r="M107" s="17">
        <v>43405</v>
      </c>
      <c r="N107" s="17">
        <v>10095</v>
      </c>
      <c r="O107" s="76">
        <f>(K107/SARB!S105)*100</f>
        <v>4.6699760985475312</v>
      </c>
      <c r="P107" s="76">
        <f>(I107/SARB!E105)*100</f>
        <v>1.5743891355131414</v>
      </c>
      <c r="Q107" s="76">
        <f xml:space="preserve"> (G107/(SARB!D105  + SARB!F105  + SARB!H105 + SARB!J105))*100</f>
        <v>0.37762122439404905</v>
      </c>
      <c r="R107" s="76">
        <f xml:space="preserve"> E107/((((Data!B107  / 100)  / (1  + (Data!B107  / 100))  * (0.78  * SARB!E105+0.72  * 'Embargoed data'!D107  + 0.087  * (SARB!E105  + 'Embargoed data'!D107)))))*100</f>
        <v>66.009108527831387</v>
      </c>
      <c r="S107" s="76">
        <f>(E107/(0.78  * SARB!E105+0.72  * 'Embargoed data'!D107  + 0.087  * (SARB!E105  + 'Embargoed data'!D107)))*100</f>
        <v>8.1063817490319234</v>
      </c>
      <c r="T107" s="76">
        <f>(O107/SARB!W105)*100</f>
        <v>7.0357455345348866E-4</v>
      </c>
      <c r="U107" s="76">
        <f xml:space="preserve"> (M107/(Data!C106  + 'Embargoed data'!E106)*100)</f>
        <v>10.246783529810481</v>
      </c>
      <c r="V107" s="76">
        <f xml:space="preserve"> N107/(SARB!C105  - Data!C107  - 'Embargoed data'!F107)*100</f>
        <v>4.6404874833250442</v>
      </c>
      <c r="W107" s="17">
        <v>43703.837213908097</v>
      </c>
      <c r="X107" s="17">
        <v>12341.340465704299</v>
      </c>
      <c r="Y107" s="76">
        <f xml:space="preserve"> (W107/(Data!C107)*100)</f>
        <v>14.388615625226953</v>
      </c>
      <c r="Z107" s="76">
        <f xml:space="preserve"> (X107/'Embargoed data'!C107)*100</f>
        <v>7.7724898392058481</v>
      </c>
      <c r="AA107" s="17">
        <v>3787.3333333333298</v>
      </c>
      <c r="AB107" s="17">
        <f t="shared" si="11"/>
        <v>45447.999999999956</v>
      </c>
      <c r="AC107" s="17">
        <v>48574.4824159493</v>
      </c>
      <c r="AD107" s="76">
        <f>(AC107/(SARB!E105-Tax_data!AC107))*100</f>
        <v>13.846042891482091</v>
      </c>
      <c r="AE107" s="17"/>
      <c r="AF107" s="17"/>
    </row>
    <row r="108" spans="1:32" x14ac:dyDescent="0.2">
      <c r="A108" s="18">
        <v>34972</v>
      </c>
      <c r="B108" s="17">
        <v>69200</v>
      </c>
      <c r="C108" s="17">
        <v>63929</v>
      </c>
      <c r="D108" s="17">
        <v>2679.6666666666702</v>
      </c>
      <c r="E108" s="17">
        <f t="shared" si="6"/>
        <v>32156.000000000044</v>
      </c>
      <c r="F108" s="17">
        <v>754.66666666666697</v>
      </c>
      <c r="G108" s="17">
        <f t="shared" si="7"/>
        <v>9056.0000000000036</v>
      </c>
      <c r="H108" s="17">
        <v>530.66666666666697</v>
      </c>
      <c r="I108" s="17">
        <f t="shared" si="8"/>
        <v>6368.0000000000036</v>
      </c>
      <c r="J108" s="17">
        <v>490.33333333333297</v>
      </c>
      <c r="K108" s="17">
        <f t="shared" si="9"/>
        <v>5883.9999999999955</v>
      </c>
      <c r="L108" s="17">
        <f t="shared" si="10"/>
        <v>133129</v>
      </c>
      <c r="M108" s="17">
        <v>54356</v>
      </c>
      <c r="N108" s="17">
        <v>14844</v>
      </c>
      <c r="O108" s="76">
        <f>(K108/SARB!S106)*100</f>
        <v>4.7540175649799181</v>
      </c>
      <c r="P108" s="76">
        <f>(I108/SARB!E106)*100</f>
        <v>1.559755945222391</v>
      </c>
      <c r="Q108" s="76">
        <f xml:space="preserve"> (G108/(SARB!D106  + SARB!F106  + SARB!H106 + SARB!J106))*100</f>
        <v>0.39746685106272805</v>
      </c>
      <c r="R108" s="76">
        <f xml:space="preserve"> E108/((((Data!B108  / 100)  / (1  + (Data!B108  / 100))  * (0.78  * SARB!E106+0.72  * 'Embargoed data'!D108  + 0.087  * (SARB!E106  + 'Embargoed data'!D108)))))*100</f>
        <v>69.252688113064607</v>
      </c>
      <c r="S108" s="76">
        <f>(E108/(0.78  * SARB!E106+0.72  * 'Embargoed data'!D108  + 0.087  * (SARB!E106  + 'Embargoed data'!D108)))*100</f>
        <v>8.5047160840605649</v>
      </c>
      <c r="T108" s="76">
        <f>(O108/SARB!W106)*100</f>
        <v>7.0494222356697642E-4</v>
      </c>
      <c r="U108" s="76">
        <f xml:space="preserve"> (M108/(Data!C107  + 'Embargoed data'!E107)*100)</f>
        <v>12.694927664532916</v>
      </c>
      <c r="V108" s="76">
        <f xml:space="preserve"> N108/(SARB!C106  - Data!C108  - 'Embargoed data'!F108)*100</f>
        <v>6.4557796058425581</v>
      </c>
      <c r="W108" s="17">
        <v>54647.231190703002</v>
      </c>
      <c r="X108" s="17">
        <v>15002.508364171401</v>
      </c>
      <c r="Y108" s="76">
        <f xml:space="preserve"> (W108/(Data!C108)*100)</f>
        <v>17.442349934153949</v>
      </c>
      <c r="Z108" s="76">
        <f xml:space="preserve"> (X108/'Embargoed data'!C108)*100</f>
        <v>8.6570475045134057</v>
      </c>
      <c r="AA108" s="17">
        <v>4009</v>
      </c>
      <c r="AB108" s="17">
        <f t="shared" si="11"/>
        <v>48108</v>
      </c>
      <c r="AC108" s="17">
        <v>47642.267127335297</v>
      </c>
      <c r="AD108" s="76">
        <f>(AC108/(SARB!E106-Tax_data!AC108))*100</f>
        <v>13.210963798448496</v>
      </c>
      <c r="AE108" s="17"/>
      <c r="AF108" s="17"/>
    </row>
    <row r="109" spans="1:32" x14ac:dyDescent="0.2">
      <c r="A109" s="18">
        <v>35064</v>
      </c>
      <c r="B109" s="17">
        <v>70536</v>
      </c>
      <c r="C109" s="17">
        <v>64437</v>
      </c>
      <c r="D109" s="17">
        <v>2794.6666666666702</v>
      </c>
      <c r="E109" s="17">
        <f t="shared" si="6"/>
        <v>33536.000000000044</v>
      </c>
      <c r="F109" s="17">
        <v>735.33333333333303</v>
      </c>
      <c r="G109" s="17">
        <f t="shared" si="7"/>
        <v>8823.9999999999964</v>
      </c>
      <c r="H109" s="17">
        <v>504.33333333333297</v>
      </c>
      <c r="I109" s="17">
        <f t="shared" si="8"/>
        <v>6051.9999999999955</v>
      </c>
      <c r="J109" s="17">
        <v>556.66666666666697</v>
      </c>
      <c r="K109" s="17">
        <f t="shared" si="9"/>
        <v>6680.0000000000036</v>
      </c>
      <c r="L109" s="17">
        <f t="shared" si="10"/>
        <v>134973</v>
      </c>
      <c r="M109" s="17">
        <v>54674</v>
      </c>
      <c r="N109" s="17">
        <v>15862</v>
      </c>
      <c r="O109" s="76">
        <f>(K109/SARB!S107)*100</f>
        <v>5.3423759177210162</v>
      </c>
      <c r="P109" s="76">
        <f>(I109/SARB!E107)*100</f>
        <v>1.4417693836030883</v>
      </c>
      <c r="Q109" s="76">
        <f xml:space="preserve"> (G109/(SARB!D107  + SARB!F107  + SARB!H107 + SARB!J107))*100</f>
        <v>0.38287809428763575</v>
      </c>
      <c r="R109" s="76">
        <f xml:space="preserve"> E109/((((Data!B109  / 100)  / (1  + (Data!B109  / 100))  * (0.78  * SARB!E107+0.72  * 'Embargoed data'!D109  + 0.087  * (SARB!E107  + 'Embargoed data'!D109)))))*100</f>
        <v>70.434178786592696</v>
      </c>
      <c r="S109" s="76">
        <f>(E109/(0.78  * SARB!E107+0.72  * 'Embargoed data'!D109  + 0.087  * (SARB!E107  + 'Embargoed data'!D109)))*100</f>
        <v>8.6498114299324342</v>
      </c>
      <c r="T109" s="76">
        <f>(O109/SARB!W107)*100</f>
        <v>7.796949038396785E-4</v>
      </c>
      <c r="U109" s="76">
        <f xml:space="preserve"> (M109/(Data!C108  + 'Embargoed data'!E108)*100)</f>
        <v>11.832416076174841</v>
      </c>
      <c r="V109" s="76">
        <f xml:space="preserve"> N109/(SARB!C107  - Data!C109  - 'Embargoed data'!F109)*100</f>
        <v>6.6075604788402682</v>
      </c>
      <c r="W109" s="17">
        <v>55013.058431523299</v>
      </c>
      <c r="X109" s="17">
        <v>14066.3815936471</v>
      </c>
      <c r="Y109" s="76">
        <f xml:space="preserve"> (W109/(Data!C109)*100)</f>
        <v>17.021314424003421</v>
      </c>
      <c r="Z109" s="76">
        <f xml:space="preserve"> (X109/'Embargoed data'!C109)*100</f>
        <v>7.6514767959443049</v>
      </c>
      <c r="AA109" s="17">
        <v>4106.3333333333303</v>
      </c>
      <c r="AB109" s="17">
        <f t="shared" si="11"/>
        <v>49275.999999999964</v>
      </c>
      <c r="AC109" s="17">
        <v>48506.855927470497</v>
      </c>
      <c r="AD109" s="76">
        <f>(AC109/(SARB!E107-Tax_data!AC109))*100</f>
        <v>13.065638739808023</v>
      </c>
      <c r="AE109" s="17"/>
      <c r="AF109" s="17"/>
    </row>
    <row r="110" spans="1:32" x14ac:dyDescent="0.2">
      <c r="A110" s="18">
        <v>35155</v>
      </c>
      <c r="B110" s="17">
        <v>81816</v>
      </c>
      <c r="C110" s="17">
        <v>68388</v>
      </c>
      <c r="D110" s="17">
        <v>2937</v>
      </c>
      <c r="E110" s="17">
        <f t="shared" si="6"/>
        <v>35244</v>
      </c>
      <c r="F110" s="17">
        <v>772.66666666666697</v>
      </c>
      <c r="G110" s="17">
        <f t="shared" si="7"/>
        <v>9272.0000000000036</v>
      </c>
      <c r="H110" s="17">
        <v>599.66666666666697</v>
      </c>
      <c r="I110" s="17">
        <f t="shared" si="8"/>
        <v>7196.0000000000036</v>
      </c>
      <c r="J110" s="17">
        <v>433.66666666666703</v>
      </c>
      <c r="K110" s="17">
        <f t="shared" si="9"/>
        <v>5204.0000000000045</v>
      </c>
      <c r="L110" s="17">
        <f t="shared" si="10"/>
        <v>150204</v>
      </c>
      <c r="M110" s="17">
        <v>59095</v>
      </c>
      <c r="N110" s="17">
        <v>22721</v>
      </c>
      <c r="O110" s="76">
        <f>(K110/SARB!S108)*100</f>
        <v>4.0448634741988423</v>
      </c>
      <c r="P110" s="76">
        <f>(I110/SARB!E108)*100</f>
        <v>1.6808646315341984</v>
      </c>
      <c r="Q110" s="76">
        <f xml:space="preserve"> (G110/(SARB!D108  + SARB!F108  + SARB!H108 + SARB!J108))*100</f>
        <v>0.40155720349534946</v>
      </c>
      <c r="R110" s="76">
        <f xml:space="preserve"> E110/((((Data!B110  / 100)  / (1  + (Data!B110  / 100))  * (0.78  * SARB!E108+0.72  * 'Embargoed data'!D110  + 0.087  * (SARB!E108  + 'Embargoed data'!D110)))))*100</f>
        <v>72.222304843673086</v>
      </c>
      <c r="S110" s="76">
        <f>(E110/(0.78  * SARB!E108+0.72  * 'Embargoed data'!D110  + 0.087  * (SARB!E108  + 'Embargoed data'!D110)))*100</f>
        <v>8.8694058579949377</v>
      </c>
      <c r="T110" s="76">
        <f>(O110/SARB!W108)*100</f>
        <v>5.8204164280846265E-4</v>
      </c>
      <c r="U110" s="76">
        <f xml:space="preserve"> (M110/(Data!C109  + 'Embargoed data'!E109)*100)</f>
        <v>12.612000465168224</v>
      </c>
      <c r="V110" s="76">
        <f xml:space="preserve"> N110/(SARB!C108  - Data!C110  - 'Embargoed data'!F110)*100</f>
        <v>9.3209380159467994</v>
      </c>
      <c r="W110" s="17">
        <v>57914.5965711768</v>
      </c>
      <c r="X110" s="17">
        <v>20646.2355928168</v>
      </c>
      <c r="Y110" s="76">
        <f xml:space="preserve"> (W110/(Data!C110)*100)</f>
        <v>17.492840487131897</v>
      </c>
      <c r="Z110" s="76">
        <f xml:space="preserve"> (X110/'Embargoed data'!C110)*100</f>
        <v>11.270098532167369</v>
      </c>
      <c r="AA110" s="17">
        <v>4386.6666666666697</v>
      </c>
      <c r="AB110" s="17">
        <f t="shared" si="11"/>
        <v>52640.000000000036</v>
      </c>
      <c r="AC110" s="17">
        <v>50571.562106339697</v>
      </c>
      <c r="AD110" s="76">
        <f>(AC110/(SARB!E108-Tax_data!AC110))*100</f>
        <v>13.39496993720299</v>
      </c>
      <c r="AE110" s="17"/>
      <c r="AF110" s="17"/>
    </row>
    <row r="111" spans="1:32" x14ac:dyDescent="0.2">
      <c r="A111" s="18">
        <v>35246</v>
      </c>
      <c r="B111" s="17">
        <v>66545</v>
      </c>
      <c r="C111" s="17">
        <v>70891</v>
      </c>
      <c r="D111" s="17">
        <v>2718.6666666666702</v>
      </c>
      <c r="E111" s="17">
        <f t="shared" si="6"/>
        <v>32624.000000000044</v>
      </c>
      <c r="F111" s="17">
        <v>840</v>
      </c>
      <c r="G111" s="17">
        <f t="shared" si="7"/>
        <v>10080</v>
      </c>
      <c r="H111" s="17">
        <v>448.66666666666703</v>
      </c>
      <c r="I111" s="17">
        <f t="shared" si="8"/>
        <v>5384.0000000000045</v>
      </c>
      <c r="J111" s="17">
        <v>518.66666666666697</v>
      </c>
      <c r="K111" s="17">
        <f t="shared" si="9"/>
        <v>6224.0000000000036</v>
      </c>
      <c r="L111" s="17">
        <f t="shared" si="10"/>
        <v>137436</v>
      </c>
      <c r="M111" s="17">
        <v>57557</v>
      </c>
      <c r="N111" s="17">
        <v>8988</v>
      </c>
      <c r="O111" s="76">
        <f>(K111/SARB!S109)*100</f>
        <v>4.466066790086253</v>
      </c>
      <c r="P111" s="76">
        <f>(I111/SARB!E109)*100</f>
        <v>1.2115674992067664</v>
      </c>
      <c r="Q111" s="76">
        <f xml:space="preserve"> (G111/(SARB!D109  + SARB!F109  + SARB!H109 + SARB!J109))*100</f>
        <v>0.42595430879405494</v>
      </c>
      <c r="R111" s="76">
        <f xml:space="preserve"> E111/((((Data!B111  / 100)  / (1  + (Data!B111  / 100))  * (0.78  * SARB!E109+0.72  * 'Embargoed data'!D111  + 0.087  * (SARB!E109  + 'Embargoed data'!D111)))))*100</f>
        <v>64.819578950333749</v>
      </c>
      <c r="S111" s="76">
        <f>(E111/(0.78  * SARB!E109+0.72  * 'Embargoed data'!D111  + 0.087  * (SARB!E109  + 'Embargoed data'!D111)))*100</f>
        <v>7.9602991693392315</v>
      </c>
      <c r="T111" s="76">
        <f>(O111/SARB!W109)*100</f>
        <v>6.3798857895901314E-4</v>
      </c>
      <c r="U111" s="76">
        <f xml:space="preserve"> (M111/(Data!C110  + 'Embargoed data'!E110)*100)</f>
        <v>12.358449089253352</v>
      </c>
      <c r="V111" s="76">
        <f xml:space="preserve"> N111/(SARB!C109  - Data!C111  - 'Embargoed data'!F111)*100</f>
        <v>3.4998131524987506</v>
      </c>
      <c r="W111" s="17">
        <v>58254.915254875101</v>
      </c>
      <c r="X111" s="17">
        <v>11842.284661198</v>
      </c>
      <c r="Y111" s="76">
        <f xml:space="preserve"> (W111/(Data!C111)*100)</f>
        <v>17.09889673867902</v>
      </c>
      <c r="Z111" s="76">
        <f xml:space="preserve"> (X111/'Embargoed data'!C111)*100</f>
        <v>6.1864235981980498</v>
      </c>
      <c r="AA111" s="17">
        <v>4055.3333333333298</v>
      </c>
      <c r="AB111" s="17">
        <f t="shared" si="11"/>
        <v>48663.999999999956</v>
      </c>
      <c r="AC111" s="17">
        <v>52349.005854493102</v>
      </c>
      <c r="AD111" s="76">
        <f>(AC111/(SARB!E109-Tax_data!AC111))*100</f>
        <v>13.353180243615126</v>
      </c>
      <c r="AE111" s="17"/>
      <c r="AF111" s="17"/>
    </row>
    <row r="112" spans="1:32" x14ac:dyDescent="0.2">
      <c r="A112" s="18">
        <v>35338</v>
      </c>
      <c r="B112" s="17">
        <v>87097</v>
      </c>
      <c r="C112" s="17">
        <v>70215</v>
      </c>
      <c r="D112" s="17">
        <v>3036.3333333333298</v>
      </c>
      <c r="E112" s="17">
        <f t="shared" si="6"/>
        <v>36435.999999999956</v>
      </c>
      <c r="F112" s="17">
        <v>702</v>
      </c>
      <c r="G112" s="17">
        <f t="shared" si="7"/>
        <v>8424</v>
      </c>
      <c r="H112" s="17">
        <v>746</v>
      </c>
      <c r="I112" s="17">
        <f t="shared" si="8"/>
        <v>8952</v>
      </c>
      <c r="J112" s="17">
        <v>517</v>
      </c>
      <c r="K112" s="17">
        <f t="shared" si="9"/>
        <v>6204</v>
      </c>
      <c r="L112" s="17">
        <f t="shared" si="10"/>
        <v>157312</v>
      </c>
      <c r="M112" s="17">
        <v>59573</v>
      </c>
      <c r="N112" s="17">
        <v>27524</v>
      </c>
      <c r="O112" s="76">
        <f>(K112/SARB!S110)*100</f>
        <v>4.0608472534953135</v>
      </c>
      <c r="P112" s="76">
        <f>(I112/SARB!E110)*100</f>
        <v>1.9501058703589136</v>
      </c>
      <c r="Q112" s="76">
        <f xml:space="preserve"> (G112/(SARB!D110  + SARB!F110  + SARB!H110 + SARB!J110))*100</f>
        <v>0.35690695888070856</v>
      </c>
      <c r="R112" s="76">
        <f xml:space="preserve"> E112/((((Data!B112  / 100)  / (1  + (Data!B112  / 100))  * (0.78  * SARB!E110+0.72  * 'Embargoed data'!D112  + 0.087  * (SARB!E110  + 'Embargoed data'!D112)))))*100</f>
        <v>69.368187928217168</v>
      </c>
      <c r="S112" s="76">
        <f>(E112/(0.78  * SARB!E110+0.72  * 'Embargoed data'!D112  + 0.087  * (SARB!E110  + 'Embargoed data'!D112)))*100</f>
        <v>8.5189002718863183</v>
      </c>
      <c r="T112" s="76">
        <f>(O112/SARB!W110)*100</f>
        <v>5.7528372194593934E-4</v>
      </c>
      <c r="U112" s="76">
        <f xml:space="preserve"> (M112/(Data!C111  + 'Embargoed data'!E111)*100)</f>
        <v>12.107543143881403</v>
      </c>
      <c r="V112" s="76">
        <f xml:space="preserve"> N112/(SARB!C110  - Data!C112  - 'Embargoed data'!F112)*100</f>
        <v>10.506868210417405</v>
      </c>
      <c r="W112" s="17">
        <v>59845.033237347299</v>
      </c>
      <c r="X112" s="17">
        <v>27854.327995849399</v>
      </c>
      <c r="Y112" s="76">
        <f xml:space="preserve"> (W112/(Data!C112)*100)</f>
        <v>17.069465294154629</v>
      </c>
      <c r="Z112" s="76">
        <f xml:space="preserve"> (X112/'Embargoed data'!C112)*100</f>
        <v>14.075544873090603</v>
      </c>
      <c r="AA112" s="17">
        <v>4549</v>
      </c>
      <c r="AB112" s="17">
        <f t="shared" si="11"/>
        <v>54588</v>
      </c>
      <c r="AC112" s="17">
        <v>53732.831645696097</v>
      </c>
      <c r="AD112" s="76">
        <f>(AC112/(SARB!E110-Tax_data!AC112))*100</f>
        <v>13.256918458572953</v>
      </c>
      <c r="AE112" s="17"/>
      <c r="AF112" s="17"/>
    </row>
    <row r="113" spans="1:32" x14ac:dyDescent="0.2">
      <c r="A113" s="18">
        <v>35430</v>
      </c>
      <c r="B113" s="17">
        <v>88158</v>
      </c>
      <c r="C113" s="17">
        <v>69490</v>
      </c>
      <c r="D113" s="17">
        <v>2850.3333333333298</v>
      </c>
      <c r="E113" s="17">
        <f t="shared" si="6"/>
        <v>34203.999999999956</v>
      </c>
      <c r="F113" s="17">
        <v>1071.6666666666699</v>
      </c>
      <c r="G113" s="17">
        <f t="shared" si="7"/>
        <v>12860.00000000004</v>
      </c>
      <c r="H113" s="17">
        <v>395.33333333333297</v>
      </c>
      <c r="I113" s="17">
        <f t="shared" si="8"/>
        <v>4743.9999999999955</v>
      </c>
      <c r="J113" s="17">
        <v>555.66666666666697</v>
      </c>
      <c r="K113" s="17">
        <f t="shared" si="9"/>
        <v>6668.0000000000036</v>
      </c>
      <c r="L113" s="17">
        <f t="shared" si="10"/>
        <v>157648</v>
      </c>
      <c r="M113" s="17">
        <v>61759</v>
      </c>
      <c r="N113" s="17">
        <v>26399</v>
      </c>
      <c r="O113" s="76">
        <f>(K113/SARB!S111)*100</f>
        <v>4.3705961393504431</v>
      </c>
      <c r="P113" s="76">
        <f>(I113/SARB!E111)*100</f>
        <v>0.98787644047961065</v>
      </c>
      <c r="Q113" s="76">
        <f xml:space="preserve"> (G113/(SARB!D111  + SARB!F111  + SARB!H111 + SARB!J111))*100</f>
        <v>0.54044967430132551</v>
      </c>
      <c r="R113" s="76">
        <f xml:space="preserve"> E113/((((Data!B113  / 100)  / (1  + (Data!B113  / 100))  * (0.78  * SARB!E111+0.72  * 'Embargoed data'!D113  + 0.087  * (SARB!E111  + 'Embargoed data'!D113)))))*100</f>
        <v>62.072236034104513</v>
      </c>
      <c r="S113" s="76">
        <f>(E113/(0.78  * SARB!E111+0.72  * 'Embargoed data'!D113  + 0.087  * (SARB!E111  + 'Embargoed data'!D113)))*100</f>
        <v>7.6229061796268702</v>
      </c>
      <c r="T113" s="76">
        <f>(O113/SARB!W111)*100</f>
        <v>6.151705618894621E-4</v>
      </c>
      <c r="U113" s="76">
        <f xml:space="preserve"> (M113/(Data!C112  + 'Embargoed data'!E112)*100)</f>
        <v>12.280426163139831</v>
      </c>
      <c r="V113" s="76">
        <f xml:space="preserve"> N113/(SARB!C111  - Data!C113  - 'Embargoed data'!F113)*100</f>
        <v>9.7748894682869647</v>
      </c>
      <c r="W113" s="17">
        <v>61713.166607331499</v>
      </c>
      <c r="X113" s="17">
        <v>22534.106009879401</v>
      </c>
      <c r="Y113" s="76">
        <f xml:space="preserve"> (W113/(Data!C113)*100)</f>
        <v>17.252965257462062</v>
      </c>
      <c r="Z113" s="76">
        <f xml:space="preserve"> (X113/'Embargoed data'!C113)*100</f>
        <v>10.887343298234645</v>
      </c>
      <c r="AA113" s="17">
        <v>4356</v>
      </c>
      <c r="AB113" s="17">
        <f t="shared" si="11"/>
        <v>52272</v>
      </c>
      <c r="AC113" s="17">
        <v>51688.910590778098</v>
      </c>
      <c r="AD113" s="76">
        <f>(AC113/(SARB!E111-Tax_data!AC113))*100</f>
        <v>12.06182483178527</v>
      </c>
      <c r="AE113" s="17"/>
      <c r="AF113" s="17"/>
    </row>
    <row r="114" spans="1:32" x14ac:dyDescent="0.2">
      <c r="A114" s="18">
        <v>35520</v>
      </c>
      <c r="B114" s="17">
        <v>88931</v>
      </c>
      <c r="C114" s="17">
        <v>72677</v>
      </c>
      <c r="D114" s="17">
        <v>3362.3333333333298</v>
      </c>
      <c r="E114" s="17">
        <f t="shared" si="6"/>
        <v>40347.999999999956</v>
      </c>
      <c r="F114" s="17">
        <v>850</v>
      </c>
      <c r="G114" s="17">
        <f t="shared" si="7"/>
        <v>10200</v>
      </c>
      <c r="H114" s="17">
        <v>644.66666666666697</v>
      </c>
      <c r="I114" s="17">
        <f t="shared" si="8"/>
        <v>7736.0000000000036</v>
      </c>
      <c r="J114" s="17">
        <v>583.33333333333303</v>
      </c>
      <c r="K114" s="17">
        <f t="shared" si="9"/>
        <v>6999.9999999999964</v>
      </c>
      <c r="L114" s="17">
        <f t="shared" si="10"/>
        <v>161608</v>
      </c>
      <c r="M114" s="17">
        <v>63754</v>
      </c>
      <c r="N114" s="17">
        <v>25177</v>
      </c>
      <c r="O114" s="76">
        <f>(K114/SARB!S112)*100</f>
        <v>4.6198216748833465</v>
      </c>
      <c r="P114" s="76">
        <f>(I114/SARB!E112)*100</f>
        <v>1.5755055323950096</v>
      </c>
      <c r="Q114" s="76">
        <f xml:space="preserve"> (G114/(SARB!D112  + SARB!F112  + SARB!H112 + SARB!J112))*100</f>
        <v>0.42310694899238321</v>
      </c>
      <c r="R114" s="76">
        <f xml:space="preserve"> E114/((((Data!B114  / 100)  / (1  + (Data!B114  / 100))  * (0.78  * SARB!E112+0.72  * 'Embargoed data'!D114  + 0.087  * (SARB!E112  + 'Embargoed data'!D114)))))*100</f>
        <v>71.702173698836518</v>
      </c>
      <c r="S114" s="76">
        <f>(E114/(0.78  * SARB!E112+0.72  * 'Embargoed data'!D114  + 0.087  * (SARB!E112  + 'Embargoed data'!D114)))*100</f>
        <v>8.8055301033658893</v>
      </c>
      <c r="T114" s="76">
        <f>(O114/SARB!W112)*100</f>
        <v>6.4075463211127738E-4</v>
      </c>
      <c r="U114" s="76">
        <f xml:space="preserve"> (M114/(Data!C113  + 'Embargoed data'!E113)*100)</f>
        <v>12.034627955311537</v>
      </c>
      <c r="V114" s="76">
        <f xml:space="preserve"> N114/(SARB!C112  - Data!C114  - 'Embargoed data'!F114)*100</f>
        <v>9.1923952964378621</v>
      </c>
      <c r="W114" s="17">
        <v>62671.950297094401</v>
      </c>
      <c r="X114" s="17">
        <v>22882.524264671902</v>
      </c>
      <c r="Y114" s="76">
        <f xml:space="preserve"> (W114/(Data!C114)*100)</f>
        <v>16.915323531485331</v>
      </c>
      <c r="Z114" s="76">
        <f xml:space="preserve"> (X114/'Embargoed data'!C114)*100</f>
        <v>11.050450251185003</v>
      </c>
      <c r="AA114" s="17">
        <v>4913.3333333333303</v>
      </c>
      <c r="AB114" s="17">
        <f t="shared" si="11"/>
        <v>58959.999999999964</v>
      </c>
      <c r="AC114" s="17">
        <v>56271.190674179299</v>
      </c>
      <c r="AD114" s="76">
        <f>(AC114/(SARB!E112-Tax_data!AC114))*100</f>
        <v>12.943469371548744</v>
      </c>
      <c r="AE114" s="17"/>
      <c r="AF114" s="17"/>
    </row>
    <row r="115" spans="1:32" x14ac:dyDescent="0.2">
      <c r="A115" s="18">
        <v>35611</v>
      </c>
      <c r="B115" s="17">
        <v>81705</v>
      </c>
      <c r="C115" s="17">
        <v>75135</v>
      </c>
      <c r="D115" s="17">
        <v>2845.6666666666702</v>
      </c>
      <c r="E115" s="17">
        <f t="shared" si="6"/>
        <v>34148.000000000044</v>
      </c>
      <c r="F115" s="17">
        <v>908.33333333333303</v>
      </c>
      <c r="G115" s="17">
        <f t="shared" si="7"/>
        <v>10899.999999999996</v>
      </c>
      <c r="H115" s="17">
        <v>432.33333333333297</v>
      </c>
      <c r="I115" s="17">
        <f t="shared" si="8"/>
        <v>5187.9999999999955</v>
      </c>
      <c r="J115" s="17">
        <v>468</v>
      </c>
      <c r="K115" s="17">
        <f t="shared" si="9"/>
        <v>5616</v>
      </c>
      <c r="L115" s="17">
        <f t="shared" si="10"/>
        <v>156840</v>
      </c>
      <c r="M115" s="17">
        <v>67222</v>
      </c>
      <c r="N115" s="17">
        <v>14483</v>
      </c>
      <c r="O115" s="76">
        <f>(K115/SARB!S113)*100</f>
        <v>3.6639069931301749</v>
      </c>
      <c r="P115" s="76">
        <f>(I115/SARB!E113)*100</f>
        <v>1.0314607456419382</v>
      </c>
      <c r="Q115" s="76">
        <f xml:space="preserve"> (G115/(SARB!D113  + SARB!F113  + SARB!H113 + SARB!J113))*100</f>
        <v>0.45087303911592475</v>
      </c>
      <c r="R115" s="76">
        <f xml:space="preserve"> E115/((((Data!B115  / 100)  / (1  + (Data!B115  / 100))  * (0.78  * SARB!E113+0.72  * 'Embargoed data'!D115  + 0.087  * (SARB!E113  + 'Embargoed data'!D115)))))*100</f>
        <v>59.381193873431258</v>
      </c>
      <c r="S115" s="76">
        <f>(E115/(0.78  * SARB!E113+0.72  * 'Embargoed data'!D115  + 0.087  * (SARB!E113  + 'Embargoed data'!D115)))*100</f>
        <v>7.2924273177898025</v>
      </c>
      <c r="T115" s="76">
        <f>(O115/SARB!W113)*100</f>
        <v>5.0412945243742246E-4</v>
      </c>
      <c r="U115" s="76">
        <f xml:space="preserve"> (M115/(Data!C114  + 'Embargoed data'!E114)*100)</f>
        <v>12.104708047522223</v>
      </c>
      <c r="V115" s="76">
        <f xml:space="preserve"> N115/(SARB!C113  - Data!C115  - 'Embargoed data'!F115)*100</f>
        <v>5.0684469561811527</v>
      </c>
      <c r="W115" s="17">
        <v>68401.154692404903</v>
      </c>
      <c r="X115" s="17">
        <v>19696.954041616402</v>
      </c>
      <c r="Y115" s="76">
        <f xml:space="preserve"> (W115/(Data!C115)*100)</f>
        <v>18.09769805728325</v>
      </c>
      <c r="Z115" s="76">
        <f xml:space="preserve"> (X115/'Embargoed data'!C115)*100</f>
        <v>9.1070927350440165</v>
      </c>
      <c r="AA115" s="17">
        <v>4210</v>
      </c>
      <c r="AB115" s="17">
        <f t="shared" si="11"/>
        <v>50520</v>
      </c>
      <c r="AC115" s="17">
        <v>54796.497437182203</v>
      </c>
      <c r="AD115" s="76">
        <f>(AC115/(SARB!E113-Tax_data!AC115))*100</f>
        <v>12.226462192902678</v>
      </c>
      <c r="AE115" s="17"/>
      <c r="AF115" s="17"/>
    </row>
    <row r="116" spans="1:32" x14ac:dyDescent="0.2">
      <c r="A116" s="18">
        <v>35703</v>
      </c>
      <c r="B116" s="17">
        <v>96046</v>
      </c>
      <c r="C116" s="17">
        <v>82135</v>
      </c>
      <c r="D116" s="17">
        <v>3471.6666666666702</v>
      </c>
      <c r="E116" s="17">
        <f t="shared" si="6"/>
        <v>41660.000000000044</v>
      </c>
      <c r="F116" s="17">
        <v>1089.6666666666699</v>
      </c>
      <c r="G116" s="17">
        <f t="shared" si="7"/>
        <v>13076.00000000004</v>
      </c>
      <c r="H116" s="17">
        <v>744</v>
      </c>
      <c r="I116" s="17">
        <f t="shared" si="8"/>
        <v>8928</v>
      </c>
      <c r="J116" s="17">
        <v>460.33333333333297</v>
      </c>
      <c r="K116" s="17">
        <f t="shared" si="9"/>
        <v>5523.9999999999955</v>
      </c>
      <c r="L116" s="17">
        <f t="shared" si="10"/>
        <v>178181</v>
      </c>
      <c r="M116" s="17">
        <v>70427</v>
      </c>
      <c r="N116" s="17">
        <v>25619</v>
      </c>
      <c r="O116" s="76">
        <f>(K116/SARB!S114)*100</f>
        <v>3.3156267819093039</v>
      </c>
      <c r="P116" s="76">
        <f>(I116/SARB!E114)*100</f>
        <v>1.7423241526953528</v>
      </c>
      <c r="Q116" s="76">
        <f xml:space="preserve"> (G116/(SARB!D114  + SARB!F114  + SARB!H114 + SARB!J114))*100</f>
        <v>0.53925941322340454</v>
      </c>
      <c r="R116" s="76">
        <f xml:space="preserve"> E116/((((Data!B116  / 100)  / (1  + (Data!B116  / 100))  * (0.78  * SARB!E114+0.72  * 'Embargoed data'!D116  + 0.087  * (SARB!E114  + 'Embargoed data'!D116)))))*100</f>
        <v>71.243172579172764</v>
      </c>
      <c r="S116" s="76">
        <f>(E116/(0.78  * SARB!E114+0.72  * 'Embargoed data'!D116  + 0.087  * (SARB!E114  + 'Embargoed data'!D116)))*100</f>
        <v>8.7491615448106899</v>
      </c>
      <c r="T116" s="76">
        <f>(O116/SARB!W114)*100</f>
        <v>4.4887231582578979E-4</v>
      </c>
      <c r="U116" s="76">
        <f xml:space="preserve"> (M116/(Data!C115  + 'Embargoed data'!E115)*100)</f>
        <v>12.558667193143854</v>
      </c>
      <c r="V116" s="76">
        <f xml:space="preserve"> N116/(SARB!C114  - Data!C116  - 'Embargoed data'!F116)*100</f>
        <v>8.8083967583284544</v>
      </c>
      <c r="W116" s="17">
        <v>70671.8242547439</v>
      </c>
      <c r="X116" s="17">
        <v>26575.968774924699</v>
      </c>
      <c r="Y116" s="76">
        <f xml:space="preserve"> (W116/(Data!C116)*100)</f>
        <v>18.20655136957647</v>
      </c>
      <c r="Z116" s="76">
        <f xml:space="preserve"> (X116/'Embargoed data'!C116)*100</f>
        <v>12.382161194218684</v>
      </c>
      <c r="AA116" s="17">
        <v>5335</v>
      </c>
      <c r="AB116" s="17">
        <f t="shared" si="11"/>
        <v>64020</v>
      </c>
      <c r="AC116" s="17">
        <v>62831.029178195502</v>
      </c>
      <c r="AD116" s="76">
        <f>(AC116/(SARB!E114-Tax_data!AC116))*100</f>
        <v>13.975246949633972</v>
      </c>
      <c r="AE116" s="17"/>
      <c r="AF116" s="17"/>
    </row>
    <row r="117" spans="1:32" x14ac:dyDescent="0.2">
      <c r="A117" s="18">
        <v>35795</v>
      </c>
      <c r="B117" s="17">
        <v>102046</v>
      </c>
      <c r="C117" s="17">
        <v>81753</v>
      </c>
      <c r="D117" s="17">
        <v>3474.3333333333298</v>
      </c>
      <c r="E117" s="17">
        <f t="shared" si="6"/>
        <v>41691.999999999956</v>
      </c>
      <c r="F117" s="17">
        <v>1039.3333333333301</v>
      </c>
      <c r="G117" s="17">
        <f t="shared" si="7"/>
        <v>12471.99999999996</v>
      </c>
      <c r="H117" s="17">
        <v>679.33333333333303</v>
      </c>
      <c r="I117" s="17">
        <f t="shared" si="8"/>
        <v>8151.9999999999964</v>
      </c>
      <c r="J117" s="17">
        <v>580.66666666666697</v>
      </c>
      <c r="K117" s="17">
        <f t="shared" si="9"/>
        <v>6968.0000000000036</v>
      </c>
      <c r="L117" s="17">
        <f t="shared" si="10"/>
        <v>183799</v>
      </c>
      <c r="M117" s="17">
        <v>70789</v>
      </c>
      <c r="N117" s="17">
        <v>31257</v>
      </c>
      <c r="O117" s="76">
        <f>(K117/SARB!S115)*100</f>
        <v>4.063755708095437</v>
      </c>
      <c r="P117" s="76">
        <f>(I117/SARB!E115)*100</f>
        <v>1.5455698530457311</v>
      </c>
      <c r="Q117" s="76">
        <f xml:space="preserve"> (G117/(SARB!D115  + SARB!F115  + SARB!H115 + SARB!J115))*100</f>
        <v>0.51064233991452557</v>
      </c>
      <c r="R117" s="76">
        <f xml:space="preserve"> E117/((((Data!B117  / 100)  / (1  + (Data!B117  / 100))  * (0.78  * SARB!E115+0.72  * 'Embargoed data'!D117  + 0.087  * (SARB!E115  + 'Embargoed data'!D117)))))*100</f>
        <v>69.406622565947387</v>
      </c>
      <c r="S117" s="76">
        <f>(E117/(0.78  * SARB!E115+0.72  * 'Embargoed data'!D117  + 0.087  * (SARB!E115  + 'Embargoed data'!D117)))*100</f>
        <v>8.5236203151163448</v>
      </c>
      <c r="T117" s="76">
        <f>(O117/SARB!W115)*100</f>
        <v>5.4423671811094541E-4</v>
      </c>
      <c r="U117" s="76">
        <f xml:space="preserve"> (M117/(Data!C116  + 'Embargoed data'!E116)*100)</f>
        <v>12.525022088513152</v>
      </c>
      <c r="V117" s="76">
        <f xml:space="preserve"> N117/(SARB!C115  - Data!C117  - 'Embargoed data'!F117)*100</f>
        <v>10.561912534375129</v>
      </c>
      <c r="W117" s="17">
        <v>70336.341793604297</v>
      </c>
      <c r="X117" s="17">
        <v>25660.190896145101</v>
      </c>
      <c r="Y117" s="76">
        <f xml:space="preserve"> (W117/(Data!C117)*100)</f>
        <v>17.671959265850514</v>
      </c>
      <c r="Z117" s="76">
        <f xml:space="preserve"> (X117/'Embargoed data'!C117)*100</f>
        <v>11.670369940764035</v>
      </c>
      <c r="AA117" s="17">
        <v>5220.3333333333303</v>
      </c>
      <c r="AB117" s="17">
        <f t="shared" si="11"/>
        <v>62643.999999999964</v>
      </c>
      <c r="AC117" s="17">
        <v>62060.401612342597</v>
      </c>
      <c r="AD117" s="76">
        <f>(AC117/(SARB!E115-Tax_data!AC117))*100</f>
        <v>13.335350704421295</v>
      </c>
      <c r="AE117" s="17"/>
      <c r="AF117" s="17"/>
    </row>
    <row r="118" spans="1:32" x14ac:dyDescent="0.2">
      <c r="A118" s="18">
        <v>35885</v>
      </c>
      <c r="B118" s="17">
        <v>104755</v>
      </c>
      <c r="C118" s="17">
        <v>78713</v>
      </c>
      <c r="D118" s="17">
        <v>3573.6666666666702</v>
      </c>
      <c r="E118" s="17">
        <f t="shared" si="6"/>
        <v>42884.000000000044</v>
      </c>
      <c r="F118" s="17">
        <v>992.33333333333303</v>
      </c>
      <c r="G118" s="17">
        <f t="shared" si="7"/>
        <v>11907.999999999996</v>
      </c>
      <c r="H118" s="17">
        <v>813.33333333333303</v>
      </c>
      <c r="I118" s="17">
        <f t="shared" si="8"/>
        <v>9759.9999999999964</v>
      </c>
      <c r="J118" s="17">
        <v>509</v>
      </c>
      <c r="K118" s="17">
        <f t="shared" si="9"/>
        <v>6108</v>
      </c>
      <c r="L118" s="17">
        <f t="shared" si="10"/>
        <v>183468</v>
      </c>
      <c r="M118" s="17">
        <v>73990</v>
      </c>
      <c r="N118" s="17">
        <v>30765</v>
      </c>
      <c r="O118" s="76">
        <f>(K118/SARB!S116)*100</f>
        <v>3.6173904803643451</v>
      </c>
      <c r="P118" s="76">
        <f>(I118/SARB!E116)*100</f>
        <v>1.8228850517822617</v>
      </c>
      <c r="Q118" s="76">
        <f xml:space="preserve"> (G118/(SARB!D116  + SARB!F116  + SARB!H116 + SARB!J116))*100</f>
        <v>0.4895731364625503</v>
      </c>
      <c r="R118" s="76">
        <f xml:space="preserve"> E118/((((Data!B118  / 100)  / (1  + (Data!B118  / 100))  * (0.78  * SARB!E116+0.72  * 'Embargoed data'!D118  + 0.087  * (SARB!E116  + 'Embargoed data'!D118)))))*100</f>
        <v>70.371079266607808</v>
      </c>
      <c r="S118" s="76">
        <f>(E118/(0.78  * SARB!E116+0.72  * 'Embargoed data'!D118  + 0.087  * (SARB!E116  + 'Embargoed data'!D118)))*100</f>
        <v>8.6420623660746436</v>
      </c>
      <c r="T118" s="76">
        <f>(O118/SARB!W116)*100</f>
        <v>4.8304587577357717E-4</v>
      </c>
      <c r="U118" s="76">
        <f xml:space="preserve"> (M118/(Data!C117  + 'Embargoed data'!E117)*100)</f>
        <v>12.684722449306584</v>
      </c>
      <c r="V118" s="76">
        <f xml:space="preserve"> N118/(SARB!C116  - Data!C118  - 'Embargoed data'!F118)*100</f>
        <v>10.530977246961907</v>
      </c>
      <c r="W118" s="17">
        <v>72515.893100220797</v>
      </c>
      <c r="X118" s="17">
        <v>28450.542764957801</v>
      </c>
      <c r="Y118" s="76">
        <f xml:space="preserve"> (W118/(Data!C118)*100)</f>
        <v>17.714065574144794</v>
      </c>
      <c r="Z118" s="76">
        <f xml:space="preserve"> (X118/'Embargoed data'!C118)*100</f>
        <v>12.949125365832121</v>
      </c>
      <c r="AA118" s="17">
        <v>5434.3333333333303</v>
      </c>
      <c r="AB118" s="17">
        <f t="shared" si="11"/>
        <v>65211.999999999964</v>
      </c>
      <c r="AC118" s="17">
        <v>61815.295069729698</v>
      </c>
      <c r="AD118" s="76">
        <f>(AC118/(SARB!E116-Tax_data!AC118))*100</f>
        <v>13.052224151793121</v>
      </c>
      <c r="AE118" s="17"/>
      <c r="AF118" s="17"/>
    </row>
    <row r="119" spans="1:32" x14ac:dyDescent="0.2">
      <c r="A119" s="18">
        <v>35976</v>
      </c>
      <c r="B119" s="17">
        <v>92770</v>
      </c>
      <c r="C119" s="17">
        <v>89502</v>
      </c>
      <c r="D119" s="17">
        <v>3353.3333333333298</v>
      </c>
      <c r="E119" s="17">
        <f t="shared" si="6"/>
        <v>40239.999999999956</v>
      </c>
      <c r="F119" s="17">
        <v>1093.3333333333301</v>
      </c>
      <c r="G119" s="17">
        <f t="shared" si="7"/>
        <v>13119.99999999996</v>
      </c>
      <c r="H119" s="17">
        <v>579</v>
      </c>
      <c r="I119" s="17">
        <f t="shared" si="8"/>
        <v>6948</v>
      </c>
      <c r="J119" s="17">
        <v>444.66666666666703</v>
      </c>
      <c r="K119" s="17">
        <f t="shared" si="9"/>
        <v>5336.0000000000045</v>
      </c>
      <c r="L119" s="17">
        <f t="shared" si="10"/>
        <v>182272</v>
      </c>
      <c r="M119" s="17">
        <v>73538</v>
      </c>
      <c r="N119" s="17">
        <v>19232</v>
      </c>
      <c r="O119" s="76">
        <f>(K119/SARB!S117)*100</f>
        <v>3.1566866621706389</v>
      </c>
      <c r="P119" s="76">
        <f>(I119/SARB!E117)*100</f>
        <v>1.2662218731263177</v>
      </c>
      <c r="Q119" s="76">
        <f xml:space="preserve"> (G119/(SARB!D117  + SARB!F117  + SARB!H117 + SARB!J117))*100</f>
        <v>0.53845235168654038</v>
      </c>
      <c r="R119" s="76">
        <f xml:space="preserve"> E119/((((Data!B119  / 100)  / (1  + (Data!B119  / 100))  * (0.78  * SARB!E117+0.72  * 'Embargoed data'!D119  + 0.087  * (SARB!E117  + 'Embargoed data'!D119)))))*100</f>
        <v>64.383861147731807</v>
      </c>
      <c r="S119" s="76">
        <f>(E119/(0.78  * SARB!E117+0.72  * 'Embargoed data'!D119  + 0.087  * (SARB!E117  + 'Embargoed data'!D119)))*100</f>
        <v>7.9067899655109226</v>
      </c>
      <c r="T119" s="76">
        <f>(O119/SARB!W117)*100</f>
        <v>4.1566744648861625E-4</v>
      </c>
      <c r="U119" s="76">
        <f xml:space="preserve"> (M119/(Data!C118  + 'Embargoed data'!E118)*100)</f>
        <v>12.195546865830858</v>
      </c>
      <c r="V119" s="76">
        <f xml:space="preserve"> N119/(SARB!C117  - Data!C119  - 'Embargoed data'!F119)*100</f>
        <v>6.2000371447732849</v>
      </c>
      <c r="W119" s="17">
        <v>75759.296272981606</v>
      </c>
      <c r="X119" s="17">
        <v>25607.635434445801</v>
      </c>
      <c r="Y119" s="76">
        <f xml:space="preserve"> (W119/(Data!C119)*100)</f>
        <v>18.208392924469464</v>
      </c>
      <c r="Z119" s="76">
        <f xml:space="preserve"> (X119/'Embargoed data'!C119)*100</f>
        <v>11.241152014314588</v>
      </c>
      <c r="AA119" s="17">
        <v>5029.6666666666697</v>
      </c>
      <c r="AB119" s="17">
        <f t="shared" si="11"/>
        <v>60356.000000000036</v>
      </c>
      <c r="AC119" s="17">
        <v>66080.692240205899</v>
      </c>
      <c r="AD119" s="76">
        <f>(AC119/(SARB!E117-Tax_data!AC119))*100</f>
        <v>13.691555597176885</v>
      </c>
      <c r="AE119" s="17"/>
      <c r="AF119" s="17"/>
    </row>
    <row r="120" spans="1:32" x14ac:dyDescent="0.2">
      <c r="A120" s="18">
        <v>36068</v>
      </c>
      <c r="B120" s="17">
        <v>99666</v>
      </c>
      <c r="C120" s="17">
        <v>93138</v>
      </c>
      <c r="D120" s="17">
        <v>3531</v>
      </c>
      <c r="E120" s="17">
        <f t="shared" si="6"/>
        <v>42372</v>
      </c>
      <c r="F120" s="17">
        <v>1125</v>
      </c>
      <c r="G120" s="17">
        <f t="shared" si="7"/>
        <v>13500</v>
      </c>
      <c r="H120" s="17">
        <v>620</v>
      </c>
      <c r="I120" s="17">
        <f t="shared" si="8"/>
        <v>7440</v>
      </c>
      <c r="J120" s="17">
        <v>532.66666666666697</v>
      </c>
      <c r="K120" s="17">
        <f t="shared" si="9"/>
        <v>6392.0000000000036</v>
      </c>
      <c r="L120" s="17">
        <f t="shared" si="10"/>
        <v>192804</v>
      </c>
      <c r="M120" s="17">
        <v>76074</v>
      </c>
      <c r="N120" s="17">
        <v>23592</v>
      </c>
      <c r="O120" s="76">
        <f>(K120/SARB!S118)*100</f>
        <v>3.2110598707940259</v>
      </c>
      <c r="P120" s="76">
        <f>(I120/SARB!E118)*100</f>
        <v>1.3205444050805462</v>
      </c>
      <c r="Q120" s="76">
        <f xml:space="preserve"> (G120/(SARB!D118  + SARB!F118  + SARB!H118 + SARB!J118))*100</f>
        <v>0.54702866187064358</v>
      </c>
      <c r="R120" s="76">
        <f xml:space="preserve"> E120/((((Data!B120  / 100)  / (1  + (Data!B120  / 100))  * (0.78  * SARB!E118+0.72  * 'Embargoed data'!D120  + 0.087  * (SARB!E118  + 'Embargoed data'!D120)))))*100</f>
        <v>66.046522080748844</v>
      </c>
      <c r="S120" s="76">
        <f>(E120/(0.78  * SARB!E118+0.72  * 'Embargoed data'!D120  + 0.087  * (SARB!E118  + 'Embargoed data'!D120)))*100</f>
        <v>8.1109763958814369</v>
      </c>
      <c r="T120" s="76">
        <f>(O120/SARB!W118)*100</f>
        <v>4.2066415104247384E-4</v>
      </c>
      <c r="U120" s="76">
        <f xml:space="preserve"> (M120/(Data!C119  + 'Embargoed data'!E119)*100)</f>
        <v>12.56936144045272</v>
      </c>
      <c r="V120" s="76">
        <f xml:space="preserve"> N120/(SARB!C118  - Data!C120  - 'Embargoed data'!F120)*100</f>
        <v>7.9280160872323728</v>
      </c>
      <c r="W120" s="17">
        <v>76200.5761991623</v>
      </c>
      <c r="X120" s="17">
        <v>25580.130151777899</v>
      </c>
      <c r="Y120" s="76">
        <f xml:space="preserve"> (W120/(Data!C120)*100)</f>
        <v>17.751117286746467</v>
      </c>
      <c r="Z120" s="76">
        <f xml:space="preserve"> (X120/'Embargoed data'!C120)*100</f>
        <v>12.113158749940641</v>
      </c>
      <c r="AA120" s="17">
        <v>5276.3333333333303</v>
      </c>
      <c r="AB120" s="17">
        <f t="shared" si="11"/>
        <v>63315.999999999964</v>
      </c>
      <c r="AC120" s="17">
        <v>61886.318163558499</v>
      </c>
      <c r="AD120" s="76">
        <f>(AC120/(SARB!E118-Tax_data!AC120))*100</f>
        <v>12.339807828299323</v>
      </c>
      <c r="AE120" s="17"/>
      <c r="AF120" s="17"/>
    </row>
    <row r="121" spans="1:32" x14ac:dyDescent="0.2">
      <c r="A121" s="18">
        <v>36160</v>
      </c>
      <c r="B121" s="17">
        <v>124237</v>
      </c>
      <c r="C121" s="17">
        <v>95523</v>
      </c>
      <c r="D121" s="17">
        <v>3761</v>
      </c>
      <c r="E121" s="17">
        <f t="shared" si="6"/>
        <v>45132</v>
      </c>
      <c r="F121" s="17">
        <v>1164.3333333333301</v>
      </c>
      <c r="G121" s="17">
        <f t="shared" si="7"/>
        <v>13971.99999999996</v>
      </c>
      <c r="H121" s="17">
        <v>771.66666666666697</v>
      </c>
      <c r="I121" s="17">
        <f t="shared" si="8"/>
        <v>9260.0000000000036</v>
      </c>
      <c r="J121" s="17">
        <v>574</v>
      </c>
      <c r="K121" s="17">
        <f t="shared" si="9"/>
        <v>6888</v>
      </c>
      <c r="L121" s="17">
        <f t="shared" si="10"/>
        <v>219760</v>
      </c>
      <c r="M121" s="17">
        <v>78086</v>
      </c>
      <c r="N121" s="17">
        <v>46151</v>
      </c>
      <c r="O121" s="76">
        <f>(K121/SARB!S119)*100</f>
        <v>3.6074726218595665</v>
      </c>
      <c r="P121" s="76">
        <f>(I121/SARB!E119)*100</f>
        <v>1.6221964118977428</v>
      </c>
      <c r="Q121" s="76">
        <f xml:space="preserve"> (G121/(SARB!D119  + SARB!F119  + SARB!H119 + SARB!J119))*100</f>
        <v>0.56529885544379155</v>
      </c>
      <c r="R121" s="76">
        <f xml:space="preserve"> E121/((((Data!B121  / 100)  / (1  + (Data!B121  / 100))  * (0.78  * SARB!E119+0.72  * 'Embargoed data'!D121  + 0.087  * (SARB!E119  + 'Embargoed data'!D121)))))*100</f>
        <v>69.547767142158435</v>
      </c>
      <c r="S121" s="76">
        <f>(E121/(0.78  * SARB!E119+0.72  * 'Embargoed data'!D121  + 0.087  * (SARB!E119  + 'Embargoed data'!D121)))*100</f>
        <v>8.5409538595633165</v>
      </c>
      <c r="T121" s="76">
        <f>(O121/SARB!W119)*100</f>
        <v>4.6964839203402148E-4</v>
      </c>
      <c r="U121" s="76">
        <f xml:space="preserve"> (M121/(Data!C120  + 'Embargoed data'!E120)*100)</f>
        <v>12.566387688976191</v>
      </c>
      <c r="V121" s="76">
        <f xml:space="preserve"> N121/(SARB!C119  - Data!C121  - 'Embargoed data'!F121)*100</f>
        <v>15.427575088124982</v>
      </c>
      <c r="W121" s="17">
        <v>76999.271975718904</v>
      </c>
      <c r="X121" s="17">
        <v>36408.645238443401</v>
      </c>
      <c r="Y121" s="76">
        <f xml:space="preserve"> (W121/(Data!C121)*100)</f>
        <v>17.480526503843233</v>
      </c>
      <c r="Z121" s="76">
        <f xml:space="preserve"> (X121/'Embargoed data'!C121)*100</f>
        <v>17.238295438184043</v>
      </c>
      <c r="AA121" s="17">
        <v>5697.3333333333303</v>
      </c>
      <c r="AB121" s="17">
        <f t="shared" si="11"/>
        <v>68367.999999999971</v>
      </c>
      <c r="AC121" s="17">
        <v>67978.246444129603</v>
      </c>
      <c r="AD121" s="76">
        <f>(AC121/(SARB!E119-Tax_data!AC121))*100</f>
        <v>13.518519280928379</v>
      </c>
      <c r="AE121" s="17"/>
      <c r="AF121" s="17"/>
    </row>
    <row r="122" spans="1:32" x14ac:dyDescent="0.2">
      <c r="A122" s="18">
        <v>36250</v>
      </c>
      <c r="B122" s="17">
        <v>112846</v>
      </c>
      <c r="C122" s="17">
        <v>92505</v>
      </c>
      <c r="D122" s="17">
        <v>3913.6666666666702</v>
      </c>
      <c r="E122" s="17">
        <f t="shared" si="6"/>
        <v>46964.000000000044</v>
      </c>
      <c r="F122" s="17">
        <v>1163.6666666666699</v>
      </c>
      <c r="G122" s="17">
        <f t="shared" si="7"/>
        <v>13964.00000000004</v>
      </c>
      <c r="H122" s="17">
        <v>886.33333333333303</v>
      </c>
      <c r="I122" s="17">
        <f t="shared" si="8"/>
        <v>10635.999999999996</v>
      </c>
      <c r="J122" s="17">
        <v>450.33333333333297</v>
      </c>
      <c r="K122" s="17">
        <f t="shared" si="9"/>
        <v>5403.9999999999955</v>
      </c>
      <c r="L122" s="17">
        <f t="shared" si="10"/>
        <v>205351</v>
      </c>
      <c r="M122" s="17">
        <v>81918</v>
      </c>
      <c r="N122" s="17">
        <v>30928</v>
      </c>
      <c r="O122" s="76">
        <f>(K122/SARB!S120)*100</f>
        <v>3.0938695124464672</v>
      </c>
      <c r="P122" s="76">
        <f>(I122/SARB!E120)*100</f>
        <v>1.8162103088206409</v>
      </c>
      <c r="Q122" s="76">
        <f xml:space="preserve"> (G122/(SARB!D120  + SARB!F120  + SARB!H120 + SARB!J120))*100</f>
        <v>0.58059424844145291</v>
      </c>
      <c r="R122" s="76">
        <f xml:space="preserve"> E122/((((Data!B122  / 100)  / (1  + (Data!B122  / 100))  * (0.78  * SARB!E120+0.72  * 'Embargoed data'!D122  + 0.087  * (SARB!E120  + 'Embargoed data'!D122)))))*100</f>
        <v>70.513641138072828</v>
      </c>
      <c r="S122" s="76">
        <f>(E122/(0.78  * SARB!E120+0.72  * 'Embargoed data'!D122  + 0.087  * (SARB!E120  + 'Embargoed data'!D122)))*100</f>
        <v>8.6595699643247332</v>
      </c>
      <c r="T122" s="76">
        <f>(O122/SARB!W120)*100</f>
        <v>3.9537763254737535E-4</v>
      </c>
      <c r="U122" s="76">
        <f xml:space="preserve"> (M122/(Data!C121  + 'Embargoed data'!E121)*100)</f>
        <v>12.948044371590949</v>
      </c>
      <c r="V122" s="76">
        <f xml:space="preserve"> N122/(SARB!C120  - Data!C122  - 'Embargoed data'!F122)*100</f>
        <v>9.9695835510123541</v>
      </c>
      <c r="W122" s="17">
        <v>79835.539737389801</v>
      </c>
      <c r="X122" s="17">
        <v>30103.353934511</v>
      </c>
      <c r="Y122" s="76">
        <f xml:space="preserve"> (W122/(Data!C122)*100)</f>
        <v>17.879939651247749</v>
      </c>
      <c r="Z122" s="76">
        <f xml:space="preserve"> (X122/'Embargoed data'!C122)*100</f>
        <v>13.510214821473877</v>
      </c>
      <c r="AA122" s="17">
        <v>5979.6666666666697</v>
      </c>
      <c r="AB122" s="17">
        <f t="shared" si="11"/>
        <v>71756.000000000029</v>
      </c>
      <c r="AC122" s="17">
        <v>67649.458360643403</v>
      </c>
      <c r="AD122" s="76">
        <f>(AC122/(SARB!E120-Tax_data!AC122))*100</f>
        <v>13.060609813257736</v>
      </c>
      <c r="AE122" s="17"/>
      <c r="AF122" s="17"/>
    </row>
    <row r="123" spans="1:32" x14ac:dyDescent="0.2">
      <c r="A123" s="18">
        <v>36341</v>
      </c>
      <c r="B123" s="17">
        <v>98437</v>
      </c>
      <c r="C123" s="17">
        <v>90380</v>
      </c>
      <c r="D123" s="17">
        <v>3148.6666666666702</v>
      </c>
      <c r="E123" s="17">
        <f t="shared" si="6"/>
        <v>37784.000000000044</v>
      </c>
      <c r="F123" s="17">
        <v>1169</v>
      </c>
      <c r="G123" s="17">
        <f t="shared" si="7"/>
        <v>14028</v>
      </c>
      <c r="H123" s="17">
        <v>620.66666666666697</v>
      </c>
      <c r="I123" s="17">
        <f t="shared" si="8"/>
        <v>7448.0000000000036</v>
      </c>
      <c r="J123" s="17">
        <v>422.33333333333297</v>
      </c>
      <c r="K123" s="17">
        <f t="shared" si="9"/>
        <v>5067.9999999999955</v>
      </c>
      <c r="L123" s="17">
        <f t="shared" si="10"/>
        <v>188817</v>
      </c>
      <c r="M123" s="17">
        <v>77539</v>
      </c>
      <c r="N123" s="17">
        <v>20898</v>
      </c>
      <c r="O123" s="76">
        <f>(K123/SARB!S121)*100</f>
        <v>2.8789565770637799</v>
      </c>
      <c r="P123" s="76">
        <f>(I123/SARB!E121)*100</f>
        <v>1.2348626530314493</v>
      </c>
      <c r="Q123" s="76">
        <f xml:space="preserve"> (G123/(SARB!D121  + SARB!F121  + SARB!H121 + SARB!J121))*100</f>
        <v>0.56232720404163661</v>
      </c>
      <c r="R123" s="76">
        <f xml:space="preserve"> E123/((((Data!B123  / 100)  / (1  + (Data!B123  / 100))  * (0.78  * SARB!E121+0.72  * 'Embargoed data'!D123  + 0.087  * (SARB!E121  + 'Embargoed data'!D123)))))*100</f>
        <v>55.063912047069977</v>
      </c>
      <c r="S123" s="76">
        <f>(E123/(0.78  * SARB!E121+0.72  * 'Embargoed data'!D123  + 0.087  * (SARB!E121  + 'Embargoed data'!D123)))*100</f>
        <v>6.7622348127980665</v>
      </c>
      <c r="T123" s="76">
        <f>(O123/SARB!W121)*100</f>
        <v>3.5980705565705212E-4</v>
      </c>
      <c r="U123" s="76">
        <f xml:space="preserve"> (M123/(Data!C122  + 'Embargoed data'!E122)*100)</f>
        <v>11.855724461459308</v>
      </c>
      <c r="V123" s="76">
        <f xml:space="preserve"> N123/(SARB!C121  - Data!C123  - 'Embargoed data'!F123)*100</f>
        <v>6.6511989742551378</v>
      </c>
      <c r="W123" s="17">
        <v>81514.215640299197</v>
      </c>
      <c r="X123" s="17">
        <v>25606.743465062998</v>
      </c>
      <c r="Y123" s="76">
        <f xml:space="preserve"> (W123/(Data!C123)*100)</f>
        <v>17.906790133936827</v>
      </c>
      <c r="Z123" s="76">
        <f xml:space="preserve"> (X123/'Embargoed data'!C123)*100</f>
        <v>11.072369521653018</v>
      </c>
      <c r="AA123" s="17">
        <v>4938</v>
      </c>
      <c r="AB123" s="17">
        <f t="shared" si="11"/>
        <v>59256</v>
      </c>
      <c r="AC123" s="17">
        <v>64938.552706090297</v>
      </c>
      <c r="AD123" s="76">
        <f>(AC123/(SARB!E121-Tax_data!AC123))*100</f>
        <v>12.065755378842882</v>
      </c>
      <c r="AE123" s="17"/>
      <c r="AF123" s="17"/>
    </row>
    <row r="124" spans="1:32" x14ac:dyDescent="0.2">
      <c r="A124" s="18">
        <v>36433</v>
      </c>
      <c r="B124" s="17">
        <v>109414</v>
      </c>
      <c r="C124" s="17">
        <v>107313</v>
      </c>
      <c r="D124" s="17">
        <v>4430</v>
      </c>
      <c r="E124" s="17">
        <f t="shared" si="6"/>
        <v>53160</v>
      </c>
      <c r="F124" s="17">
        <v>1175.6666666666699</v>
      </c>
      <c r="G124" s="17">
        <f t="shared" si="7"/>
        <v>14108.00000000004</v>
      </c>
      <c r="H124" s="17">
        <v>713</v>
      </c>
      <c r="I124" s="17">
        <f t="shared" si="8"/>
        <v>8556</v>
      </c>
      <c r="J124" s="17">
        <v>523</v>
      </c>
      <c r="K124" s="17">
        <f t="shared" si="9"/>
        <v>6276</v>
      </c>
      <c r="L124" s="17">
        <f t="shared" si="10"/>
        <v>216727</v>
      </c>
      <c r="M124" s="17">
        <v>85119</v>
      </c>
      <c r="N124" s="17">
        <v>24295</v>
      </c>
      <c r="O124" s="76">
        <f>(K124/SARB!S122)*100</f>
        <v>3.3465753059428907</v>
      </c>
      <c r="P124" s="76">
        <f>(I124/SARB!E122)*100</f>
        <v>1.3762751778251763</v>
      </c>
      <c r="Q124" s="76">
        <f xml:space="preserve"> (G124/(SARB!D122  + SARB!F122  + SARB!H122 + SARB!J122))*100</f>
        <v>0.56964205176119609</v>
      </c>
      <c r="R124" s="76">
        <f xml:space="preserve"> E124/((((Data!B124  / 100)  / (1  + (Data!B124  / 100))  * (0.78  * SARB!E122+0.72  * 'Embargoed data'!D124  + 0.087  * (SARB!E122  + 'Embargoed data'!D124)))))*100</f>
        <v>75.004481990085665</v>
      </c>
      <c r="S124" s="76">
        <f>(E124/(0.78  * SARB!E122+0.72  * 'Embargoed data'!D124  + 0.087  * (SARB!E122  + 'Embargoed data'!D124)))*100</f>
        <v>9.2110767356245535</v>
      </c>
      <c r="T124" s="76">
        <f>(O124/SARB!W122)*100</f>
        <v>4.1325897423476763E-4</v>
      </c>
      <c r="U124" s="76">
        <f xml:space="preserve"> (M124/(Data!C123  + 'Embargoed data'!E123)*100)</f>
        <v>12.823472581731615</v>
      </c>
      <c r="V124" s="76">
        <f xml:space="preserve"> N124/(SARB!C122  - Data!C124  - 'Embargoed data'!F124)*100</f>
        <v>7.05885545547254</v>
      </c>
      <c r="W124" s="17">
        <v>84495.691074813207</v>
      </c>
      <c r="X124" s="17">
        <v>27784.201179766202</v>
      </c>
      <c r="Y124" s="76">
        <f xml:space="preserve"> (W124/(Data!C124)*100)</f>
        <v>18.168303203549819</v>
      </c>
      <c r="Z124" s="76">
        <f xml:space="preserve"> (X124/'Embargoed data'!C124)*100</f>
        <v>11.496776518941717</v>
      </c>
      <c r="AA124" s="17">
        <v>6334.3333333333303</v>
      </c>
      <c r="AB124" s="17">
        <f t="shared" si="11"/>
        <v>76011.999999999971</v>
      </c>
      <c r="AC124" s="17">
        <v>74626.236207023598</v>
      </c>
      <c r="AD124" s="76">
        <f>(AC124/(SARB!E122-Tax_data!AC124))*100</f>
        <v>13.641531048104763</v>
      </c>
      <c r="AE124" s="17"/>
      <c r="AF124" s="17"/>
    </row>
    <row r="125" spans="1:32" x14ac:dyDescent="0.2">
      <c r="A125" s="18">
        <v>36525</v>
      </c>
      <c r="B125" s="17">
        <v>137523</v>
      </c>
      <c r="C125" s="17">
        <v>103710</v>
      </c>
      <c r="D125" s="17">
        <v>4259</v>
      </c>
      <c r="E125" s="17">
        <f t="shared" si="6"/>
        <v>51108</v>
      </c>
      <c r="F125" s="17">
        <v>1167</v>
      </c>
      <c r="G125" s="17">
        <f t="shared" si="7"/>
        <v>14004</v>
      </c>
      <c r="H125" s="17">
        <v>821.66666666666697</v>
      </c>
      <c r="I125" s="17">
        <f t="shared" si="8"/>
        <v>9860.0000000000036</v>
      </c>
      <c r="J125" s="17">
        <v>661.66666666666697</v>
      </c>
      <c r="K125" s="17">
        <f t="shared" si="9"/>
        <v>7940.0000000000036</v>
      </c>
      <c r="L125" s="17">
        <f t="shared" si="10"/>
        <v>241233</v>
      </c>
      <c r="M125" s="17">
        <v>92764</v>
      </c>
      <c r="N125" s="17">
        <v>44759</v>
      </c>
      <c r="O125" s="76">
        <f>(K125/SARB!S123)*100</f>
        <v>3.9324646251529169</v>
      </c>
      <c r="P125" s="76">
        <f>(I125/SARB!E123)*100</f>
        <v>1.5524405278297799</v>
      </c>
      <c r="Q125" s="76">
        <f xml:space="preserve"> (G125/(SARB!D123  + SARB!F123  + SARB!H123 + SARB!J123))*100</f>
        <v>0.55942580956752352</v>
      </c>
      <c r="R125" s="76">
        <f xml:space="preserve"> E125/((((Data!B125  / 100)  / (1  + (Data!B125  / 100))  * (0.78  * SARB!E123+0.72  * 'Embargoed data'!D125  + 0.087  * (SARB!E123  + 'Embargoed data'!D125)))))*100</f>
        <v>70.384775083372119</v>
      </c>
      <c r="S125" s="76">
        <f>(E125/(0.78  * SARB!E123+0.72  * 'Embargoed data'!D125  + 0.087  * (SARB!E123  + 'Embargoed data'!D125)))*100</f>
        <v>8.6437443084842958</v>
      </c>
      <c r="T125" s="76">
        <f>(O125/SARB!W123)*100</f>
        <v>4.8023005151640692E-4</v>
      </c>
      <c r="U125" s="76">
        <f xml:space="preserve"> (M125/(Data!C124  + 'Embargoed data'!E124)*100)</f>
        <v>13.517372674127831</v>
      </c>
      <c r="V125" s="76">
        <f xml:space="preserve"> N125/(SARB!C123  - Data!C125  - 'Embargoed data'!F125)*100</f>
        <v>12.545076115782763</v>
      </c>
      <c r="W125" s="17">
        <v>91157.501338949995</v>
      </c>
      <c r="X125" s="17">
        <v>34460.372192456802</v>
      </c>
      <c r="Y125" s="76">
        <f xml:space="preserve"> (W125/(Data!C125)*100)</f>
        <v>19.233812716048732</v>
      </c>
      <c r="Z125" s="76">
        <f xml:space="preserve"> (X125/'Embargoed data'!C125)*100</f>
        <v>13.364207004000841</v>
      </c>
      <c r="AA125" s="17">
        <v>6248</v>
      </c>
      <c r="AB125" s="17">
        <f t="shared" si="11"/>
        <v>74976</v>
      </c>
      <c r="AC125" s="17">
        <v>74603.598666979306</v>
      </c>
      <c r="AD125" s="76">
        <f>(AC125/(SARB!E123-Tax_data!AC125))*100</f>
        <v>13.309583917082046</v>
      </c>
      <c r="AE125" s="17"/>
      <c r="AF125" s="17"/>
    </row>
    <row r="126" spans="1:32" x14ac:dyDescent="0.2">
      <c r="A126" s="18">
        <v>36616</v>
      </c>
      <c r="B126" s="17">
        <v>122193</v>
      </c>
      <c r="C126" s="17">
        <v>99305</v>
      </c>
      <c r="D126" s="17">
        <v>4287.6666666666697</v>
      </c>
      <c r="E126" s="17">
        <f t="shared" si="6"/>
        <v>51452.000000000036</v>
      </c>
      <c r="F126" s="17">
        <v>1252</v>
      </c>
      <c r="G126" s="17">
        <f t="shared" si="7"/>
        <v>15024</v>
      </c>
      <c r="H126" s="17">
        <v>1002</v>
      </c>
      <c r="I126" s="17">
        <f t="shared" si="8"/>
        <v>12024</v>
      </c>
      <c r="J126" s="17">
        <v>570.33333333333303</v>
      </c>
      <c r="K126" s="17">
        <f t="shared" si="9"/>
        <v>6843.9999999999964</v>
      </c>
      <c r="L126" s="17">
        <f t="shared" si="10"/>
        <v>221498</v>
      </c>
      <c r="M126" s="17">
        <v>92245</v>
      </c>
      <c r="N126" s="17">
        <v>29948</v>
      </c>
      <c r="O126" s="76">
        <f>(K126/SARB!S124)*100</f>
        <v>3.1559677025163797</v>
      </c>
      <c r="P126" s="76">
        <f>(I126/SARB!E124)*100</f>
        <v>1.8202792184789225</v>
      </c>
      <c r="Q126" s="76">
        <f xml:space="preserve"> (G126/(SARB!D124  + SARB!F124  + SARB!H124 + SARB!J124))*100</f>
        <v>0.59262718764003108</v>
      </c>
      <c r="R126" s="76">
        <f xml:space="preserve"> E126/((((Data!B126  / 100)  / (1  + (Data!B126  / 100))  * (0.78  * SARB!E124+0.72  * 'Embargoed data'!D126  + 0.087  * (SARB!E124  + 'Embargoed data'!D126)))))*100</f>
        <v>68.053308648799614</v>
      </c>
      <c r="S126" s="76">
        <f>(E126/(0.78  * SARB!E124+0.72  * 'Embargoed data'!D126  + 0.087  * (SARB!E124  + 'Embargoed data'!D126)))*100</f>
        <v>8.3574238691508302</v>
      </c>
      <c r="T126" s="76">
        <f>(O126/SARB!W124)*100</f>
        <v>3.7888177141242707E-4</v>
      </c>
      <c r="U126" s="76">
        <f xml:space="preserve"> (M126/(Data!C125  + 'Embargoed data'!E125)*100)</f>
        <v>13.007072056965404</v>
      </c>
      <c r="V126" s="76">
        <f xml:space="preserve"> N126/(SARB!C124  - Data!C126  - 'Embargoed data'!F126)*100</f>
        <v>8.5333740607140953</v>
      </c>
      <c r="W126" s="17">
        <v>89348.734453741301</v>
      </c>
      <c r="X126" s="17">
        <v>31136.422589722901</v>
      </c>
      <c r="Y126" s="76">
        <f xml:space="preserve"> (W126/(Data!C126)*100)</f>
        <v>18.332646207487315</v>
      </c>
      <c r="Z126" s="76">
        <f xml:space="preserve"> (X126/'Embargoed data'!C126)*100</f>
        <v>12.099783068679908</v>
      </c>
      <c r="AA126" s="17">
        <v>6566</v>
      </c>
      <c r="AB126" s="17">
        <f t="shared" si="11"/>
        <v>78792</v>
      </c>
      <c r="AC126" s="17">
        <v>73852.946674590596</v>
      </c>
      <c r="AD126" s="76">
        <f>(AC126/(SARB!E124-Tax_data!AC126))*100</f>
        <v>12.587746816905101</v>
      </c>
      <c r="AE126" s="17"/>
      <c r="AF126" s="17"/>
    </row>
    <row r="127" spans="1:32" x14ac:dyDescent="0.2">
      <c r="A127" s="18">
        <v>36707</v>
      </c>
      <c r="B127" s="17">
        <v>110293</v>
      </c>
      <c r="C127" s="17">
        <v>103283</v>
      </c>
      <c r="D127" s="17">
        <v>3940.3333333333298</v>
      </c>
      <c r="E127" s="17">
        <f t="shared" si="6"/>
        <v>47283.999999999956</v>
      </c>
      <c r="F127" s="17">
        <v>1156.6666666666699</v>
      </c>
      <c r="G127" s="17">
        <f t="shared" si="7"/>
        <v>13880.00000000004</v>
      </c>
      <c r="H127" s="17">
        <v>654</v>
      </c>
      <c r="I127" s="17">
        <f t="shared" si="8"/>
        <v>7848</v>
      </c>
      <c r="J127" s="17">
        <v>613.66666666666697</v>
      </c>
      <c r="K127" s="17">
        <f t="shared" si="9"/>
        <v>7364.0000000000036</v>
      </c>
      <c r="L127" s="17">
        <f t="shared" si="10"/>
        <v>213576</v>
      </c>
      <c r="M127" s="17">
        <v>81484</v>
      </c>
      <c r="N127" s="17">
        <v>28809</v>
      </c>
      <c r="O127" s="76">
        <f>(K127/SARB!S125)*100</f>
        <v>3.3619276756406351</v>
      </c>
      <c r="P127" s="76">
        <f>(I127/SARB!E125)*100</f>
        <v>1.1441500807669653</v>
      </c>
      <c r="Q127" s="76">
        <f xml:space="preserve"> (G127/(SARB!D125  + SARB!F125  + SARB!H125 + SARB!J125))*100</f>
        <v>0.54346591865709259</v>
      </c>
      <c r="R127" s="76">
        <f xml:space="preserve"> E127/((((Data!B127  / 100)  / (1  + (Data!B127  / 100))  * (0.78  * SARB!E125+0.72  * 'Embargoed data'!D127  + 0.087  * (SARB!E125  + 'Embargoed data'!D127)))))*100</f>
        <v>60.199208699052697</v>
      </c>
      <c r="S127" s="76">
        <f>(E127/(0.78  * SARB!E125+0.72  * 'Embargoed data'!D127  + 0.087  * (SARB!E125  + 'Embargoed data'!D127)))*100</f>
        <v>7.3928852788310326</v>
      </c>
      <c r="T127" s="76">
        <f>(O127/SARB!W125)*100</f>
        <v>3.9688384884569892E-4</v>
      </c>
      <c r="U127" s="76">
        <f xml:space="preserve"> (M127/(Data!C126  + 'Embargoed data'!E126)*100)</f>
        <v>11.133289760603391</v>
      </c>
      <c r="V127" s="76">
        <f xml:space="preserve"> N127/(SARB!C125  - Data!C127  - 'Embargoed data'!F127)*100</f>
        <v>7.4135413019222289</v>
      </c>
      <c r="W127" s="17">
        <v>87537.152417234203</v>
      </c>
      <c r="X127" s="17">
        <v>31958.260260228999</v>
      </c>
      <c r="Y127" s="76">
        <f xml:space="preserve"> (W127/(Data!C127)*100)</f>
        <v>17.515207235459386</v>
      </c>
      <c r="Z127" s="76">
        <f xml:space="preserve"> (X127/'Embargoed data'!C127)*100</f>
        <v>11.05376026098982</v>
      </c>
      <c r="AA127" s="17">
        <v>5752</v>
      </c>
      <c r="AB127" s="17">
        <f t="shared" si="11"/>
        <v>69024</v>
      </c>
      <c r="AC127" s="17">
        <v>75680.907464292104</v>
      </c>
      <c r="AD127" s="76">
        <f>(AC127/(SARB!E125-Tax_data!AC127))*100</f>
        <v>12.401763885572157</v>
      </c>
      <c r="AE127" s="17"/>
      <c r="AF127" s="17"/>
    </row>
    <row r="128" spans="1:32" x14ac:dyDescent="0.2">
      <c r="A128" s="18">
        <v>36799</v>
      </c>
      <c r="B128" s="17">
        <v>118798</v>
      </c>
      <c r="C128" s="17">
        <v>115563</v>
      </c>
      <c r="D128" s="17">
        <v>4606</v>
      </c>
      <c r="E128" s="17">
        <f t="shared" si="6"/>
        <v>55272</v>
      </c>
      <c r="F128" s="17">
        <v>1142</v>
      </c>
      <c r="G128" s="17">
        <f t="shared" si="7"/>
        <v>13704</v>
      </c>
      <c r="H128" s="17">
        <v>766.33333333333303</v>
      </c>
      <c r="I128" s="17">
        <f t="shared" si="8"/>
        <v>9195.9999999999964</v>
      </c>
      <c r="J128" s="17">
        <v>663.66666666666697</v>
      </c>
      <c r="K128" s="17">
        <f t="shared" si="9"/>
        <v>7964.0000000000036</v>
      </c>
      <c r="L128" s="17">
        <f t="shared" si="10"/>
        <v>234361</v>
      </c>
      <c r="M128" s="17">
        <v>88641</v>
      </c>
      <c r="N128" s="17">
        <v>30157</v>
      </c>
      <c r="O128" s="76">
        <f>(K128/SARB!S126)*100</f>
        <v>3.4441450830980025</v>
      </c>
      <c r="P128" s="76">
        <f>(I128/SARB!E126)*100</f>
        <v>1.3081211334963501</v>
      </c>
      <c r="Q128" s="76">
        <f xml:space="preserve"> (G128/(SARB!D126  + SARB!F126  + SARB!H126 + SARB!J126))*100</f>
        <v>0.53129520264158858</v>
      </c>
      <c r="R128" s="76">
        <f xml:space="preserve"> E128/((((Data!B128  / 100)  / (1  + (Data!B128  / 100))  * (0.78  * SARB!E126+0.72  * 'Embargoed data'!D128  + 0.087  * (SARB!E126  + 'Embargoed data'!D128)))))*100</f>
        <v>68.356021418748583</v>
      </c>
      <c r="S128" s="76">
        <f>(E128/(0.78  * SARB!E126+0.72  * 'Embargoed data'!D128  + 0.087  * (SARB!E126  + 'Embargoed data'!D128)))*100</f>
        <v>8.3945991216007023</v>
      </c>
      <c r="T128" s="76">
        <f>(O128/SARB!W126)*100</f>
        <v>4.0117985275525827E-4</v>
      </c>
      <c r="U128" s="76">
        <f xml:space="preserve"> (M128/(Data!C127  + 'Embargoed data'!E127)*100)</f>
        <v>11.955027538804678</v>
      </c>
      <c r="V128" s="76">
        <f xml:space="preserve"> N128/(SARB!C126  - Data!C128  - 'Embargoed data'!F128)*100</f>
        <v>7.3080804342982555</v>
      </c>
      <c r="W128" s="17">
        <v>86654.331037055003</v>
      </c>
      <c r="X128" s="17">
        <v>35658.271973675197</v>
      </c>
      <c r="Y128" s="76">
        <f xml:space="preserve"> (W128/(Data!C128)*100)</f>
        <v>16.997944467078796</v>
      </c>
      <c r="Z128" s="76">
        <f xml:space="preserve"> (X128/'Embargoed data'!C128)*100</f>
        <v>11.880612507464541</v>
      </c>
      <c r="AA128" s="17">
        <v>6535.3333333333303</v>
      </c>
      <c r="AB128" s="17">
        <f t="shared" si="11"/>
        <v>78423.999999999971</v>
      </c>
      <c r="AC128" s="17">
        <v>77315.779624324598</v>
      </c>
      <c r="AD128" s="76">
        <f>(AC128/(SARB!E126-Tax_data!AC128))*100</f>
        <v>12.357135133975612</v>
      </c>
      <c r="AE128" s="17"/>
      <c r="AF128" s="17"/>
    </row>
    <row r="129" spans="1:32" x14ac:dyDescent="0.2">
      <c r="A129" s="18">
        <v>36891</v>
      </c>
      <c r="B129" s="17">
        <v>133040</v>
      </c>
      <c r="C129" s="17">
        <v>113665</v>
      </c>
      <c r="D129" s="17">
        <v>4518</v>
      </c>
      <c r="E129" s="17">
        <f t="shared" si="6"/>
        <v>54216</v>
      </c>
      <c r="F129" s="17">
        <v>1326.6666666666699</v>
      </c>
      <c r="G129" s="17">
        <f t="shared" si="7"/>
        <v>15920.00000000004</v>
      </c>
      <c r="H129" s="17">
        <v>815.66666666666697</v>
      </c>
      <c r="I129" s="17">
        <f t="shared" si="8"/>
        <v>9788.0000000000036</v>
      </c>
      <c r="J129" s="17">
        <v>727.66666666666697</v>
      </c>
      <c r="K129" s="17">
        <f t="shared" si="9"/>
        <v>8732.0000000000036</v>
      </c>
      <c r="L129" s="17">
        <f t="shared" si="10"/>
        <v>246705</v>
      </c>
      <c r="M129" s="17">
        <v>88962</v>
      </c>
      <c r="N129" s="17">
        <v>44078</v>
      </c>
      <c r="O129" s="76">
        <f>(K129/SARB!S127)*100</f>
        <v>3.4665237499751895</v>
      </c>
      <c r="P129" s="76">
        <f>(I129/SARB!E127)*100</f>
        <v>1.3690199786282951</v>
      </c>
      <c r="Q129" s="76">
        <f xml:space="preserve"> (G129/(SARB!D127  + SARB!F127  + SARB!H127 + SARB!J127))*100</f>
        <v>0.61536986744036437</v>
      </c>
      <c r="R129" s="76">
        <f xml:space="preserve"> E129/((((Data!B129  / 100)  / (1  + (Data!B129  / 100))  * (0.78  * SARB!E127+0.72  * 'Embargoed data'!D129  + 0.087  * (SARB!E127  + 'Embargoed data'!D129)))))*100</f>
        <v>65.849260550994003</v>
      </c>
      <c r="S129" s="76">
        <f>(E129/(0.78  * SARB!E127+0.72  * 'Embargoed data'!D129  + 0.087  * (SARB!E127  + 'Embargoed data'!D129)))*100</f>
        <v>8.0867512957361054</v>
      </c>
      <c r="T129" s="76">
        <f>(O129/SARB!W127)*100</f>
        <v>3.9930193193025016E-4</v>
      </c>
      <c r="U129" s="76">
        <f xml:space="preserve"> (M129/(Data!C128  + 'Embargoed data'!E128)*100)</f>
        <v>11.489758478333489</v>
      </c>
      <c r="V129" s="76">
        <f xml:space="preserve"> N129/(SARB!C127  - Data!C129  - 'Embargoed data'!F129)*100</f>
        <v>9.9535162346325468</v>
      </c>
      <c r="W129" s="17">
        <v>87650.474389659401</v>
      </c>
      <c r="X129" s="17">
        <v>33949.263116170499</v>
      </c>
      <c r="Y129" s="76">
        <f xml:space="preserve"> (W129/(Data!C129)*100)</f>
        <v>16.87575437769128</v>
      </c>
      <c r="Z129" s="76">
        <f xml:space="preserve"> (X129/'Embargoed data'!C129)*100</f>
        <v>10.22132836080371</v>
      </c>
      <c r="AA129" s="17">
        <v>6665.3333333333303</v>
      </c>
      <c r="AB129" s="17">
        <f t="shared" si="11"/>
        <v>79983.999999999971</v>
      </c>
      <c r="AC129" s="17">
        <v>79718.2537270842</v>
      </c>
      <c r="AD129" s="76">
        <f>(AC129/(SARB!E127-Tax_data!AC129))*100</f>
        <v>12.549199139829495</v>
      </c>
      <c r="AE129" s="17"/>
      <c r="AF129" s="17"/>
    </row>
    <row r="130" spans="1:32" x14ac:dyDescent="0.2">
      <c r="A130" s="18">
        <v>36981</v>
      </c>
      <c r="B130" s="17">
        <v>143364</v>
      </c>
      <c r="C130" s="17">
        <v>115908</v>
      </c>
      <c r="D130" s="17">
        <v>5087</v>
      </c>
      <c r="E130" s="17">
        <f t="shared" si="6"/>
        <v>61044</v>
      </c>
      <c r="F130" s="17">
        <v>1206</v>
      </c>
      <c r="G130" s="17">
        <f t="shared" si="7"/>
        <v>14472</v>
      </c>
      <c r="H130" s="17">
        <v>1037.6666666666699</v>
      </c>
      <c r="I130" s="17">
        <f t="shared" si="8"/>
        <v>12452.00000000004</v>
      </c>
      <c r="J130" s="17">
        <v>616</v>
      </c>
      <c r="K130" s="17">
        <f t="shared" si="9"/>
        <v>7392</v>
      </c>
      <c r="L130" s="17">
        <f t="shared" si="10"/>
        <v>259272</v>
      </c>
      <c r="M130" s="17">
        <v>91255</v>
      </c>
      <c r="N130" s="17">
        <v>52109</v>
      </c>
      <c r="O130" s="76">
        <f>(K130/SARB!S128)*100</f>
        <v>2.9137464819822307</v>
      </c>
      <c r="P130" s="76">
        <f>(I130/SARB!E128)*100</f>
        <v>1.6947053387573394</v>
      </c>
      <c r="Q130" s="76">
        <f xml:space="preserve"> (G130/(SARB!D128  + SARB!F128  + SARB!H128 + SARB!J128))*100</f>
        <v>0.55514127102493993</v>
      </c>
      <c r="R130" s="76">
        <f xml:space="preserve"> E130/((((Data!B130  / 100)  / (1  + (Data!B130  / 100))  * (0.78  * SARB!E128+0.72  * 'Embargoed data'!D130  + 0.087  * (SARB!E128  + 'Embargoed data'!D130)))))*100</f>
        <v>72.253017999079134</v>
      </c>
      <c r="S130" s="76">
        <f>(E130/(0.78  * SARB!E128+0.72  * 'Embargoed data'!D130  + 0.087  * (SARB!E128  + 'Embargoed data'!D130)))*100</f>
        <v>8.8731776490097189</v>
      </c>
      <c r="T130" s="76">
        <f>(O130/SARB!W128)*100</f>
        <v>3.3285656471987245E-4</v>
      </c>
      <c r="U130" s="76">
        <f xml:space="preserve"> (M130/(Data!C129  + 'Embargoed data'!E129)*100)</f>
        <v>11.624633594109577</v>
      </c>
      <c r="V130" s="76">
        <f xml:space="preserve"> N130/(SARB!C128  - Data!C130  - 'Embargoed data'!F130)*100</f>
        <v>11.82450079952496</v>
      </c>
      <c r="W130" s="17">
        <v>88185.653834140801</v>
      </c>
      <c r="X130" s="17">
        <v>57842.288354906203</v>
      </c>
      <c r="Y130" s="76">
        <f xml:space="preserve"> (W130/(Data!C130)*100)</f>
        <v>16.629170241792171</v>
      </c>
      <c r="Z130" s="76">
        <f xml:space="preserve"> (X130/'Embargoed data'!C130)*100</f>
        <v>17.637281504454933</v>
      </c>
      <c r="AA130" s="17">
        <v>7404.6666666666697</v>
      </c>
      <c r="AB130" s="17">
        <f t="shared" si="11"/>
        <v>88856.000000000029</v>
      </c>
      <c r="AC130" s="17">
        <v>82956.183426877004</v>
      </c>
      <c r="AD130" s="76">
        <f>(AC130/(SARB!E128-Tax_data!AC130))*100</f>
        <v>12.727190082273983</v>
      </c>
      <c r="AE130" s="17"/>
      <c r="AF130" s="17"/>
    </row>
    <row r="131" spans="1:32" x14ac:dyDescent="0.2">
      <c r="A131" s="18">
        <v>37072</v>
      </c>
      <c r="B131" s="17">
        <v>139489</v>
      </c>
      <c r="C131" s="17">
        <v>112599</v>
      </c>
      <c r="D131" s="17">
        <v>4263.6666666666697</v>
      </c>
      <c r="E131" s="17">
        <f t="shared" si="6"/>
        <v>51164.000000000036</v>
      </c>
      <c r="F131" s="17">
        <v>1246.3333333333301</v>
      </c>
      <c r="G131" s="17">
        <f t="shared" si="7"/>
        <v>14955.99999999996</v>
      </c>
      <c r="H131" s="17">
        <v>726.66666666666697</v>
      </c>
      <c r="I131" s="17">
        <f t="shared" si="8"/>
        <v>8720.0000000000036</v>
      </c>
      <c r="J131" s="17">
        <v>730</v>
      </c>
      <c r="K131" s="17">
        <f t="shared" si="9"/>
        <v>8760</v>
      </c>
      <c r="L131" s="17">
        <f t="shared" si="10"/>
        <v>252088</v>
      </c>
      <c r="M131" s="17">
        <v>77412</v>
      </c>
      <c r="N131" s="17">
        <v>62077</v>
      </c>
      <c r="O131" s="76">
        <f>(K131/SARB!S129)*100</f>
        <v>3.3256266870152498</v>
      </c>
      <c r="P131" s="76">
        <f>(I131/SARB!E129)*100</f>
        <v>1.1541612675655539</v>
      </c>
      <c r="Q131" s="76">
        <f xml:space="preserve"> (G131/(SARB!D129  + SARB!F129  + SARB!H129 + SARB!J129))*100</f>
        <v>0.56971092770011633</v>
      </c>
      <c r="R131" s="76">
        <f xml:space="preserve"> E131/((((Data!B131  / 100)  / (1  + (Data!B131  / 100))  * (0.78  * SARB!E129+0.72  * 'Embargoed data'!D131  + 0.087  * (SARB!E129  + 'Embargoed data'!D131)))))*100</f>
        <v>58.693425585184521</v>
      </c>
      <c r="S131" s="76">
        <f>(E131/(0.78  * SARB!E129+0.72  * 'Embargoed data'!D131  + 0.087  * (SARB!E129  + 'Embargoed data'!D131)))*100</f>
        <v>7.2079645455489771</v>
      </c>
      <c r="T131" s="76">
        <f>(O131/SARB!W129)*100</f>
        <v>3.7544273426770851E-4</v>
      </c>
      <c r="U131" s="76">
        <f xml:space="preserve"> (M131/(Data!C130  + 'Embargoed data'!E130)*100)</f>
        <v>9.7153047487862931</v>
      </c>
      <c r="V131" s="76">
        <f xml:space="preserve"> N131/(SARB!C129  - Data!C131  - 'Embargoed data'!F131)*100</f>
        <v>13.68754658604559</v>
      </c>
      <c r="W131" s="17">
        <v>84289.434967952402</v>
      </c>
      <c r="X131" s="17">
        <v>63030.062596859701</v>
      </c>
      <c r="Y131" s="76">
        <f xml:space="preserve"> (W131/(Data!C131)*100)</f>
        <v>15.745999018871862</v>
      </c>
      <c r="Z131" s="76">
        <f xml:space="preserve"> (X131/'Embargoed data'!C131)*100</f>
        <v>18.152901770538246</v>
      </c>
      <c r="AA131" s="17">
        <v>6258</v>
      </c>
      <c r="AB131" s="17">
        <f t="shared" si="11"/>
        <v>75096</v>
      </c>
      <c r="AC131" s="17">
        <v>81957.778703780103</v>
      </c>
      <c r="AD131" s="76">
        <f>(AC131/(SARB!E129-Tax_data!AC131))*100</f>
        <v>12.167684643615418</v>
      </c>
      <c r="AE131" s="17"/>
      <c r="AF131" s="17"/>
    </row>
    <row r="132" spans="1:32" x14ac:dyDescent="0.2">
      <c r="A132" s="18">
        <v>37164</v>
      </c>
      <c r="B132" s="17">
        <v>140831</v>
      </c>
      <c r="C132" s="17">
        <v>116783</v>
      </c>
      <c r="D132" s="17">
        <v>4952.3333333333303</v>
      </c>
      <c r="E132" s="17">
        <f t="shared" si="6"/>
        <v>59427.999999999964</v>
      </c>
      <c r="F132" s="17">
        <v>1257.6666666666699</v>
      </c>
      <c r="G132" s="17">
        <f t="shared" si="7"/>
        <v>15092.00000000004</v>
      </c>
      <c r="H132" s="17">
        <v>822.33333333333303</v>
      </c>
      <c r="I132" s="17">
        <f t="shared" si="8"/>
        <v>9867.9999999999964</v>
      </c>
      <c r="J132" s="17">
        <v>708</v>
      </c>
      <c r="K132" s="17">
        <f t="shared" si="9"/>
        <v>8496</v>
      </c>
      <c r="L132" s="17">
        <f t="shared" si="10"/>
        <v>257614</v>
      </c>
      <c r="M132" s="17">
        <v>98832</v>
      </c>
      <c r="N132" s="17">
        <v>41999</v>
      </c>
      <c r="O132" s="76">
        <f>(K132/SARB!S130)*100</f>
        <v>3.2913903179817767</v>
      </c>
      <c r="P132" s="76">
        <f>(I132/SARB!E130)*100</f>
        <v>1.2824194946477045</v>
      </c>
      <c r="Q132" s="76">
        <f xml:space="preserve"> (G132/(SARB!D130  + SARB!F130  + SARB!H130 + SARB!J130))*100</f>
        <v>0.56955112940343711</v>
      </c>
      <c r="R132" s="76">
        <f xml:space="preserve"> E132/((((Data!B132  / 100)  / (1  + (Data!B132  / 100))  * (0.78  * SARB!E130+0.72  * 'Embargoed data'!D132  + 0.087  * (SARB!E130  + 'Embargoed data'!D132)))))*100</f>
        <v>66.687962977186842</v>
      </c>
      <c r="S132" s="76">
        <f>(E132/(0.78  * SARB!E130+0.72  * 'Embargoed data'!D132  + 0.087  * (SARB!E130  + 'Embargoed data'!D132)))*100</f>
        <v>8.1897498393036479</v>
      </c>
      <c r="T132" s="76">
        <f>(O132/SARB!W130)*100</f>
        <v>3.6597353627742824E-4</v>
      </c>
      <c r="U132" s="76">
        <f xml:space="preserve"> (M132/(Data!C131  + 'Embargoed data'!E131)*100)</f>
        <v>12.372037038147452</v>
      </c>
      <c r="V132" s="76">
        <f xml:space="preserve"> N132/(SARB!C130  - Data!C132  - 'Embargoed data'!F132)*100</f>
        <v>9.0963203490159277</v>
      </c>
      <c r="W132" s="17">
        <v>95104.1859321019</v>
      </c>
      <c r="X132" s="17">
        <v>49571.779489540197</v>
      </c>
      <c r="Y132" s="76">
        <f xml:space="preserve"> (W132/(Data!C132)*100)</f>
        <v>17.455914455486056</v>
      </c>
      <c r="Z132" s="76">
        <f xml:space="preserve"> (X132/'Embargoed data'!C132)*100</f>
        <v>14.175079854431758</v>
      </c>
      <c r="AA132" s="17">
        <v>7060.3333333333303</v>
      </c>
      <c r="AB132" s="17">
        <f t="shared" si="11"/>
        <v>84723.999999999971</v>
      </c>
      <c r="AC132" s="17">
        <v>84171.728161041101</v>
      </c>
      <c r="AD132" s="76">
        <f>(AC132/(SARB!E130-Tax_data!AC132))*100</f>
        <v>12.282262326603115</v>
      </c>
      <c r="AE132" s="17"/>
      <c r="AF132" s="17"/>
    </row>
    <row r="133" spans="1:32" x14ac:dyDescent="0.2">
      <c r="A133" s="18">
        <v>37256</v>
      </c>
      <c r="B133" s="17">
        <v>168796</v>
      </c>
      <c r="C133" s="17">
        <v>121234</v>
      </c>
      <c r="D133" s="17">
        <v>5205</v>
      </c>
      <c r="E133" s="17">
        <f t="shared" si="6"/>
        <v>62460</v>
      </c>
      <c r="F133" s="17">
        <v>1230.6666666666699</v>
      </c>
      <c r="G133" s="17">
        <f t="shared" si="7"/>
        <v>14768.00000000004</v>
      </c>
      <c r="H133" s="17">
        <v>792.66666666666697</v>
      </c>
      <c r="I133" s="17">
        <f t="shared" si="8"/>
        <v>9512.0000000000036</v>
      </c>
      <c r="J133" s="17">
        <v>825</v>
      </c>
      <c r="K133" s="17">
        <f t="shared" si="9"/>
        <v>9900</v>
      </c>
      <c r="L133" s="17">
        <f t="shared" si="10"/>
        <v>290030</v>
      </c>
      <c r="M133" s="17">
        <v>90177</v>
      </c>
      <c r="N133" s="17">
        <v>78619</v>
      </c>
      <c r="O133" s="76">
        <f>(K133/SARB!S131)*100</f>
        <v>3.4282983519927415</v>
      </c>
      <c r="P133" s="76">
        <f>(I133/SARB!E131)*100</f>
        <v>1.2097317783514991</v>
      </c>
      <c r="Q133" s="76">
        <f xml:space="preserve"> (G133/(SARB!D131  + SARB!F131  + SARB!H131 + SARB!J131))*100</f>
        <v>0.55132475858075836</v>
      </c>
      <c r="R133" s="76">
        <f xml:space="preserve"> E133/((((Data!B133  / 100)  / (1  + (Data!B133  / 100))  * (0.78  * SARB!E131+0.72  * 'Embargoed data'!D133  + 0.087  * (SARB!E131  + 'Embargoed data'!D133)))))*100</f>
        <v>68.380689214540809</v>
      </c>
      <c r="S133" s="76">
        <f>(E133/(0.78  * SARB!E131+0.72  * 'Embargoed data'!D133  + 0.087  * (SARB!E131  + 'Embargoed data'!D133)))*100</f>
        <v>8.3976285000313258</v>
      </c>
      <c r="T133" s="76">
        <f>(O133/SARB!W131)*100</f>
        <v>3.7828580735063439E-4</v>
      </c>
      <c r="U133" s="76">
        <f xml:space="preserve"> (M133/(Data!C132  + 'Embargoed data'!E132)*100)</f>
        <v>10.685430866416425</v>
      </c>
      <c r="V133" s="76">
        <f xml:space="preserve"> N133/(SARB!C131  - Data!C133  - 'Embargoed data'!F133)*100</f>
        <v>16.105042429603763</v>
      </c>
      <c r="W133" s="17">
        <v>89542.384824464796</v>
      </c>
      <c r="X133" s="17">
        <v>62480.046255907</v>
      </c>
      <c r="Y133" s="76">
        <f xml:space="preserve"> (W133/(Data!C133)*100)</f>
        <v>16.213604076373347</v>
      </c>
      <c r="Z133" s="76">
        <f xml:space="preserve"> (X133/'Embargoed data'!C133)*100</f>
        <v>16.772911921903951</v>
      </c>
      <c r="AA133" s="17">
        <v>7250.6666666666697</v>
      </c>
      <c r="AB133" s="17">
        <f t="shared" si="11"/>
        <v>87008.000000000029</v>
      </c>
      <c r="AC133" s="17">
        <v>86858.308935895795</v>
      </c>
      <c r="AD133" s="76">
        <f>(AC133/(SARB!E131-Tax_data!AC133))*100</f>
        <v>12.418411982984493</v>
      </c>
      <c r="AE133" s="17"/>
      <c r="AF133" s="17"/>
    </row>
    <row r="134" spans="1:32" x14ac:dyDescent="0.2">
      <c r="A134" s="18">
        <v>37346</v>
      </c>
      <c r="B134" s="17">
        <v>140869</v>
      </c>
      <c r="C134" s="17">
        <v>130888</v>
      </c>
      <c r="D134" s="17">
        <v>5931.3333333333303</v>
      </c>
      <c r="E134" s="17">
        <f t="shared" si="6"/>
        <v>71175.999999999971</v>
      </c>
      <c r="F134" s="17">
        <v>1239.6666666666699</v>
      </c>
      <c r="G134" s="17">
        <f t="shared" si="7"/>
        <v>14876.00000000004</v>
      </c>
      <c r="H134" s="17">
        <v>1182.6666666666699</v>
      </c>
      <c r="I134" s="17">
        <f t="shared" si="8"/>
        <v>14192.00000000004</v>
      </c>
      <c r="J134" s="17">
        <v>620.66666666666697</v>
      </c>
      <c r="K134" s="17">
        <f t="shared" si="9"/>
        <v>7448.0000000000036</v>
      </c>
      <c r="L134" s="17">
        <f t="shared" si="10"/>
        <v>271757</v>
      </c>
      <c r="M134" s="17">
        <v>100001</v>
      </c>
      <c r="N134" s="17">
        <v>40868</v>
      </c>
      <c r="O134" s="76">
        <f>(K134/SARB!S132)*100</f>
        <v>2.2317041014454553</v>
      </c>
      <c r="P134" s="76">
        <f>(I134/SARB!E132)*100</f>
        <v>1.7427545886684164</v>
      </c>
      <c r="Q134" s="76">
        <f xml:space="preserve"> (G134/(SARB!D132  + SARB!F132  + SARB!H132 + SARB!J132))*100</f>
        <v>0.54487908526537365</v>
      </c>
      <c r="R134" s="76">
        <f xml:space="preserve"> E134/((((Data!B134  / 100)  / (1  + (Data!B134  / 100))  * (0.78  * SARB!E132+0.72  * 'Embargoed data'!D134  + 0.087  * (SARB!E132  + 'Embargoed data'!D134)))))*100</f>
        <v>74.89849215454457</v>
      </c>
      <c r="S134" s="76">
        <f>(E134/(0.78  * SARB!E132+0.72  * 'Embargoed data'!D134  + 0.087  * (SARB!E132  + 'Embargoed data'!D134)))*100</f>
        <v>9.1980604400317905</v>
      </c>
      <c r="T134" s="76">
        <f>(O134/SARB!W132)*100</f>
        <v>2.4405679025452803E-4</v>
      </c>
      <c r="U134" s="76">
        <f xml:space="preserve"> (M134/(Data!C133  + 'Embargoed data'!E133)*100)</f>
        <v>11.702123414484914</v>
      </c>
      <c r="V134" s="76">
        <f xml:space="preserve"> N134/(SARB!C132  - Data!C134  - 'Embargoed data'!F134)*100</f>
        <v>7.6366007992718883</v>
      </c>
      <c r="W134" s="17">
        <v>96884.6057500077</v>
      </c>
      <c r="X134" s="17">
        <v>47220.069640390597</v>
      </c>
      <c r="Y134" s="76">
        <f xml:space="preserve"> (W134/(Data!C134)*100)</f>
        <v>16.801604773525153</v>
      </c>
      <c r="Z134" s="76">
        <f xml:space="preserve"> (X134/'Embargoed data'!C134)*100</f>
        <v>11.573555274120576</v>
      </c>
      <c r="AA134" s="17">
        <v>8382.3333333333303</v>
      </c>
      <c r="AB134" s="17">
        <f t="shared" si="11"/>
        <v>100587.99999999997</v>
      </c>
      <c r="AC134" s="17">
        <v>93290.157027897498</v>
      </c>
      <c r="AD134" s="76">
        <f>(AC134/(SARB!E132-Tax_data!AC134))*100</f>
        <v>12.938047181585954</v>
      </c>
      <c r="AE134" s="17"/>
      <c r="AF134" s="17"/>
    </row>
    <row r="135" spans="1:32" x14ac:dyDescent="0.2">
      <c r="A135" s="18">
        <v>37437</v>
      </c>
      <c r="B135" s="17">
        <v>157282</v>
      </c>
      <c r="C135" s="17">
        <v>134466</v>
      </c>
      <c r="D135" s="17">
        <v>5427.6666666666697</v>
      </c>
      <c r="E135" s="17">
        <f t="shared" ref="E135:E198" si="12">D135*12</f>
        <v>65132.000000000036</v>
      </c>
      <c r="F135" s="17">
        <v>1276.3333333333301</v>
      </c>
      <c r="G135" s="17">
        <f t="shared" ref="G135:G198" si="13">F135*12</f>
        <v>15315.99999999996</v>
      </c>
      <c r="H135" s="17">
        <v>699</v>
      </c>
      <c r="I135" s="17">
        <f t="shared" ref="I135:I198" si="14">H135*12</f>
        <v>8388</v>
      </c>
      <c r="J135" s="17">
        <v>775.33333333333303</v>
      </c>
      <c r="K135" s="17">
        <f t="shared" ref="K135:K198" si="15">J135*12</f>
        <v>9303.9999999999964</v>
      </c>
      <c r="L135" s="17">
        <f t="shared" ref="L135:L198" si="16">B135+C135</f>
        <v>291748</v>
      </c>
      <c r="M135" s="17">
        <v>78419</v>
      </c>
      <c r="N135" s="17">
        <v>78863</v>
      </c>
      <c r="O135" s="76">
        <f>(K135/SARB!S133)*100</f>
        <v>2.7566999007422104</v>
      </c>
      <c r="P135" s="76">
        <f>(I135/SARB!E133)*100</f>
        <v>0.99703907447007045</v>
      </c>
      <c r="Q135" s="76">
        <f xml:space="preserve"> (G135/(SARB!D133  + SARB!F133  + SARB!H133 + SARB!J133))*100</f>
        <v>0.56118330681183903</v>
      </c>
      <c r="R135" s="76">
        <f xml:space="preserve"> E135/((((Data!B135  / 100)  / (1  + (Data!B135  / 100))  * (0.78  * SARB!E133+0.72  * 'Embargoed data'!D135  + 0.087  * (SARB!E133  + 'Embargoed data'!D135)))))*100</f>
        <v>66.012820001510903</v>
      </c>
      <c r="S135" s="76">
        <f>(E135/(0.78  * SARB!E133+0.72  * 'Embargoed data'!D135  + 0.087  * (SARB!E133  + 'Embargoed data'!D135)))*100</f>
        <v>8.106837544045197</v>
      </c>
      <c r="T135" s="76">
        <f>(O135/SARB!W133)*100</f>
        <v>3.0165252900777689E-4</v>
      </c>
      <c r="U135" s="76">
        <f xml:space="preserve"> (M135/(Data!C134  + 'Embargoed data'!E134)*100)</f>
        <v>8.8142654354682559</v>
      </c>
      <c r="V135" s="76">
        <f xml:space="preserve"> N135/(SARB!C133  - Data!C135  - 'Embargoed data'!F135)*100</f>
        <v>13.861151869928499</v>
      </c>
      <c r="W135" s="17">
        <v>85064.336345064497</v>
      </c>
      <c r="X135" s="17">
        <v>75207.358864833805</v>
      </c>
      <c r="Y135" s="76">
        <f xml:space="preserve"> (W135/(Data!C135)*100)</f>
        <v>14.366015170026531</v>
      </c>
      <c r="Z135" s="76">
        <f xml:space="preserve"> (X135/'Embargoed data'!C135)*100</f>
        <v>17.107527318146538</v>
      </c>
      <c r="AA135" s="17">
        <v>7463.3333333333303</v>
      </c>
      <c r="AB135" s="17">
        <f t="shared" ref="AB135:AB198" si="17">AA135*12</f>
        <v>89559.999999999971</v>
      </c>
      <c r="AC135" s="17">
        <v>97701.409690810498</v>
      </c>
      <c r="AD135" s="76">
        <f>(AC135/(SARB!E133-Tax_data!AC135))*100</f>
        <v>13.139157804802728</v>
      </c>
      <c r="AE135" s="17"/>
      <c r="AF135" s="17"/>
    </row>
    <row r="136" spans="1:32" x14ac:dyDescent="0.2">
      <c r="A136" s="18">
        <v>37529</v>
      </c>
      <c r="B136" s="17">
        <v>169415</v>
      </c>
      <c r="C136" s="17">
        <v>136806</v>
      </c>
      <c r="D136" s="17">
        <v>5778</v>
      </c>
      <c r="E136" s="17">
        <f t="shared" si="12"/>
        <v>69336</v>
      </c>
      <c r="F136" s="17">
        <v>1266.3333333333301</v>
      </c>
      <c r="G136" s="17">
        <f t="shared" si="13"/>
        <v>15195.99999999996</v>
      </c>
      <c r="H136" s="17">
        <v>955.33333333333303</v>
      </c>
      <c r="I136" s="17">
        <f t="shared" si="14"/>
        <v>11463.999999999996</v>
      </c>
      <c r="J136" s="17">
        <v>777.66666666666697</v>
      </c>
      <c r="K136" s="17">
        <f t="shared" si="15"/>
        <v>9332.0000000000036</v>
      </c>
      <c r="L136" s="17">
        <f t="shared" si="16"/>
        <v>306221</v>
      </c>
      <c r="M136" s="17">
        <v>103132</v>
      </c>
      <c r="N136" s="17">
        <v>66283</v>
      </c>
      <c r="O136" s="76">
        <f>(K136/SARB!S134)*100</f>
        <v>2.7691559000350163</v>
      </c>
      <c r="P136" s="76">
        <f>(I136/SARB!E134)*100</f>
        <v>1.3264910585662462</v>
      </c>
      <c r="Q136" s="76">
        <f xml:space="preserve"> (G136/(SARB!D134  + SARB!F134  + SARB!H134 + SARB!J134))*100</f>
        <v>0.5496604230026868</v>
      </c>
      <c r="R136" s="76">
        <f xml:space="preserve"> E136/((((Data!B136  / 100)  / (1  + (Data!B136  / 100))  * (0.78  * SARB!E134+0.72  * 'Embargoed data'!D136  + 0.087  * (SARB!E134  + 'Embargoed data'!D136)))))*100</f>
        <v>68.46033975624654</v>
      </c>
      <c r="S136" s="76">
        <f>(E136/(0.78  * SARB!E134+0.72  * 'Embargoed data'!D136  + 0.087  * (SARB!E134  + 'Embargoed data'!D136)))*100</f>
        <v>8.4074101455039614</v>
      </c>
      <c r="T136" s="76">
        <f>(O136/SARB!W134)*100</f>
        <v>3.0318439559066349E-4</v>
      </c>
      <c r="U136" s="76">
        <f xml:space="preserve"> (M136/(Data!C135  + 'Embargoed data'!E135)*100)</f>
        <v>11.573552715068249</v>
      </c>
      <c r="V136" s="76">
        <f xml:space="preserve"> N136/(SARB!C134  - Data!C136  - 'Embargoed data'!F136)*100</f>
        <v>11.154092399025282</v>
      </c>
      <c r="W136" s="17">
        <v>98868.762887816803</v>
      </c>
      <c r="X136" s="17">
        <v>76843.806320775999</v>
      </c>
      <c r="Y136" s="76">
        <f xml:space="preserve"> (W136/(Data!C136)*100)</f>
        <v>16.298705564216714</v>
      </c>
      <c r="Z136" s="76">
        <f xml:space="preserve"> (X136/'Embargoed data'!C136)*100</f>
        <v>16.650947494859896</v>
      </c>
      <c r="AA136" s="17">
        <v>8023.6666666666697</v>
      </c>
      <c r="AB136" s="17">
        <f t="shared" si="17"/>
        <v>96284.000000000029</v>
      </c>
      <c r="AC136" s="17">
        <v>96222.995158558304</v>
      </c>
      <c r="AD136" s="76">
        <f>(AC136/(SARB!E134-Tax_data!AC136))*100</f>
        <v>12.528839985831187</v>
      </c>
      <c r="AE136" s="17"/>
      <c r="AF136" s="17"/>
    </row>
    <row r="137" spans="1:32" x14ac:dyDescent="0.2">
      <c r="A137" s="18">
        <v>37621</v>
      </c>
      <c r="B137" s="17">
        <v>190214</v>
      </c>
      <c r="C137" s="17">
        <v>136596</v>
      </c>
      <c r="D137" s="17">
        <v>5698.6666666666697</v>
      </c>
      <c r="E137" s="17">
        <f t="shared" si="12"/>
        <v>68384.000000000029</v>
      </c>
      <c r="F137" s="17">
        <v>1293.6666666666699</v>
      </c>
      <c r="G137" s="17">
        <f t="shared" si="13"/>
        <v>15524.00000000004</v>
      </c>
      <c r="H137" s="17">
        <v>875.66666666666697</v>
      </c>
      <c r="I137" s="17">
        <f t="shared" si="14"/>
        <v>10508.000000000004</v>
      </c>
      <c r="J137" s="17">
        <v>896</v>
      </c>
      <c r="K137" s="17">
        <f t="shared" si="15"/>
        <v>10752</v>
      </c>
      <c r="L137" s="17">
        <f t="shared" si="16"/>
        <v>326810</v>
      </c>
      <c r="M137" s="17">
        <v>101404</v>
      </c>
      <c r="N137" s="17">
        <v>88810</v>
      </c>
      <c r="O137" s="76">
        <f>(K137/SARB!S135)*100</f>
        <v>3.0346392555650579</v>
      </c>
      <c r="P137" s="76">
        <f>(I137/SARB!E135)*100</f>
        <v>1.1784034136467372</v>
      </c>
      <c r="Q137" s="76">
        <f xml:space="preserve"> (G137/(SARB!D135  + SARB!F135  + SARB!H135 + SARB!J135))*100</f>
        <v>0.55680193969652936</v>
      </c>
      <c r="R137" s="76">
        <f xml:space="preserve"> E137/((((Data!B137  / 100)  / (1  + (Data!B137  / 100))  * (0.78  * SARB!E135+0.72  * 'Embargoed data'!D137  + 0.087  * (SARB!E135  + 'Embargoed data'!D137)))))*100</f>
        <v>65.209481199875825</v>
      </c>
      <c r="S137" s="76">
        <f>(E137/(0.78  * SARB!E135+0.72  * 'Embargoed data'!D137  + 0.087  * (SARB!E135  + 'Embargoed data'!D137)))*100</f>
        <v>8.0081819017391354</v>
      </c>
      <c r="T137" s="76">
        <f>(O137/SARB!W135)*100</f>
        <v>3.2203333367628116E-4</v>
      </c>
      <c r="U137" s="76">
        <f xml:space="preserve"> (M137/(Data!C136  + 'Embargoed data'!E136)*100)</f>
        <v>10.865627270045653</v>
      </c>
      <c r="V137" s="76">
        <f xml:space="preserve"> N137/(SARB!C135  - Data!C137  - 'Embargoed data'!F137)*100</f>
        <v>14.298735341984983</v>
      </c>
      <c r="W137" s="17">
        <v>101209.41721315699</v>
      </c>
      <c r="X137" s="17">
        <v>73424.834032881496</v>
      </c>
      <c r="Y137" s="76">
        <f xml:space="preserve"> (W137/(Data!C137)*100)</f>
        <v>16.459465379493121</v>
      </c>
      <c r="Z137" s="76">
        <f xml:space="preserve"> (X137/'Embargoed data'!C137)*100</f>
        <v>15.01039763095863</v>
      </c>
      <c r="AA137" s="17">
        <v>7891.6666666666697</v>
      </c>
      <c r="AB137" s="17">
        <f t="shared" si="17"/>
        <v>94700.000000000029</v>
      </c>
      <c r="AC137" s="17">
        <v>94508.834226150197</v>
      </c>
      <c r="AD137" s="76">
        <f>(AC137/(SARB!E135-Tax_data!AC137))*100</f>
        <v>11.855005428164276</v>
      </c>
      <c r="AE137" s="17"/>
      <c r="AF137" s="17"/>
    </row>
    <row r="138" spans="1:32" x14ac:dyDescent="0.2">
      <c r="A138" s="18">
        <v>37711</v>
      </c>
      <c r="B138" s="17">
        <v>145658</v>
      </c>
      <c r="C138" s="17">
        <v>140178</v>
      </c>
      <c r="D138" s="17">
        <v>6479</v>
      </c>
      <c r="E138" s="17">
        <f t="shared" si="12"/>
        <v>77748</v>
      </c>
      <c r="F138" s="17">
        <v>1274.6666666666699</v>
      </c>
      <c r="G138" s="17">
        <f t="shared" si="13"/>
        <v>15296.00000000004</v>
      </c>
      <c r="H138" s="17">
        <v>1294.3333333333301</v>
      </c>
      <c r="I138" s="17">
        <f t="shared" si="14"/>
        <v>15531.99999999996</v>
      </c>
      <c r="J138" s="17">
        <v>663</v>
      </c>
      <c r="K138" s="17">
        <f t="shared" si="15"/>
        <v>7956</v>
      </c>
      <c r="L138" s="17">
        <f t="shared" si="16"/>
        <v>285836</v>
      </c>
      <c r="M138" s="17">
        <v>100802</v>
      </c>
      <c r="N138" s="17">
        <v>44856</v>
      </c>
      <c r="O138" s="76">
        <f>(K138/SARB!S136)*100</f>
        <v>2.4750965959644353</v>
      </c>
      <c r="P138" s="76">
        <f>(I138/SARB!E136)*100</f>
        <v>1.7369560549670724</v>
      </c>
      <c r="Q138" s="76">
        <f xml:space="preserve"> (G138/(SARB!D136  + SARB!F136  + SARB!H136 + SARB!J136))*100</f>
        <v>0.53799312665946719</v>
      </c>
      <c r="R138" s="76">
        <f xml:space="preserve"> E138/((((Data!B138  / 100)  / (1  + (Data!B138  / 100))  * (0.78  * SARB!E136+0.72  * 'Embargoed data'!D138  + 0.087  * (SARB!E136  + 'Embargoed data'!D138)))))*100</f>
        <v>73.937035404799644</v>
      </c>
      <c r="S138" s="76">
        <f>(E138/(0.78  * SARB!E136+0.72  * 'Embargoed data'!D138  + 0.087  * (SARB!E136  + 'Embargoed data'!D138)))*100</f>
        <v>9.0799868040982012</v>
      </c>
      <c r="T138" s="76">
        <f>(O138/SARB!W136)*100</f>
        <v>2.6481222560526598E-4</v>
      </c>
      <c r="U138" s="76">
        <f xml:space="preserve"> (M138/(Data!C137  + 'Embargoed data'!E137)*100)</f>
        <v>10.553659540756566</v>
      </c>
      <c r="V138" s="76">
        <f xml:space="preserve"> N138/(SARB!C136  - Data!C138  - 'Embargoed data'!F138)*100</f>
        <v>7.1313815717920477</v>
      </c>
      <c r="W138" s="17">
        <v>98293.407328367495</v>
      </c>
      <c r="X138" s="17">
        <v>52574.189882409097</v>
      </c>
      <c r="Y138" s="76">
        <f xml:space="preserve"> (W138/(Data!C138)*100)</f>
        <v>15.477789901815337</v>
      </c>
      <c r="Z138" s="76">
        <f xml:space="preserve"> (X138/'Embargoed data'!C138)*100</f>
        <v>10.641410531422135</v>
      </c>
      <c r="AA138" s="17">
        <v>9138.6666666666697</v>
      </c>
      <c r="AB138" s="17">
        <f t="shared" si="17"/>
        <v>109664.00000000003</v>
      </c>
      <c r="AC138" s="17">
        <v>101330.055273862</v>
      </c>
      <c r="AD138" s="76">
        <f>(AC138/(SARB!E136-Tax_data!AC138))*100</f>
        <v>12.780032027358468</v>
      </c>
      <c r="AE138" s="17"/>
      <c r="AF138" s="17"/>
    </row>
    <row r="139" spans="1:32" x14ac:dyDescent="0.2">
      <c r="A139" s="18">
        <v>37802</v>
      </c>
      <c r="B139" s="17">
        <v>178190</v>
      </c>
      <c r="C139" s="17">
        <v>142026</v>
      </c>
      <c r="D139" s="17">
        <v>5728</v>
      </c>
      <c r="E139" s="17">
        <f t="shared" si="12"/>
        <v>68736</v>
      </c>
      <c r="F139" s="17">
        <v>749</v>
      </c>
      <c r="G139" s="17">
        <f t="shared" si="13"/>
        <v>8988</v>
      </c>
      <c r="H139" s="17">
        <v>871.33333333333303</v>
      </c>
      <c r="I139" s="17">
        <f t="shared" si="14"/>
        <v>10455.999999999996</v>
      </c>
      <c r="J139" s="17">
        <v>597</v>
      </c>
      <c r="K139" s="17">
        <f t="shared" si="15"/>
        <v>7164</v>
      </c>
      <c r="L139" s="17">
        <f t="shared" si="16"/>
        <v>320216</v>
      </c>
      <c r="M139" s="17">
        <v>90784</v>
      </c>
      <c r="N139" s="17">
        <v>87406</v>
      </c>
      <c r="O139" s="76">
        <f>(K139/SARB!S137)*100</f>
        <v>2.2300319687720815</v>
      </c>
      <c r="P139" s="76">
        <f>(I139/SARB!E137)*100</f>
        <v>1.1432445139352054</v>
      </c>
      <c r="Q139" s="76">
        <f xml:space="preserve"> (G139/(SARB!D137  + SARB!F137  + SARB!H137 + SARB!J137))*100</f>
        <v>0.31391943502884057</v>
      </c>
      <c r="R139" s="76">
        <f xml:space="preserve"> E139/((((Data!B139  / 100)  / (1  + (Data!B139  / 100))  * (0.78  * SARB!E137+0.72  * 'Embargoed data'!D139  + 0.087  * (SARB!E137  + 'Embargoed data'!D139)))))*100</f>
        <v>64.348193574956269</v>
      </c>
      <c r="S139" s="76">
        <f>(E139/(0.78  * SARB!E137+0.72  * 'Embargoed data'!D139  + 0.087  * (SARB!E137  + 'Embargoed data'!D139)))*100</f>
        <v>7.9024097372753301</v>
      </c>
      <c r="T139" s="76">
        <f>(O139/SARB!W137)*100</f>
        <v>2.3583946740936507E-4</v>
      </c>
      <c r="U139" s="76">
        <f xml:space="preserve"> (M139/(Data!C138  + 'Embargoed data'!E138)*100)</f>
        <v>9.5255418911054619</v>
      </c>
      <c r="V139" s="76">
        <f xml:space="preserve"> N139/(SARB!C137  - Data!C139  - 'Embargoed data'!F139)*100</f>
        <v>13.71229378063091</v>
      </c>
      <c r="W139" s="17">
        <v>96821.018939674002</v>
      </c>
      <c r="X139" s="17">
        <v>80740.607070325495</v>
      </c>
      <c r="Y139" s="76">
        <f xml:space="preserve"> (W139/(Data!C139)*100)</f>
        <v>14.839743938127103</v>
      </c>
      <c r="Z139" s="76">
        <f xml:space="preserve"> (X139/'Embargoed data'!C139)*100</f>
        <v>16.097204988853058</v>
      </c>
      <c r="AA139" s="17">
        <v>7373</v>
      </c>
      <c r="AB139" s="17">
        <f t="shared" si="17"/>
        <v>88476</v>
      </c>
      <c r="AC139" s="17">
        <v>96274.691413868801</v>
      </c>
      <c r="AD139" s="76">
        <f>(AC139/(SARB!E137-Tax_data!AC139))*100</f>
        <v>11.764987212595384</v>
      </c>
      <c r="AE139" s="17"/>
      <c r="AF139" s="17"/>
    </row>
    <row r="140" spans="1:32" x14ac:dyDescent="0.2">
      <c r="A140" s="18">
        <v>37894</v>
      </c>
      <c r="B140" s="17">
        <v>170469</v>
      </c>
      <c r="C140" s="17">
        <v>152888</v>
      </c>
      <c r="D140" s="17">
        <v>6303.3333333333303</v>
      </c>
      <c r="E140" s="17">
        <f t="shared" si="12"/>
        <v>75639.999999999971</v>
      </c>
      <c r="F140" s="17">
        <v>1887.6666666666699</v>
      </c>
      <c r="G140" s="17">
        <f t="shared" si="13"/>
        <v>22652.00000000004</v>
      </c>
      <c r="H140" s="17">
        <v>822</v>
      </c>
      <c r="I140" s="17">
        <f t="shared" si="14"/>
        <v>9864</v>
      </c>
      <c r="J140" s="17">
        <v>638.33333333333303</v>
      </c>
      <c r="K140" s="17">
        <f t="shared" si="15"/>
        <v>7659.9999999999964</v>
      </c>
      <c r="L140" s="17">
        <f t="shared" si="16"/>
        <v>323357</v>
      </c>
      <c r="M140" s="17">
        <v>102793</v>
      </c>
      <c r="N140" s="17">
        <v>67676</v>
      </c>
      <c r="O140" s="76">
        <f>(K140/SARB!S138)*100</f>
        <v>2.3471732802206211</v>
      </c>
      <c r="P140" s="76">
        <f>(I140/SARB!E138)*100</f>
        <v>1.0578469853934753</v>
      </c>
      <c r="Q140" s="76">
        <f xml:space="preserve"> (G140/(SARB!D138  + SARB!F138  + SARB!H138 + SARB!J138))*100</f>
        <v>0.78582353800292304</v>
      </c>
      <c r="R140" s="76">
        <f xml:space="preserve"> E140/((((Data!B140  / 100)  / (1  + (Data!B140  / 100))  * (0.78  * SARB!E138+0.72  * 'Embargoed data'!D140  + 0.087  * (SARB!E138  + 'Embargoed data'!D140)))))*100</f>
        <v>69.319543748212979</v>
      </c>
      <c r="S140" s="76">
        <f>(E140/(0.78  * SARB!E138+0.72  * 'Embargoed data'!D140  + 0.087  * (SARB!E138  + 'Embargoed data'!D140)))*100</f>
        <v>8.5129264252191366</v>
      </c>
      <c r="T140" s="76">
        <f>(O140/SARB!W138)*100</f>
        <v>2.4872897751226024E-4</v>
      </c>
      <c r="U140" s="76">
        <f xml:space="preserve"> (M140/(Data!C139  + 'Embargoed data'!E139)*100)</f>
        <v>10.682076340916078</v>
      </c>
      <c r="V140" s="76">
        <f xml:space="preserve"> N140/(SARB!C138  - Data!C140  - 'Embargoed data'!F140)*100</f>
        <v>10.539161520592517</v>
      </c>
      <c r="W140" s="17">
        <v>99253.948944973105</v>
      </c>
      <c r="X140" s="17">
        <v>76540.2530297997</v>
      </c>
      <c r="Y140" s="76">
        <f xml:space="preserve"> (W140/(Data!C140)*100)</f>
        <v>14.830601514973171</v>
      </c>
      <c r="Z140" s="76">
        <f xml:space="preserve"> (X140/'Embargoed data'!C140)*100</f>
        <v>15.474844046031929</v>
      </c>
      <c r="AA140" s="17">
        <v>9045</v>
      </c>
      <c r="AB140" s="17">
        <f t="shared" si="17"/>
        <v>108540</v>
      </c>
      <c r="AC140" s="17">
        <v>109360.267443982</v>
      </c>
      <c r="AD140" s="76">
        <f>(AC140/(SARB!E138-Tax_data!AC140))*100</f>
        <v>13.286393266631174</v>
      </c>
      <c r="AE140" s="17"/>
      <c r="AF140" s="17"/>
    </row>
    <row r="141" spans="1:32" x14ac:dyDescent="0.2">
      <c r="A141" s="18">
        <v>37986</v>
      </c>
      <c r="B141" s="17">
        <v>180743</v>
      </c>
      <c r="C141" s="17">
        <v>161788</v>
      </c>
      <c r="D141" s="17">
        <v>7031</v>
      </c>
      <c r="E141" s="17">
        <f t="shared" si="12"/>
        <v>84372</v>
      </c>
      <c r="F141" s="17">
        <v>1395</v>
      </c>
      <c r="G141" s="17">
        <f t="shared" si="13"/>
        <v>16740</v>
      </c>
      <c r="H141" s="17">
        <v>1192</v>
      </c>
      <c r="I141" s="17">
        <f t="shared" si="14"/>
        <v>14304</v>
      </c>
      <c r="J141" s="17">
        <v>859</v>
      </c>
      <c r="K141" s="17">
        <f t="shared" si="15"/>
        <v>10308</v>
      </c>
      <c r="L141" s="17">
        <f t="shared" si="16"/>
        <v>342531</v>
      </c>
      <c r="M141" s="17">
        <v>100945</v>
      </c>
      <c r="N141" s="17">
        <v>79798</v>
      </c>
      <c r="O141" s="76">
        <f>(K141/SARB!S139)*100</f>
        <v>3.1132870427699433</v>
      </c>
      <c r="P141" s="76">
        <f>(I141/SARB!E139)*100</f>
        <v>1.5070326081230574</v>
      </c>
      <c r="Q141" s="76">
        <f xml:space="preserve"> (G141/(SARB!D139  + SARB!F139  + SARB!H139 + SARB!J139))*100</f>
        <v>0.5694745321736101</v>
      </c>
      <c r="R141" s="76">
        <f xml:space="preserve"> E141/((((Data!B141  / 100)  / (1  + (Data!B141  / 100))  * (0.78  * SARB!E139+0.72  * 'Embargoed data'!D141  + 0.087  * (SARB!E139  + 'Embargoed data'!D141)))))*100</f>
        <v>75.591519989953113</v>
      </c>
      <c r="S141" s="76">
        <f>(E141/(0.78  * SARB!E139+0.72  * 'Embargoed data'!D141  + 0.087  * (SARB!E139  + 'Embargoed data'!D141)))*100</f>
        <v>9.2831691215731897</v>
      </c>
      <c r="T141" s="76">
        <f>(O141/SARB!W139)*100</f>
        <v>3.2194849741264792E-4</v>
      </c>
      <c r="U141" s="76">
        <f xml:space="preserve"> (M141/(Data!C140  + 'Embargoed data'!E140)*100)</f>
        <v>10.205493002855386</v>
      </c>
      <c r="V141" s="76">
        <f xml:space="preserve"> N141/(SARB!C139  - Data!C141  - 'Embargoed data'!F141)*100</f>
        <v>12.154158683128786</v>
      </c>
      <c r="W141" s="17">
        <v>101098.305950244</v>
      </c>
      <c r="X141" s="17">
        <v>68731.492317951095</v>
      </c>
      <c r="Y141" s="76">
        <f xml:space="preserve"> (W141/(Data!C141)*100)</f>
        <v>14.695760100450912</v>
      </c>
      <c r="Z141" s="76">
        <f xml:space="preserve"> (X141/'Embargoed data'!C141)*100</f>
        <v>13.753868592863732</v>
      </c>
      <c r="AA141" s="17">
        <v>9650.6666666666697</v>
      </c>
      <c r="AB141" s="17">
        <f t="shared" si="17"/>
        <v>115808.00000000003</v>
      </c>
      <c r="AC141" s="17">
        <v>115276.289412606</v>
      </c>
      <c r="AD141" s="76">
        <f>(AC141/(SARB!E139-Tax_data!AC141))*100</f>
        <v>13.824190395857849</v>
      </c>
      <c r="AE141" s="17"/>
      <c r="AF141" s="17"/>
    </row>
    <row r="142" spans="1:32" x14ac:dyDescent="0.2">
      <c r="A142" s="18">
        <v>38077</v>
      </c>
      <c r="B142" s="17">
        <v>162151</v>
      </c>
      <c r="C142" s="17">
        <v>166808</v>
      </c>
      <c r="D142" s="17">
        <v>7831.3333333333303</v>
      </c>
      <c r="E142" s="17">
        <f t="shared" si="12"/>
        <v>93975.999999999971</v>
      </c>
      <c r="F142" s="17">
        <v>1519.3333333333301</v>
      </c>
      <c r="G142" s="17">
        <f t="shared" si="13"/>
        <v>18231.99999999996</v>
      </c>
      <c r="H142" s="17">
        <v>1241</v>
      </c>
      <c r="I142" s="17">
        <f t="shared" si="14"/>
        <v>14892</v>
      </c>
      <c r="J142" s="17">
        <v>732.66666666666697</v>
      </c>
      <c r="K142" s="17">
        <f t="shared" si="15"/>
        <v>8792.0000000000036</v>
      </c>
      <c r="L142" s="17">
        <f t="shared" si="16"/>
        <v>328959</v>
      </c>
      <c r="M142" s="17">
        <v>106008</v>
      </c>
      <c r="N142" s="17">
        <v>56143</v>
      </c>
      <c r="O142" s="76">
        <f>(K142/SARB!S140)*100</f>
        <v>2.6075093421911157</v>
      </c>
      <c r="P142" s="76">
        <f>(I142/SARB!E140)*100</f>
        <v>1.4736515029919321</v>
      </c>
      <c r="Q142" s="76">
        <f xml:space="preserve"> (G142/(SARB!D140  + SARB!F140  + SARB!H140 + SARB!J140))*100</f>
        <v>0.60134087933899871</v>
      </c>
      <c r="R142" s="76">
        <f xml:space="preserve"> E142/((((Data!B142  / 100)  / (1  + (Data!B142  / 100))  * (0.78  * SARB!E140+0.72  * 'Embargoed data'!D142  + 0.087  * (SARB!E140  + 'Embargoed data'!D142)))))*100</f>
        <v>79.577138708804824</v>
      </c>
      <c r="S142" s="76">
        <f>(E142/(0.78  * SARB!E140+0.72  * 'Embargoed data'!D142  + 0.087  * (SARB!E140  + 'Embargoed data'!D142)))*100</f>
        <v>9.7726310695023457</v>
      </c>
      <c r="T142" s="76">
        <f>(O142/SARB!W140)*100</f>
        <v>2.6789323577819401E-4</v>
      </c>
      <c r="U142" s="76">
        <f xml:space="preserve"> (M142/(Data!C141  + 'Embargoed data'!E141)*100)</f>
        <v>10.563888821706961</v>
      </c>
      <c r="V142" s="76">
        <f xml:space="preserve"> N142/(SARB!C140  - Data!C142  - 'Embargoed data'!F142)*100</f>
        <v>8.1230954464221341</v>
      </c>
      <c r="W142" s="17">
        <v>103864.15026159699</v>
      </c>
      <c r="X142" s="17">
        <v>64710.229237207197</v>
      </c>
      <c r="Y142" s="76">
        <f xml:space="preserve"> (W142/(Data!C142)*100)</f>
        <v>14.724963566400326</v>
      </c>
      <c r="Z142" s="76">
        <f xml:space="preserve"> (X142/'Embargoed data'!C142)*100</f>
        <v>12.234013104925411</v>
      </c>
      <c r="AA142" s="17">
        <v>10647.333333333299</v>
      </c>
      <c r="AB142" s="17">
        <f t="shared" si="17"/>
        <v>127767.99999999959</v>
      </c>
      <c r="AC142" s="17">
        <v>117493.515500722</v>
      </c>
      <c r="AD142" s="76">
        <f>(AC142/(SARB!E140-Tax_data!AC142))*100</f>
        <v>13.156321685898931</v>
      </c>
      <c r="AE142" s="17"/>
      <c r="AF142" s="17"/>
    </row>
    <row r="143" spans="1:32" x14ac:dyDescent="0.2">
      <c r="A143" s="18">
        <v>38168</v>
      </c>
      <c r="B143" s="17">
        <v>182948</v>
      </c>
      <c r="C143" s="17">
        <v>170693</v>
      </c>
      <c r="D143" s="17">
        <v>7128</v>
      </c>
      <c r="E143" s="17">
        <f t="shared" si="12"/>
        <v>85536</v>
      </c>
      <c r="F143" s="17">
        <v>1434.6666666666699</v>
      </c>
      <c r="G143" s="17">
        <f t="shared" si="13"/>
        <v>17216.00000000004</v>
      </c>
      <c r="H143" s="17">
        <v>1026</v>
      </c>
      <c r="I143" s="17">
        <f t="shared" si="14"/>
        <v>12312</v>
      </c>
      <c r="J143" s="17">
        <v>781.66666666666697</v>
      </c>
      <c r="K143" s="17">
        <f t="shared" si="15"/>
        <v>9380.0000000000036</v>
      </c>
      <c r="L143" s="17">
        <f t="shared" si="16"/>
        <v>353641</v>
      </c>
      <c r="M143" s="17">
        <v>104812</v>
      </c>
      <c r="N143" s="17">
        <v>78136</v>
      </c>
      <c r="O143" s="76">
        <f>(K143/SARB!S141)*100</f>
        <v>2.4424666309063174</v>
      </c>
      <c r="P143" s="76">
        <f>(I143/SARB!E141)*100</f>
        <v>1.1798211486199006</v>
      </c>
      <c r="Q143" s="76">
        <f xml:space="preserve"> (G143/(SARB!D141  + SARB!F141  + SARB!H141 + SARB!J141))*100</f>
        <v>0.55963059699673279</v>
      </c>
      <c r="R143" s="76">
        <f xml:space="preserve"> E143/((((Data!B143  / 100)  / (1  + (Data!B143  / 100))  * (0.78  * SARB!E141+0.72  * 'Embargoed data'!D143  + 0.087  * (SARB!E141  + 'Embargoed data'!D143)))))*100</f>
        <v>69.809789873122682</v>
      </c>
      <c r="S143" s="76">
        <f>(E143/(0.78  * SARB!E141+0.72  * 'Embargoed data'!D143  + 0.087  * (SARB!E141  + 'Embargoed data'!D143)))*100</f>
        <v>8.5731320896817333</v>
      </c>
      <c r="T143" s="76">
        <f>(O143/SARB!W141)*100</f>
        <v>2.4712017650300869E-4</v>
      </c>
      <c r="U143" s="76">
        <f xml:space="preserve"> (M143/(Data!C142  + 'Embargoed data'!E142)*100)</f>
        <v>9.8147115026645242</v>
      </c>
      <c r="V143" s="76">
        <f xml:space="preserve"> N143/(SARB!C141  - Data!C143  - 'Embargoed data'!F143)*100</f>
        <v>10.87213075465397</v>
      </c>
      <c r="W143" s="17">
        <v>109501.91792401001</v>
      </c>
      <c r="X143" s="17">
        <v>71796.956078291594</v>
      </c>
      <c r="Y143" s="76">
        <f xml:space="preserve"> (W143/(Data!C143)*100)</f>
        <v>15.276793620970555</v>
      </c>
      <c r="Z143" s="76">
        <f xml:space="preserve"> (X143/'Embargoed data'!C143)*100</f>
        <v>13.085187338762944</v>
      </c>
      <c r="AA143" s="17">
        <v>9622.3333333333303</v>
      </c>
      <c r="AB143" s="17">
        <f t="shared" si="17"/>
        <v>115467.99999999997</v>
      </c>
      <c r="AC143" s="17">
        <v>125930.347092161</v>
      </c>
      <c r="AD143" s="76">
        <f>(AC143/(SARB!E141-Tax_data!AC143))*100</f>
        <v>13.723618621884645</v>
      </c>
      <c r="AE143" s="17"/>
      <c r="AF143" s="17"/>
    </row>
    <row r="144" spans="1:32" x14ac:dyDescent="0.2">
      <c r="A144" s="18">
        <v>38260</v>
      </c>
      <c r="B144" s="17">
        <v>185204</v>
      </c>
      <c r="C144" s="17">
        <v>180162</v>
      </c>
      <c r="D144" s="17">
        <v>7662</v>
      </c>
      <c r="E144" s="17">
        <f t="shared" si="12"/>
        <v>91944</v>
      </c>
      <c r="F144" s="17">
        <v>1561.6666666666699</v>
      </c>
      <c r="G144" s="17">
        <f t="shared" si="13"/>
        <v>18740.00000000004</v>
      </c>
      <c r="H144" s="17">
        <v>1061</v>
      </c>
      <c r="I144" s="17">
        <f t="shared" si="14"/>
        <v>12732</v>
      </c>
      <c r="J144" s="17">
        <v>946.33333333333303</v>
      </c>
      <c r="K144" s="17">
        <f t="shared" si="15"/>
        <v>11355.999999999996</v>
      </c>
      <c r="L144" s="17">
        <f t="shared" si="16"/>
        <v>365366</v>
      </c>
      <c r="M144" s="17">
        <v>112443</v>
      </c>
      <c r="N144" s="17">
        <v>72761</v>
      </c>
      <c r="O144" s="76">
        <f>(K144/SARB!S142)*100</f>
        <v>2.9549138844003124</v>
      </c>
      <c r="P144" s="76">
        <f>(I144/SARB!E142)*100</f>
        <v>1.2000294069411692</v>
      </c>
      <c r="Q144" s="76">
        <f xml:space="preserve"> (G144/(SARB!D142  + SARB!F142  + SARB!H142 + SARB!J142))*100</f>
        <v>0.59944904427222412</v>
      </c>
      <c r="R144" s="76">
        <f xml:space="preserve"> E144/((((Data!B144  / 100)  / (1  + (Data!B144  / 100))  * (0.78  * SARB!E142+0.72  * 'Embargoed data'!D144  + 0.087  * (SARB!E142  + 'Embargoed data'!D144)))))*100</f>
        <v>73.728716047407275</v>
      </c>
      <c r="S144" s="76">
        <f>(E144/(0.78  * SARB!E142+0.72  * 'Embargoed data'!D144  + 0.087  * (SARB!E142  + 'Embargoed data'!D144)))*100</f>
        <v>9.0544037251201921</v>
      </c>
      <c r="T144" s="76">
        <f>(O144/SARB!W142)*100</f>
        <v>2.9641769373294673E-4</v>
      </c>
      <c r="U144" s="76">
        <f xml:space="preserve"> (M144/(Data!C143  + 'Embargoed data'!E143)*100)</f>
        <v>10.352134135773564</v>
      </c>
      <c r="V144" s="76">
        <f xml:space="preserve"> N144/(SARB!C142  - Data!C144  - 'Embargoed data'!F144)*100</f>
        <v>9.8872003620546245</v>
      </c>
      <c r="W144" s="17">
        <v>110100.77221544299</v>
      </c>
      <c r="X144" s="17">
        <v>81175.437062491794</v>
      </c>
      <c r="Y144" s="76">
        <f xml:space="preserve"> (W144/(Data!C144)*100)</f>
        <v>15.000227824129761</v>
      </c>
      <c r="Z144" s="76">
        <f xml:space="preserve"> (X144/'Embargoed data'!C144)*100</f>
        <v>14.543205361905704</v>
      </c>
      <c r="AA144" s="17">
        <v>10321.333333333299</v>
      </c>
      <c r="AB144" s="17">
        <f t="shared" si="17"/>
        <v>123855.99999999959</v>
      </c>
      <c r="AC144" s="17">
        <v>125562.072241954</v>
      </c>
      <c r="AD144" s="76">
        <f>(AC144/(SARB!E142-Tax_data!AC144))*100</f>
        <v>13.423184857487932</v>
      </c>
      <c r="AE144" s="17"/>
      <c r="AF144" s="17"/>
    </row>
    <row r="145" spans="1:32" x14ac:dyDescent="0.2">
      <c r="A145" s="18">
        <v>38352</v>
      </c>
      <c r="B145" s="17">
        <v>208609</v>
      </c>
      <c r="C145" s="17">
        <v>191997</v>
      </c>
      <c r="D145" s="17">
        <v>8418.3333333333303</v>
      </c>
      <c r="E145" s="17">
        <f t="shared" si="12"/>
        <v>101019.99999999997</v>
      </c>
      <c r="F145" s="17">
        <v>1612</v>
      </c>
      <c r="G145" s="17">
        <f t="shared" si="13"/>
        <v>19344</v>
      </c>
      <c r="H145" s="17">
        <v>1222</v>
      </c>
      <c r="I145" s="17">
        <f t="shared" si="14"/>
        <v>14664</v>
      </c>
      <c r="J145" s="17">
        <v>1288</v>
      </c>
      <c r="K145" s="17">
        <f t="shared" si="15"/>
        <v>15456</v>
      </c>
      <c r="L145" s="17">
        <f t="shared" si="16"/>
        <v>400606</v>
      </c>
      <c r="M145" s="17">
        <v>112481</v>
      </c>
      <c r="N145" s="17">
        <v>96128</v>
      </c>
      <c r="O145" s="76">
        <f>(K145/SARB!S143)*100</f>
        <v>3.7958549146448384</v>
      </c>
      <c r="P145" s="76">
        <f>(I145/SARB!E143)*100</f>
        <v>1.3412027471607824</v>
      </c>
      <c r="Q145" s="76">
        <f xml:space="preserve"> (G145/(SARB!D143  + SARB!F143  + SARB!H143 + SARB!J143))*100</f>
        <v>0.61013016677963627</v>
      </c>
      <c r="R145" s="76">
        <f xml:space="preserve"> E145/((((Data!B145  / 100)  / (1  + (Data!B145  / 100))  * (0.78  * SARB!E143+0.72  * 'Embargoed data'!D145  + 0.087  * (SARB!E143  + 'Embargoed data'!D145)))))*100</f>
        <v>78.781294024378241</v>
      </c>
      <c r="S145" s="76">
        <f>(E145/(0.78  * SARB!E143+0.72  * 'Embargoed data'!D145  + 0.087  * (SARB!E143  + 'Embargoed data'!D145)))*100</f>
        <v>9.6748957573797831</v>
      </c>
      <c r="T145" s="76">
        <f>(O145/SARB!W143)*100</f>
        <v>3.7876924374421507E-4</v>
      </c>
      <c r="U145" s="76">
        <f xml:space="preserve"> (M145/(Data!C144  + 'Embargoed data'!E144)*100)</f>
        <v>10.029669206206623</v>
      </c>
      <c r="V145" s="76">
        <f xml:space="preserve"> N145/(SARB!C143  - Data!C145  - 'Embargoed data'!F145)*100</f>
        <v>12.849206644230012</v>
      </c>
      <c r="W145" s="17">
        <v>112826.65232566099</v>
      </c>
      <c r="X145" s="17">
        <v>85000.472468759399</v>
      </c>
      <c r="Y145" s="76">
        <f xml:space="preserve"> (W145/(Data!C145)*100)</f>
        <v>14.700081342819377</v>
      </c>
      <c r="Z145" s="76">
        <f xml:space="preserve"> (X145/'Embargoed data'!C145)*100</f>
        <v>15.204812691568959</v>
      </c>
      <c r="AA145" s="17">
        <v>11292.333333333299</v>
      </c>
      <c r="AB145" s="17">
        <f t="shared" si="17"/>
        <v>135507.99999999959</v>
      </c>
      <c r="AC145" s="17">
        <v>134253.23364127701</v>
      </c>
      <c r="AD145" s="76">
        <f>(AC145/(SARB!E143-Tax_data!AC145))*100</f>
        <v>13.997925786858179</v>
      </c>
      <c r="AE145" s="17"/>
      <c r="AF145" s="17"/>
    </row>
    <row r="146" spans="1:32" x14ac:dyDescent="0.2">
      <c r="A146" s="18">
        <v>38442</v>
      </c>
      <c r="B146" s="17">
        <v>207020</v>
      </c>
      <c r="C146" s="17">
        <v>200414</v>
      </c>
      <c r="D146" s="17">
        <v>9511.3333333333303</v>
      </c>
      <c r="E146" s="17">
        <f t="shared" si="12"/>
        <v>114135.99999999997</v>
      </c>
      <c r="F146" s="17">
        <v>1620.6666666666699</v>
      </c>
      <c r="G146" s="17">
        <f t="shared" si="13"/>
        <v>19448.00000000004</v>
      </c>
      <c r="H146" s="17">
        <v>1385.3333333333301</v>
      </c>
      <c r="I146" s="17">
        <f t="shared" si="14"/>
        <v>16623.99999999996</v>
      </c>
      <c r="J146" s="17">
        <v>1280.6666666666699</v>
      </c>
      <c r="K146" s="17">
        <f t="shared" si="15"/>
        <v>15368.00000000004</v>
      </c>
      <c r="L146" s="17">
        <f t="shared" si="16"/>
        <v>407434</v>
      </c>
      <c r="M146" s="17">
        <v>121024</v>
      </c>
      <c r="N146" s="17">
        <v>85996</v>
      </c>
      <c r="O146" s="76">
        <f>(K146/SARB!S144)*100</f>
        <v>3.8760999896590356</v>
      </c>
      <c r="P146" s="76">
        <f>(I146/SARB!E144)*100</f>
        <v>1.4839730199707883</v>
      </c>
      <c r="Q146" s="76">
        <f xml:space="preserve"> (G146/(SARB!D144  + SARB!F144  + SARB!H144 + SARB!J144))*100</f>
        <v>0.60517667530597363</v>
      </c>
      <c r="R146" s="76">
        <f xml:space="preserve"> E146/((((Data!B146  / 100)  / (1  + (Data!B146  / 100))  * (0.78  * SARB!E144+0.72  * 'Embargoed data'!D146  + 0.087  * (SARB!E144  + 'Embargoed data'!D146)))))*100</f>
        <v>87.267106606980178</v>
      </c>
      <c r="S146" s="76">
        <f>(E146/(0.78  * SARB!E144+0.72  * 'Embargoed data'!D146  + 0.087  * (SARB!E144  + 'Embargoed data'!D146)))*100</f>
        <v>10.717013092085285</v>
      </c>
      <c r="T146" s="76">
        <f>(O146/SARB!W144)*100</f>
        <v>3.8509609167942027E-4</v>
      </c>
      <c r="U146" s="76">
        <f xml:space="preserve"> (M146/(Data!C145  + 'Embargoed data'!E145)*100)</f>
        <v>10.556663368639793</v>
      </c>
      <c r="V146" s="76">
        <f xml:space="preserve"> N146/(SARB!C144  - Data!C146  - 'Embargoed data'!F146)*100</f>
        <v>10.975103262339108</v>
      </c>
      <c r="W146" s="17">
        <v>118433.41544765299</v>
      </c>
      <c r="X146" s="17">
        <v>95957.334796372597</v>
      </c>
      <c r="Y146" s="76">
        <f xml:space="preserve"> (W146/(Data!C146)*100)</f>
        <v>15.464774087052687</v>
      </c>
      <c r="Z146" s="76">
        <f xml:space="preserve"> (X146/'Embargoed data'!C146)*100</f>
        <v>16.003637442362347</v>
      </c>
      <c r="AA146" s="17">
        <v>12557.333333333299</v>
      </c>
      <c r="AB146" s="17">
        <f t="shared" si="17"/>
        <v>150687.99999999959</v>
      </c>
      <c r="AC146" s="17">
        <v>138159.23495226601</v>
      </c>
      <c r="AD146" s="76">
        <f>(AC146/(SARB!E144-Tax_data!AC146))*100</f>
        <v>14.068068797610822</v>
      </c>
      <c r="AE146" s="17"/>
      <c r="AF146" s="17"/>
    </row>
    <row r="147" spans="1:32" x14ac:dyDescent="0.2">
      <c r="A147" s="18">
        <v>38533</v>
      </c>
      <c r="B147" s="17">
        <v>224703</v>
      </c>
      <c r="C147" s="17">
        <v>199361</v>
      </c>
      <c r="D147" s="17">
        <v>7819</v>
      </c>
      <c r="E147" s="17">
        <f t="shared" si="12"/>
        <v>93828</v>
      </c>
      <c r="F147" s="17">
        <v>1600.6666666666699</v>
      </c>
      <c r="G147" s="17">
        <f t="shared" si="13"/>
        <v>19208.00000000004</v>
      </c>
      <c r="H147" s="17">
        <v>1145</v>
      </c>
      <c r="I147" s="17">
        <f t="shared" si="14"/>
        <v>13740</v>
      </c>
      <c r="J147" s="17">
        <v>1054.3333333333301</v>
      </c>
      <c r="K147" s="17">
        <f t="shared" si="15"/>
        <v>12651.99999999996</v>
      </c>
      <c r="L147" s="17">
        <f t="shared" si="16"/>
        <v>424064</v>
      </c>
      <c r="M147" s="17">
        <v>121937</v>
      </c>
      <c r="N147" s="17">
        <v>102766</v>
      </c>
      <c r="O147" s="76">
        <f>(K147/SARB!S145)*100</f>
        <v>2.9244050989864343</v>
      </c>
      <c r="P147" s="76">
        <f>(I147/SARB!E145)*100</f>
        <v>1.1946859949586686</v>
      </c>
      <c r="Q147" s="76">
        <f xml:space="preserve"> (G147/(SARB!D145  + SARB!F145  + SARB!H145 + SARB!J145))*100</f>
        <v>0.59651710778643152</v>
      </c>
      <c r="R147" s="76">
        <f xml:space="preserve"> E147/((((Data!B147  / 100)  / (1  + (Data!B147  / 100))  * (0.78  * SARB!E145+0.72  * 'Embargoed data'!D147  + 0.087  * (SARB!E145  + 'Embargoed data'!D147)))))*100</f>
        <v>69.758292238505589</v>
      </c>
      <c r="S147" s="76">
        <f>(E147/(0.78  * SARB!E145+0.72  * 'Embargoed data'!D147  + 0.087  * (SARB!E145  + 'Embargoed data'!D147)))*100</f>
        <v>8.566807818763845</v>
      </c>
      <c r="T147" s="76">
        <f>(O147/SARB!W145)*100</f>
        <v>2.9212472307300148E-4</v>
      </c>
      <c r="U147" s="76">
        <f xml:space="preserve"> (M147/(Data!C146  + 'Embargoed data'!E146)*100)</f>
        <v>10.358421323819957</v>
      </c>
      <c r="V147" s="76">
        <f xml:space="preserve"> N147/(SARB!C145  - Data!C147  - 'Embargoed data'!F147)*100</f>
        <v>12.687830599250663</v>
      </c>
      <c r="W147" s="17">
        <v>126043.55012754499</v>
      </c>
      <c r="X147" s="17">
        <v>95575.247361741698</v>
      </c>
      <c r="Y147" s="76">
        <f xml:space="preserve"> (W147/(Data!C147)*100)</f>
        <v>15.912038111003032</v>
      </c>
      <c r="Z147" s="76">
        <f xml:space="preserve"> (X147/'Embargoed data'!C147)*100</f>
        <v>15.557378002798824</v>
      </c>
      <c r="AA147" s="17">
        <v>10639.666666666701</v>
      </c>
      <c r="AB147" s="17">
        <f t="shared" si="17"/>
        <v>127676.00000000041</v>
      </c>
      <c r="AC147" s="17">
        <v>139618.59340593699</v>
      </c>
      <c r="AD147" s="76">
        <f>(AC147/(SARB!E145-Tax_data!AC147))*100</f>
        <v>13.817133070845388</v>
      </c>
      <c r="AE147" s="17"/>
      <c r="AF147" s="17"/>
    </row>
    <row r="148" spans="1:32" x14ac:dyDescent="0.2">
      <c r="A148" s="18">
        <v>38625</v>
      </c>
      <c r="B148" s="17">
        <v>218219</v>
      </c>
      <c r="C148" s="17">
        <v>212596</v>
      </c>
      <c r="D148" s="17">
        <v>9157.3333333333303</v>
      </c>
      <c r="E148" s="17">
        <f t="shared" si="12"/>
        <v>109887.99999999997</v>
      </c>
      <c r="F148" s="17">
        <v>1689</v>
      </c>
      <c r="G148" s="17">
        <f t="shared" si="13"/>
        <v>20268</v>
      </c>
      <c r="H148" s="17">
        <v>1170.3333333333301</v>
      </c>
      <c r="I148" s="17">
        <f t="shared" si="14"/>
        <v>14043.99999999996</v>
      </c>
      <c r="J148" s="17">
        <v>1618</v>
      </c>
      <c r="K148" s="17">
        <f t="shared" si="15"/>
        <v>19416</v>
      </c>
      <c r="L148" s="17">
        <f t="shared" si="16"/>
        <v>430815</v>
      </c>
      <c r="M148" s="17">
        <v>124823</v>
      </c>
      <c r="N148" s="17">
        <v>93396</v>
      </c>
      <c r="O148" s="76">
        <f>(K148/SARB!S146)*100</f>
        <v>4.2011242810962388</v>
      </c>
      <c r="P148" s="76">
        <f>(I148/SARB!E146)*100</f>
        <v>1.1858571921934693</v>
      </c>
      <c r="Q148" s="76">
        <f xml:space="preserve"> (G148/(SARB!D146  + SARB!F146  + SARB!H146 + SARB!J146))*100</f>
        <v>0.61945942476584603</v>
      </c>
      <c r="R148" s="76">
        <f xml:space="preserve"> E148/((((Data!B148  / 100)  / (1  + (Data!B148  / 100))  * (0.78  * SARB!E146+0.72  * 'Embargoed data'!D148  + 0.087  * (SARB!E146  + 'Embargoed data'!D148)))))*100</f>
        <v>79.6874332778698</v>
      </c>
      <c r="S148" s="76">
        <f>(E148/(0.78  * SARB!E146+0.72  * 'Embargoed data'!D148  + 0.087  * (SARB!E146  + 'Embargoed data'!D148)))*100</f>
        <v>9.7861760165805016</v>
      </c>
      <c r="T148" s="76">
        <f>(O148/SARB!W146)*100</f>
        <v>4.151480872819068E-4</v>
      </c>
      <c r="U148" s="76">
        <f xml:space="preserve"> (M148/(Data!C147  + 'Embargoed data'!E147)*100)</f>
        <v>10.338772784200046</v>
      </c>
      <c r="V148" s="76">
        <f xml:space="preserve"> N148/(SARB!C146  - Data!C148  - 'Embargoed data'!F148)*100</f>
        <v>11.398439484362306</v>
      </c>
      <c r="W148" s="17">
        <v>123202.52424594099</v>
      </c>
      <c r="X148" s="17">
        <v>103795.628381513</v>
      </c>
      <c r="Y148" s="76">
        <f xml:space="preserve"> (W148/(Data!C148)*100)</f>
        <v>15.021217552754971</v>
      </c>
      <c r="Z148" s="76">
        <f xml:space="preserve"> (X148/'Embargoed data'!C148)*100</f>
        <v>16.977848467516655</v>
      </c>
      <c r="AA148" s="17">
        <v>12053.666666666701</v>
      </c>
      <c r="AB148" s="17">
        <f t="shared" si="17"/>
        <v>144644.00000000041</v>
      </c>
      <c r="AC148" s="17">
        <v>147467.25447632599</v>
      </c>
      <c r="AD148" s="76">
        <f>(AC148/(SARB!E146-Tax_data!AC148))*100</f>
        <v>14.22298197866253</v>
      </c>
      <c r="AE148" s="17"/>
      <c r="AF148" s="17"/>
    </row>
    <row r="149" spans="1:32" x14ac:dyDescent="0.2">
      <c r="A149" s="18">
        <v>38717</v>
      </c>
      <c r="B149" s="17">
        <v>241310</v>
      </c>
      <c r="C149" s="17">
        <v>222005</v>
      </c>
      <c r="D149" s="17">
        <v>9936.6666666666697</v>
      </c>
      <c r="E149" s="17">
        <f t="shared" si="12"/>
        <v>119240.00000000003</v>
      </c>
      <c r="F149" s="17">
        <v>1661.3333333333301</v>
      </c>
      <c r="G149" s="17">
        <f t="shared" si="13"/>
        <v>19935.99999999996</v>
      </c>
      <c r="H149" s="17">
        <v>1375</v>
      </c>
      <c r="I149" s="17">
        <f t="shared" si="14"/>
        <v>16500</v>
      </c>
      <c r="J149" s="17">
        <v>1759.3333333333301</v>
      </c>
      <c r="K149" s="17">
        <f t="shared" si="15"/>
        <v>21111.99999999996</v>
      </c>
      <c r="L149" s="17">
        <f t="shared" si="16"/>
        <v>463315</v>
      </c>
      <c r="M149" s="17">
        <v>128352</v>
      </c>
      <c r="N149" s="17">
        <v>112958</v>
      </c>
      <c r="O149" s="76">
        <f>(K149/SARB!S147)*100</f>
        <v>4.5934996496999521</v>
      </c>
      <c r="P149" s="76">
        <f>(I149/SARB!E147)*100</f>
        <v>1.3544496132430695</v>
      </c>
      <c r="Q149" s="76">
        <f xml:space="preserve"> (G149/(SARB!D147  + SARB!F147  + SARB!H147 + SARB!J147))*100</f>
        <v>0.59599811897062249</v>
      </c>
      <c r="R149" s="76">
        <f xml:space="preserve"> E149/((((Data!B149  / 100)  / (1  + (Data!B149  / 100))  * (0.78  * SARB!E147+0.72  * 'Embargoed data'!D149  + 0.087  * (SARB!E147  + 'Embargoed data'!D149)))))*100</f>
        <v>84.238379715560953</v>
      </c>
      <c r="S149" s="76">
        <f>(E149/(0.78  * SARB!E147+0.72  * 'Embargoed data'!D149  + 0.087  * (SARB!E147  + 'Embargoed data'!D149)))*100</f>
        <v>10.345064175595205</v>
      </c>
      <c r="T149" s="76">
        <f>(O149/SARB!W147)*100</f>
        <v>4.436196556020037E-4</v>
      </c>
      <c r="U149" s="76">
        <f xml:space="preserve"> (M149/(Data!C148  + 'Embargoed data'!E148)*100)</f>
        <v>10.423108428977567</v>
      </c>
      <c r="V149" s="76">
        <f xml:space="preserve"> N149/(SARB!C147  - Data!C149  - 'Embargoed data'!F149)*100</f>
        <v>13.329380076325739</v>
      </c>
      <c r="W149" s="17">
        <v>129556.456744122</v>
      </c>
      <c r="X149" s="17">
        <v>101929.32179240799</v>
      </c>
      <c r="Y149" s="76">
        <f xml:space="preserve"> (W149/(Data!C149)*100)</f>
        <v>15.431654665490083</v>
      </c>
      <c r="Z149" s="76">
        <f xml:space="preserve"> (X149/'Embargoed data'!C149)*100</f>
        <v>16.176393435423826</v>
      </c>
      <c r="AA149" s="17">
        <v>13014.666666666701</v>
      </c>
      <c r="AB149" s="17">
        <f t="shared" si="17"/>
        <v>156176.00000000041</v>
      </c>
      <c r="AC149" s="17">
        <v>154056.501561704</v>
      </c>
      <c r="AD149" s="76">
        <f>(AC149/(SARB!E147-Tax_data!AC149))*100</f>
        <v>14.47694680289969</v>
      </c>
      <c r="AE149" s="17"/>
      <c r="AF149" s="17"/>
    </row>
    <row r="150" spans="1:32" x14ac:dyDescent="0.2">
      <c r="A150" s="18">
        <v>38807</v>
      </c>
      <c r="B150" s="17">
        <v>244024</v>
      </c>
      <c r="C150" s="17">
        <v>227468</v>
      </c>
      <c r="D150" s="17">
        <v>11204.333333333299</v>
      </c>
      <c r="E150" s="17">
        <f t="shared" si="12"/>
        <v>134451.99999999959</v>
      </c>
      <c r="F150" s="17">
        <v>1689.6666666666699</v>
      </c>
      <c r="G150" s="17">
        <f t="shared" si="13"/>
        <v>20276.00000000004</v>
      </c>
      <c r="H150" s="17">
        <v>1544.3333333333301</v>
      </c>
      <c r="I150" s="17">
        <f t="shared" si="14"/>
        <v>18531.99999999996</v>
      </c>
      <c r="J150" s="17">
        <v>1670</v>
      </c>
      <c r="K150" s="17">
        <f t="shared" si="15"/>
        <v>20040</v>
      </c>
      <c r="L150" s="17">
        <f t="shared" si="16"/>
        <v>471492</v>
      </c>
      <c r="M150" s="17">
        <v>136288</v>
      </c>
      <c r="N150" s="17">
        <v>107736</v>
      </c>
      <c r="O150" s="76">
        <f>(K150/SARB!S148)*100</f>
        <v>4.1932230484982655</v>
      </c>
      <c r="P150" s="76">
        <f>(I150/SARB!E148)*100</f>
        <v>1.4909798614737113</v>
      </c>
      <c r="Q150" s="76">
        <f xml:space="preserve"> (G150/(SARB!D148  + SARB!F148  + SARB!H148 + SARB!J148))*100</f>
        <v>0.58839319267729751</v>
      </c>
      <c r="R150" s="76">
        <f xml:space="preserve"> E150/((((Data!B150  / 100)  / (1  + (Data!B150  / 100))  * (0.78  * SARB!E148+0.72  * 'Embargoed data'!D150  + 0.087  * (SARB!E148  + 'Embargoed data'!D150)))))*100</f>
        <v>92.728280681468718</v>
      </c>
      <c r="S150" s="76">
        <f>(E150/(0.78  * SARB!E148+0.72  * 'Embargoed data'!D150  + 0.087  * (SARB!E148  + 'Embargoed data'!D150)))*100</f>
        <v>11.38768359246107</v>
      </c>
      <c r="T150" s="76">
        <f>(O150/SARB!W148)*100</f>
        <v>3.9689646394740631E-4</v>
      </c>
      <c r="U150" s="76">
        <f xml:space="preserve"> (M150/(Data!C149  + 'Embargoed data'!E149)*100)</f>
        <v>10.743879566445422</v>
      </c>
      <c r="V150" s="76">
        <f xml:space="preserve"> N150/(SARB!C148  - Data!C150  - 'Embargoed data'!F150)*100</f>
        <v>12.742120664935367</v>
      </c>
      <c r="W150" s="17">
        <v>132124.73876433299</v>
      </c>
      <c r="X150" s="17">
        <v>114423.616847436</v>
      </c>
      <c r="Y150" s="76">
        <f xml:space="preserve"> (W150/(Data!C150)*100)</f>
        <v>15.318117646197212</v>
      </c>
      <c r="Z150" s="76">
        <f xml:space="preserve"> (X150/'Embargoed data'!C150)*100</f>
        <v>18.037668221506348</v>
      </c>
      <c r="AA150" s="17">
        <v>14504</v>
      </c>
      <c r="AB150" s="17">
        <f t="shared" si="17"/>
        <v>174048</v>
      </c>
      <c r="AC150" s="17">
        <v>158743.99299485699</v>
      </c>
      <c r="AD150" s="76">
        <f>(AC150/(SARB!E148-Tax_data!AC150))*100</f>
        <v>14.641618817354288</v>
      </c>
      <c r="AE150" s="17"/>
      <c r="AF150" s="17"/>
    </row>
    <row r="151" spans="1:32" x14ac:dyDescent="0.2">
      <c r="A151" s="18">
        <v>38898</v>
      </c>
      <c r="B151" s="17">
        <v>263858</v>
      </c>
      <c r="C151" s="17">
        <v>229707</v>
      </c>
      <c r="D151" s="17">
        <v>9449</v>
      </c>
      <c r="E151" s="17">
        <f t="shared" si="12"/>
        <v>113388</v>
      </c>
      <c r="F151" s="17">
        <v>1716</v>
      </c>
      <c r="G151" s="17">
        <f t="shared" si="13"/>
        <v>20592</v>
      </c>
      <c r="H151" s="17">
        <v>1308.6666666666699</v>
      </c>
      <c r="I151" s="17">
        <f t="shared" si="14"/>
        <v>15704.00000000004</v>
      </c>
      <c r="J151" s="17">
        <v>1518</v>
      </c>
      <c r="K151" s="17">
        <f t="shared" si="15"/>
        <v>18216</v>
      </c>
      <c r="L151" s="17">
        <f t="shared" si="16"/>
        <v>493565</v>
      </c>
      <c r="M151" s="17">
        <v>132140</v>
      </c>
      <c r="N151" s="17">
        <v>131718</v>
      </c>
      <c r="O151" s="76">
        <f>(K151/SARB!S149)*100</f>
        <v>3.3856344719146234</v>
      </c>
      <c r="P151" s="76">
        <f>(I151/SARB!E149)*100</f>
        <v>1.2287344207601691</v>
      </c>
      <c r="Q151" s="76">
        <f xml:space="preserve"> (G151/(SARB!D149  + SARB!F149  + SARB!H149 + SARB!J149))*100</f>
        <v>0.587049001144335</v>
      </c>
      <c r="R151" s="76">
        <f xml:space="preserve"> E151/((((Data!B151  / 100)  / (1  + (Data!B151  / 100))  * (0.78  * SARB!E149+0.72  * 'Embargoed data'!D151  + 0.087  * (SARB!E149  + 'Embargoed data'!D151)))))*100</f>
        <v>76.126232229321474</v>
      </c>
      <c r="S151" s="76">
        <f>(E151/(0.78  * SARB!E149+0.72  * 'Embargoed data'!D151  + 0.087  * (SARB!E149  + 'Embargoed data'!D151)))*100</f>
        <v>9.3488355369342155</v>
      </c>
      <c r="T151" s="76">
        <f>(O151/SARB!W149)*100</f>
        <v>3.1456204834099598E-4</v>
      </c>
      <c r="U151" s="76">
        <f xml:space="preserve"> (M151/(Data!C150  + 'Embargoed data'!E150)*100)</f>
        <v>10.292546672656606</v>
      </c>
      <c r="V151" s="76">
        <f xml:space="preserve"> N151/(SARB!C149  - Data!C151  - 'Embargoed data'!F151)*100</f>
        <v>14.775627588943069</v>
      </c>
      <c r="W151" s="17">
        <v>136365.64861514</v>
      </c>
      <c r="X151" s="17">
        <v>125570.964324063</v>
      </c>
      <c r="Y151" s="76">
        <f xml:space="preserve"> (W151/(Data!C151)*100)</f>
        <v>15.327562912244458</v>
      </c>
      <c r="Z151" s="76">
        <f xml:space="preserve"> (X151/'Embargoed data'!C151)*100</f>
        <v>18.86411474786923</v>
      </c>
      <c r="AA151" s="17">
        <v>12546.666666666701</v>
      </c>
      <c r="AB151" s="17">
        <f t="shared" si="17"/>
        <v>150560.00000000041</v>
      </c>
      <c r="AC151" s="17">
        <v>165814.15244464099</v>
      </c>
      <c r="AD151" s="76">
        <f>(AC151/(SARB!E149-Tax_data!AC151))*100</f>
        <v>14.908008473920948</v>
      </c>
      <c r="AE151" s="17"/>
      <c r="AF151" s="17"/>
    </row>
    <row r="152" spans="1:32" x14ac:dyDescent="0.2">
      <c r="A152" s="18">
        <v>38990</v>
      </c>
      <c r="B152" s="17">
        <v>270766</v>
      </c>
      <c r="C152" s="17">
        <v>245812</v>
      </c>
      <c r="D152" s="17">
        <v>11174</v>
      </c>
      <c r="E152" s="17">
        <f t="shared" si="12"/>
        <v>134088</v>
      </c>
      <c r="F152" s="17">
        <v>1790.6666666666699</v>
      </c>
      <c r="G152" s="17">
        <f t="shared" si="13"/>
        <v>21488.00000000004</v>
      </c>
      <c r="H152" s="17">
        <v>1284.6666666666699</v>
      </c>
      <c r="I152" s="17">
        <f t="shared" si="14"/>
        <v>15416.00000000004</v>
      </c>
      <c r="J152" s="17">
        <v>2037</v>
      </c>
      <c r="K152" s="17">
        <f t="shared" si="15"/>
        <v>24444</v>
      </c>
      <c r="L152" s="17">
        <f t="shared" si="16"/>
        <v>516578</v>
      </c>
      <c r="M152" s="17">
        <v>142840</v>
      </c>
      <c r="N152" s="17">
        <v>127926</v>
      </c>
      <c r="O152" s="76">
        <f>(K152/SARB!S150)*100</f>
        <v>4.1771833917485077</v>
      </c>
      <c r="P152" s="76">
        <f>(I152/SARB!E150)*100</f>
        <v>1.1616437530376758</v>
      </c>
      <c r="Q152" s="76">
        <f xml:space="preserve"> (G152/(SARB!D150  + SARB!F150  + SARB!H150 + SARB!J150))*100</f>
        <v>0.60720839557162987</v>
      </c>
      <c r="R152" s="76">
        <f xml:space="preserve"> E152/((((Data!B152  / 100)  / (1  + (Data!B152  / 100))  * (0.78  * SARB!E150+0.72  * 'Embargoed data'!D152  + 0.087  * (SARB!E150  + 'Embargoed data'!D152)))))*100</f>
        <v>86.702517677125456</v>
      </c>
      <c r="S152" s="76">
        <f>(E152/(0.78  * SARB!E150+0.72  * 'Embargoed data'!D152  + 0.087  * (SARB!E150  + 'Embargoed data'!D152)))*100</f>
        <v>10.647677609471549</v>
      </c>
      <c r="T152" s="76">
        <f>(O152/SARB!W150)*100</f>
        <v>3.7937836191928755E-4</v>
      </c>
      <c r="U152" s="76">
        <f xml:space="preserve"> (M152/(Data!C151  + 'Embargoed data'!E151)*100)</f>
        <v>11.126764366055717</v>
      </c>
      <c r="V152" s="76">
        <f xml:space="preserve"> N152/(SARB!C150  - Data!C152  - 'Embargoed data'!F152)*100</f>
        <v>13.72490434135635</v>
      </c>
      <c r="W152" s="17">
        <v>141670.055362602</v>
      </c>
      <c r="X152" s="17">
        <v>143736.466700675</v>
      </c>
      <c r="Y152" s="76">
        <f xml:space="preserve"> (W152/(Data!C152)*100)</f>
        <v>15.522287502695553</v>
      </c>
      <c r="Z152" s="76">
        <f xml:space="preserve"> (X152/'Embargoed data'!C152)*100</f>
        <v>20.58179564023709</v>
      </c>
      <c r="AA152" s="17">
        <v>14258</v>
      </c>
      <c r="AB152" s="17">
        <f t="shared" si="17"/>
        <v>171096</v>
      </c>
      <c r="AC152" s="17">
        <v>175166.599926155</v>
      </c>
      <c r="AD152" s="76">
        <f>(AC152/(SARB!E150-Tax_data!AC152))*100</f>
        <v>15.206511148265864</v>
      </c>
      <c r="AE152" s="17"/>
      <c r="AF152" s="17"/>
    </row>
    <row r="153" spans="1:32" x14ac:dyDescent="0.2">
      <c r="A153" s="18">
        <v>39082</v>
      </c>
      <c r="B153" s="17">
        <v>307544</v>
      </c>
      <c r="C153" s="17">
        <v>243449</v>
      </c>
      <c r="D153" s="17">
        <v>11323.666666666701</v>
      </c>
      <c r="E153" s="17">
        <f t="shared" si="12"/>
        <v>135884.00000000041</v>
      </c>
      <c r="F153" s="17">
        <v>1746.6666666666699</v>
      </c>
      <c r="G153" s="17">
        <f t="shared" si="13"/>
        <v>20960.00000000004</v>
      </c>
      <c r="H153" s="17">
        <v>1486</v>
      </c>
      <c r="I153" s="17">
        <f t="shared" si="14"/>
        <v>17832</v>
      </c>
      <c r="J153" s="17">
        <v>2280</v>
      </c>
      <c r="K153" s="17">
        <f t="shared" si="15"/>
        <v>27360</v>
      </c>
      <c r="L153" s="17">
        <f t="shared" si="16"/>
        <v>550993</v>
      </c>
      <c r="M153" s="17">
        <v>153244</v>
      </c>
      <c r="N153" s="17">
        <v>154300</v>
      </c>
      <c r="O153" s="76">
        <f>(K153/SARB!S151)*100</f>
        <v>4.0461102772088342</v>
      </c>
      <c r="P153" s="76">
        <f>(I153/SARB!E151)*100</f>
        <v>1.2888518507007662</v>
      </c>
      <c r="Q153" s="76">
        <f xml:space="preserve"> (G153/(SARB!D151  + SARB!F151  + SARB!H151 + SARB!J151))*100</f>
        <v>0.57087388371822034</v>
      </c>
      <c r="R153" s="76">
        <f xml:space="preserve"> E153/((((Data!B153  / 100)  / (1  + (Data!B153  / 100))  * (0.78  * SARB!E151+0.72  * 'Embargoed data'!D153  + 0.087  * (SARB!E151  + 'Embargoed data'!D153)))))*100</f>
        <v>84.503836000941675</v>
      </c>
      <c r="S153" s="76">
        <f>(E153/(0.78  * SARB!E151+0.72  * 'Embargoed data'!D153  + 0.087  * (SARB!E151  + 'Embargoed data'!D153)))*100</f>
        <v>10.377664070291081</v>
      </c>
      <c r="T153" s="76">
        <f>(O153/SARB!W151)*100</f>
        <v>3.5718853472021882E-4</v>
      </c>
      <c r="U153" s="76">
        <f xml:space="preserve"> (M153/(Data!C152  + 'Embargoed data'!E152)*100)</f>
        <v>11.341462205215901</v>
      </c>
      <c r="V153" s="76">
        <f xml:space="preserve"> N153/(SARB!C151  - Data!C153  - 'Embargoed data'!F153)*100</f>
        <v>16.328921497910915</v>
      </c>
      <c r="W153" s="17">
        <v>156011.93055652099</v>
      </c>
      <c r="X153" s="17">
        <v>139354.06983731201</v>
      </c>
      <c r="Y153" s="76">
        <f xml:space="preserve"> (W153/(Data!C153)*100)</f>
        <v>16.619149181305417</v>
      </c>
      <c r="Z153" s="76">
        <f xml:space="preserve"> (X153/'Embargoed data'!C153)*100</f>
        <v>19.544852849201764</v>
      </c>
      <c r="AA153" s="17">
        <v>14605.666666666701</v>
      </c>
      <c r="AB153" s="17">
        <f t="shared" si="17"/>
        <v>175268.00000000041</v>
      </c>
      <c r="AC153" s="17">
        <v>171746.02690587501</v>
      </c>
      <c r="AD153" s="76">
        <f>(AC153/(SARB!E151-Tax_data!AC153))*100</f>
        <v>14.172674676096944</v>
      </c>
      <c r="AE153" s="17"/>
      <c r="AF153" s="17"/>
    </row>
    <row r="154" spans="1:32" x14ac:dyDescent="0.2">
      <c r="A154" s="18">
        <v>39172</v>
      </c>
      <c r="B154" s="17">
        <v>306741</v>
      </c>
      <c r="C154" s="17">
        <v>255248</v>
      </c>
      <c r="D154" s="17">
        <v>12874.666666666701</v>
      </c>
      <c r="E154" s="17">
        <f t="shared" si="12"/>
        <v>154496.00000000041</v>
      </c>
      <c r="F154" s="17">
        <v>2028</v>
      </c>
      <c r="G154" s="17">
        <f t="shared" si="13"/>
        <v>24336</v>
      </c>
      <c r="H154" s="17">
        <v>1804.6666666666699</v>
      </c>
      <c r="I154" s="17">
        <f t="shared" si="14"/>
        <v>21656.00000000004</v>
      </c>
      <c r="J154" s="17">
        <v>2064.3333333333298</v>
      </c>
      <c r="K154" s="17">
        <f t="shared" si="15"/>
        <v>24771.999999999956</v>
      </c>
      <c r="L154" s="17">
        <f t="shared" si="16"/>
        <v>561989</v>
      </c>
      <c r="M154" s="17">
        <v>157758</v>
      </c>
      <c r="N154" s="17">
        <v>148983</v>
      </c>
      <c r="O154" s="76">
        <f>(K154/SARB!S152)*100</f>
        <v>3.8234885551559614</v>
      </c>
      <c r="P154" s="76">
        <f>(I154/SARB!E152)*100</f>
        <v>1.5220338578034132</v>
      </c>
      <c r="Q154" s="76">
        <f xml:space="preserve"> (G154/(SARB!D152  + SARB!F152  + SARB!H152 + SARB!J152))*100</f>
        <v>0.65683093647800317</v>
      </c>
      <c r="R154" s="76">
        <f xml:space="preserve"> E154/((((Data!B154  / 100)  / (1  + (Data!B154  / 100))  * (0.78  * SARB!E152+0.72  * 'Embargoed data'!D154  + 0.087  * (SARB!E152  + 'Embargoed data'!D154)))))*100</f>
        <v>93.010784892653334</v>
      </c>
      <c r="S154" s="76">
        <f>(E154/(0.78  * SARB!E152+0.72  * 'Embargoed data'!D154  + 0.087  * (SARB!E152  + 'Embargoed data'!D154)))*100</f>
        <v>11.422377092080232</v>
      </c>
      <c r="T154" s="76">
        <f>(O154/SARB!W152)*100</f>
        <v>3.3357050674392524E-4</v>
      </c>
      <c r="U154" s="76">
        <f xml:space="preserve"> (M154/(Data!C153  + 'Embargoed data'!E153)*100)</f>
        <v>11.228223990591859</v>
      </c>
      <c r="V154" s="76">
        <f xml:space="preserve"> N154/(SARB!C152  - Data!C154  - 'Embargoed data'!F154)*100</f>
        <v>14.645156996794704</v>
      </c>
      <c r="W154" s="17">
        <v>150735.11548285201</v>
      </c>
      <c r="X154" s="17">
        <v>151661.413528331</v>
      </c>
      <c r="Y154" s="76">
        <f xml:space="preserve"> (W154/(Data!C154)*100)</f>
        <v>15.512962757273238</v>
      </c>
      <c r="Z154" s="76">
        <f xml:space="preserve"> (X154/'Embargoed data'!C154)*100</f>
        <v>19.580087029013114</v>
      </c>
      <c r="AA154" s="17">
        <v>16751.333333333299</v>
      </c>
      <c r="AB154" s="17">
        <f t="shared" si="17"/>
        <v>201015.99999999959</v>
      </c>
      <c r="AC154" s="17">
        <v>182856.741134771</v>
      </c>
      <c r="AD154" s="76">
        <f>(AC154/(SARB!E152-Tax_data!AC154))*100</f>
        <v>14.746793725076103</v>
      </c>
      <c r="AE154" s="17"/>
      <c r="AF154" s="17"/>
    </row>
    <row r="155" spans="1:32" x14ac:dyDescent="0.2">
      <c r="A155" s="18">
        <v>39263</v>
      </c>
      <c r="B155" s="17">
        <v>311193</v>
      </c>
      <c r="C155" s="17">
        <v>258972</v>
      </c>
      <c r="D155" s="17">
        <v>10790.333333333299</v>
      </c>
      <c r="E155" s="17">
        <f t="shared" si="12"/>
        <v>129483.99999999959</v>
      </c>
      <c r="F155" s="17">
        <v>1884</v>
      </c>
      <c r="G155" s="17">
        <f t="shared" si="13"/>
        <v>22608</v>
      </c>
      <c r="H155" s="17">
        <v>1463</v>
      </c>
      <c r="I155" s="17">
        <f t="shared" si="14"/>
        <v>17556</v>
      </c>
      <c r="J155" s="17">
        <v>1813</v>
      </c>
      <c r="K155" s="17">
        <f t="shared" si="15"/>
        <v>21756</v>
      </c>
      <c r="L155" s="17">
        <f t="shared" si="16"/>
        <v>570165</v>
      </c>
      <c r="M155" s="17">
        <v>153124</v>
      </c>
      <c r="N155" s="17">
        <v>158069</v>
      </c>
      <c r="O155" s="76">
        <f>(K155/SARB!S153)*100</f>
        <v>3.1937522478549045</v>
      </c>
      <c r="P155" s="76">
        <f>(I155/SARB!E153)*100</f>
        <v>1.1994351259044784</v>
      </c>
      <c r="Q155" s="76">
        <f xml:space="preserve"> (G155/(SARB!D153  + SARB!F153  + SARB!H153 + SARB!J153))*100</f>
        <v>0.59875783174873143</v>
      </c>
      <c r="R155" s="76">
        <f xml:space="preserve"> E155/((((Data!B155  / 100)  / (1  + (Data!B155  / 100))  * (0.78  * SARB!E153+0.72  * 'Embargoed data'!D155  + 0.087  * (SARB!E153  + 'Embargoed data'!D155)))))*100</f>
        <v>75.863685440987865</v>
      </c>
      <c r="S155" s="76">
        <f>(E155/(0.78  * SARB!E153+0.72  * 'Embargoed data'!D155  + 0.087  * (SARB!E153  + 'Embargoed data'!D155)))*100</f>
        <v>9.3165929488932449</v>
      </c>
      <c r="T155" s="76">
        <f>(O155/SARB!W153)*100</f>
        <v>2.7562237735879986E-4</v>
      </c>
      <c r="U155" s="76">
        <f xml:space="preserve"> (M155/(Data!C154  + 'Embargoed data'!E154)*100)</f>
        <v>10.446481688632382</v>
      </c>
      <c r="V155" s="76">
        <f xml:space="preserve"> N155/(SARB!C153  - Data!C155  - 'Embargoed data'!F155)*100</f>
        <v>15.61733167441648</v>
      </c>
      <c r="W155" s="17">
        <v>158500.63661198999</v>
      </c>
      <c r="X155" s="17">
        <v>155915.081826318</v>
      </c>
      <c r="Y155" s="76">
        <f xml:space="preserve"> (W155/(Data!C155)*100)</f>
        <v>15.78443199297222</v>
      </c>
      <c r="Z155" s="76">
        <f xml:space="preserve"> (X155/'Embargoed data'!C155)*100</f>
        <v>20.489644600466399</v>
      </c>
      <c r="AA155" s="17">
        <v>14187</v>
      </c>
      <c r="AB155" s="17">
        <f t="shared" si="17"/>
        <v>170244</v>
      </c>
      <c r="AC155" s="17">
        <v>188865.050375814</v>
      </c>
      <c r="AD155" s="76">
        <f>(AC155/(SARB!E153-Tax_data!AC155))*100</f>
        <v>14.814990762566927</v>
      </c>
      <c r="AE155" s="17"/>
      <c r="AF155" s="17"/>
    </row>
    <row r="156" spans="1:32" x14ac:dyDescent="0.2">
      <c r="A156" s="18">
        <v>39355</v>
      </c>
      <c r="B156" s="17">
        <v>309681</v>
      </c>
      <c r="C156" s="17">
        <v>269590</v>
      </c>
      <c r="D156" s="17">
        <v>11753.333333333299</v>
      </c>
      <c r="E156" s="17">
        <f t="shared" si="12"/>
        <v>141039.99999999959</v>
      </c>
      <c r="F156" s="17">
        <v>1930</v>
      </c>
      <c r="G156" s="17">
        <f t="shared" si="13"/>
        <v>23160</v>
      </c>
      <c r="H156" s="17">
        <v>1398.3333333333301</v>
      </c>
      <c r="I156" s="17">
        <f t="shared" si="14"/>
        <v>16779.99999999996</v>
      </c>
      <c r="J156" s="17">
        <v>2221.3333333333298</v>
      </c>
      <c r="K156" s="17">
        <f t="shared" si="15"/>
        <v>26655.999999999956</v>
      </c>
      <c r="L156" s="17">
        <f t="shared" si="16"/>
        <v>579271</v>
      </c>
      <c r="M156" s="17">
        <v>176352</v>
      </c>
      <c r="N156" s="17">
        <v>133329</v>
      </c>
      <c r="O156" s="76">
        <f>(K156/SARB!S154)*100</f>
        <v>3.8189166460123802</v>
      </c>
      <c r="P156" s="76">
        <f>(I156/SARB!E154)*100</f>
        <v>1.112822124866863</v>
      </c>
      <c r="Q156" s="76">
        <f xml:space="preserve"> (G156/(SARB!D154  + SARB!F154  + SARB!H154 + SARB!J154))*100</f>
        <v>0.60596387764553206</v>
      </c>
      <c r="R156" s="76">
        <f xml:space="preserve"> E156/((((Data!B156  / 100)  / (1  + (Data!B156  / 100))  * (0.78  * SARB!E154+0.72  * 'Embargoed data'!D156  + 0.087  * (SARB!E154  + 'Embargoed data'!D156)))))*100</f>
        <v>80.096061423052447</v>
      </c>
      <c r="S156" s="76">
        <f>(E156/(0.78  * SARB!E154+0.72  * 'Embargoed data'!D156  + 0.087  * (SARB!E154  + 'Embargoed data'!D156)))*100</f>
        <v>9.8363584203748626</v>
      </c>
      <c r="T156" s="76">
        <f>(O156/SARB!W154)*100</f>
        <v>3.2656697385888305E-4</v>
      </c>
      <c r="U156" s="76">
        <f xml:space="preserve"> (M156/(Data!C155  + 'Embargoed data'!E155)*100)</f>
        <v>11.968471108645399</v>
      </c>
      <c r="V156" s="76">
        <f xml:space="preserve"> N156/(SARB!C154  - Data!C156  - 'Embargoed data'!F156)*100</f>
        <v>12.985599492298503</v>
      </c>
      <c r="W156" s="17">
        <v>175200.85616365899</v>
      </c>
      <c r="X156" s="17">
        <v>151301.70286891601</v>
      </c>
      <c r="Y156" s="76">
        <f xml:space="preserve"> (W156/(Data!C156)*100)</f>
        <v>16.968244372871379</v>
      </c>
      <c r="Z156" s="76">
        <f xml:space="preserve"> (X156/'Embargoed data'!C156)*100</f>
        <v>19.701514460236599</v>
      </c>
      <c r="AA156" s="17">
        <v>15120</v>
      </c>
      <c r="AB156" s="17">
        <f t="shared" si="17"/>
        <v>181440</v>
      </c>
      <c r="AC156" s="17">
        <v>185935.46096668401</v>
      </c>
      <c r="AD156" s="76">
        <f>(AC156/(SARB!E154-Tax_data!AC156))*100</f>
        <v>14.065320955829987</v>
      </c>
      <c r="AE156" s="17"/>
      <c r="AF156" s="17"/>
    </row>
    <row r="157" spans="1:32" x14ac:dyDescent="0.2">
      <c r="A157" s="18">
        <v>39447</v>
      </c>
      <c r="B157" s="17">
        <v>358725</v>
      </c>
      <c r="C157" s="17">
        <v>274794</v>
      </c>
      <c r="D157" s="17">
        <v>13252</v>
      </c>
      <c r="E157" s="17">
        <f t="shared" si="12"/>
        <v>159024</v>
      </c>
      <c r="F157" s="17">
        <v>2075.6666666666702</v>
      </c>
      <c r="G157" s="17">
        <f t="shared" si="13"/>
        <v>24908.000000000044</v>
      </c>
      <c r="H157" s="17">
        <v>1645</v>
      </c>
      <c r="I157" s="17">
        <f t="shared" si="14"/>
        <v>19740</v>
      </c>
      <c r="J157" s="17">
        <v>2375.6666666666702</v>
      </c>
      <c r="K157" s="17">
        <f t="shared" si="15"/>
        <v>28508.000000000044</v>
      </c>
      <c r="L157" s="17">
        <f t="shared" si="16"/>
        <v>633519</v>
      </c>
      <c r="M157" s="17">
        <v>168606</v>
      </c>
      <c r="N157" s="17">
        <v>190119</v>
      </c>
      <c r="O157" s="76">
        <f>(K157/SARB!S155)*100</f>
        <v>4.0117193766552557</v>
      </c>
      <c r="P157" s="76">
        <f>(I157/SARB!E155)*100</f>
        <v>1.262886367096884</v>
      </c>
      <c r="Q157" s="76">
        <f xml:space="preserve"> (G157/(SARB!D155  + SARB!F155  + SARB!H155 + SARB!J155))*100</f>
        <v>0.65019936958749214</v>
      </c>
      <c r="R157" s="76">
        <f xml:space="preserve"> E157/((((Data!B157  / 100)  / (1  + (Data!B157  / 100))  * (0.78  * SARB!E155+0.72  * 'Embargoed data'!D157  + 0.087  * (SARB!E155  + 'Embargoed data'!D157)))))*100</f>
        <v>87.002635656912673</v>
      </c>
      <c r="S157" s="76">
        <f>(E157/(0.78  * SARB!E155+0.72  * 'Embargoed data'!D157  + 0.087  * (SARB!E155  + 'Embargoed data'!D157)))*100</f>
        <v>10.684534203480503</v>
      </c>
      <c r="T157" s="76">
        <f>(O157/SARB!W155)*100</f>
        <v>3.3976631188488258E-4</v>
      </c>
      <c r="U157" s="76">
        <f xml:space="preserve"> (M157/(Data!C156  + 'Embargoed data'!E156)*100)</f>
        <v>10.959640175706291</v>
      </c>
      <c r="V157" s="76">
        <f xml:space="preserve"> N157/(SARB!C155  - Data!C157  - 'Embargoed data'!F157)*100</f>
        <v>17.888885331124378</v>
      </c>
      <c r="W157" s="17">
        <v>174258.79391808499</v>
      </c>
      <c r="X157" s="17">
        <v>169497.88978785599</v>
      </c>
      <c r="Y157" s="76">
        <f xml:space="preserve"> (W157/(Data!C157)*100)</f>
        <v>16.211824491140465</v>
      </c>
      <c r="Z157" s="76">
        <f xml:space="preserve"> (X157/'Embargoed data'!C157)*100</f>
        <v>21.291204635538087</v>
      </c>
      <c r="AA157" s="17">
        <v>17055.666666666701</v>
      </c>
      <c r="AB157" s="17">
        <f t="shared" si="17"/>
        <v>204668.00000000041</v>
      </c>
      <c r="AC157" s="17">
        <v>200085.024981272</v>
      </c>
      <c r="AD157" s="76">
        <f>(AC157/(SARB!E155-Tax_data!AC157))*100</f>
        <v>14.67974188195447</v>
      </c>
      <c r="AE157" s="17"/>
      <c r="AF157" s="17"/>
    </row>
    <row r="158" spans="1:32" x14ac:dyDescent="0.2">
      <c r="A158" s="18">
        <v>39538</v>
      </c>
      <c r="B158" s="17">
        <v>354121</v>
      </c>
      <c r="C158" s="17">
        <v>292432</v>
      </c>
      <c r="D158" s="17">
        <v>14352.333333333299</v>
      </c>
      <c r="E158" s="17">
        <f t="shared" si="12"/>
        <v>172227.99999999959</v>
      </c>
      <c r="F158" s="17">
        <v>2024</v>
      </c>
      <c r="G158" s="17">
        <f t="shared" si="13"/>
        <v>24288</v>
      </c>
      <c r="H158" s="17">
        <v>2060.3333333333298</v>
      </c>
      <c r="I158" s="17">
        <f t="shared" si="14"/>
        <v>24723.999999999956</v>
      </c>
      <c r="J158" s="17">
        <v>2413.3333333333298</v>
      </c>
      <c r="K158" s="17">
        <f t="shared" si="15"/>
        <v>28959.999999999956</v>
      </c>
      <c r="L158" s="17">
        <f t="shared" si="16"/>
        <v>646553</v>
      </c>
      <c r="M158" s="17">
        <v>188798</v>
      </c>
      <c r="N158" s="17">
        <v>165323</v>
      </c>
      <c r="O158" s="76">
        <f>(K158/SARB!S156)*100</f>
        <v>3.619760190887348</v>
      </c>
      <c r="P158" s="76">
        <f>(I158/SARB!E156)*100</f>
        <v>1.5843954605954977</v>
      </c>
      <c r="Q158" s="76">
        <f xml:space="preserve"> (G158/(SARB!D156  + SARB!F156  + SARB!H156 + SARB!J156))*100</f>
        <v>0.61732866575114553</v>
      </c>
      <c r="R158" s="76">
        <f xml:space="preserve"> E158/((((Data!B158  / 100)  / (1  + (Data!B158  / 100))  * (0.78  * SARB!E156+0.72  * 'Embargoed data'!D158  + 0.087  * (SARB!E156  + 'Embargoed data'!D158)))))*100</f>
        <v>93.909693058794417</v>
      </c>
      <c r="S158" s="76">
        <f>(E158/(0.78  * SARB!E156+0.72  * 'Embargoed data'!D158  + 0.087  * (SARB!E156  + 'Embargoed data'!D158)))*100</f>
        <v>11.532769323009841</v>
      </c>
      <c r="T158" s="76">
        <f>(O158/SARB!W156)*100</f>
        <v>3.0260594341456989E-4</v>
      </c>
      <c r="U158" s="76">
        <f xml:space="preserve"> (M158/(Data!C157  + 'Embargoed data'!E157)*100)</f>
        <v>11.923350535390636</v>
      </c>
      <c r="V158" s="76">
        <f xml:space="preserve"> N158/(SARB!C156  - Data!C158  - 'Embargoed data'!F158)*100</f>
        <v>14.966719073072468</v>
      </c>
      <c r="W158" s="17">
        <v>177135.91496021001</v>
      </c>
      <c r="X158" s="17">
        <v>164130.863245841</v>
      </c>
      <c r="Y158" s="76">
        <f xml:space="preserve"> (W158/(Data!C158)*100)</f>
        <v>16.005963290452495</v>
      </c>
      <c r="Z158" s="76">
        <f xml:space="preserve"> (X158/'Embargoed data'!C158)*100</f>
        <v>19.789837116117674</v>
      </c>
      <c r="AA158" s="17">
        <v>18492</v>
      </c>
      <c r="AB158" s="17">
        <f t="shared" si="17"/>
        <v>221904</v>
      </c>
      <c r="AC158" s="17">
        <v>200561.76463669399</v>
      </c>
      <c r="AD158" s="76">
        <f>(AC158/(SARB!E156-Tax_data!AC158))*100</f>
        <v>14.74819454013074</v>
      </c>
      <c r="AE158" s="17"/>
      <c r="AF158" s="17"/>
    </row>
    <row r="159" spans="1:32" x14ac:dyDescent="0.2">
      <c r="A159" s="18">
        <v>39629</v>
      </c>
      <c r="B159" s="17">
        <v>346730</v>
      </c>
      <c r="C159" s="17">
        <v>278834</v>
      </c>
      <c r="D159" s="17">
        <v>11390</v>
      </c>
      <c r="E159" s="17">
        <f t="shared" si="12"/>
        <v>136680</v>
      </c>
      <c r="F159" s="17">
        <v>2024</v>
      </c>
      <c r="G159" s="17">
        <f t="shared" si="13"/>
        <v>24288</v>
      </c>
      <c r="H159" s="17">
        <v>1677</v>
      </c>
      <c r="I159" s="17">
        <f t="shared" si="14"/>
        <v>20124</v>
      </c>
      <c r="J159" s="17">
        <v>1781.3333333333301</v>
      </c>
      <c r="K159" s="17">
        <f t="shared" si="15"/>
        <v>21375.99999999996</v>
      </c>
      <c r="L159" s="17">
        <f t="shared" si="16"/>
        <v>625564</v>
      </c>
      <c r="M159" s="17">
        <v>171784</v>
      </c>
      <c r="N159" s="17">
        <v>174946</v>
      </c>
      <c r="O159" s="76">
        <f>(K159/SARB!S157)*100</f>
        <v>2.371748498795037</v>
      </c>
      <c r="P159" s="76">
        <f>(I159/SARB!E157)*100</f>
        <v>1.2420941791802944</v>
      </c>
      <c r="Q159" s="76">
        <f xml:space="preserve"> (G159/(SARB!D157  + SARB!F157  + SARB!H157 + SARB!J157))*100</f>
        <v>0.61800300146714637</v>
      </c>
      <c r="R159" s="76">
        <f xml:space="preserve"> E159/((((Data!B159  / 100)  / (1  + (Data!B159  / 100))  * (0.78  * SARB!E157+0.72  * 'Embargoed data'!D159  + 0.087  * (SARB!E157  + 'Embargoed data'!D159)))))*100</f>
        <v>71.69184448174687</v>
      </c>
      <c r="S159" s="76">
        <f>(E159/(0.78  * SARB!E157+0.72  * 'Embargoed data'!D159  + 0.087  * (SARB!E157  + 'Embargoed data'!D159)))*100</f>
        <v>8.8042616030215441</v>
      </c>
      <c r="T159" s="76">
        <f>(O159/SARB!W157)*100</f>
        <v>1.945842493760696E-4</v>
      </c>
      <c r="U159" s="76">
        <f xml:space="preserve"> (M159/(Data!C158  + 'Embargoed data'!E158)*100)</f>
        <v>10.632651293540414</v>
      </c>
      <c r="V159" s="76">
        <f xml:space="preserve"> N159/(SARB!C157  - Data!C159  - 'Embargoed data'!F159)*100</f>
        <v>16.030322091032943</v>
      </c>
      <c r="W159" s="17">
        <v>177224.48773088399</v>
      </c>
      <c r="X159" s="17">
        <v>178797.16193830699</v>
      </c>
      <c r="Y159" s="76">
        <f xml:space="preserve"> (W159/(Data!C159)*100)</f>
        <v>15.499644723317443</v>
      </c>
      <c r="Z159" s="76">
        <f xml:space="preserve"> (X159/'Embargoed data'!C159)*100</f>
        <v>21.608858198730587</v>
      </c>
      <c r="AA159" s="17">
        <v>15139</v>
      </c>
      <c r="AB159" s="17">
        <f t="shared" si="17"/>
        <v>181668</v>
      </c>
      <c r="AC159" s="17">
        <v>203589.12516906901</v>
      </c>
      <c r="AD159" s="76">
        <f>(AC159/(SARB!E157-Tax_data!AC159))*100</f>
        <v>14.371897852306034</v>
      </c>
      <c r="AE159" s="17"/>
      <c r="AF159" s="17"/>
    </row>
    <row r="160" spans="1:32" x14ac:dyDescent="0.2">
      <c r="A160" s="18">
        <v>39721</v>
      </c>
      <c r="B160" s="17">
        <v>317347</v>
      </c>
      <c r="C160" s="17">
        <v>280722</v>
      </c>
      <c r="D160" s="17">
        <v>12507.666666666701</v>
      </c>
      <c r="E160" s="17">
        <f t="shared" si="12"/>
        <v>150092.00000000041</v>
      </c>
      <c r="F160" s="17">
        <v>1998.6666666666699</v>
      </c>
      <c r="G160" s="17">
        <f t="shared" si="13"/>
        <v>23984.00000000004</v>
      </c>
      <c r="H160" s="17">
        <v>1508</v>
      </c>
      <c r="I160" s="17">
        <f t="shared" si="14"/>
        <v>18096</v>
      </c>
      <c r="J160" s="17">
        <v>1957.6666666666699</v>
      </c>
      <c r="K160" s="17">
        <f t="shared" si="15"/>
        <v>23492.00000000004</v>
      </c>
      <c r="L160" s="17">
        <f t="shared" si="16"/>
        <v>598069</v>
      </c>
      <c r="M160" s="17">
        <v>177675</v>
      </c>
      <c r="N160" s="17">
        <v>139672</v>
      </c>
      <c r="O160" s="76">
        <f>(K160/SARB!S158)*100</f>
        <v>2.4731753330975161</v>
      </c>
      <c r="P160" s="76">
        <f>(I160/SARB!E158)*100</f>
        <v>1.0717655287844499</v>
      </c>
      <c r="Q160" s="76">
        <f xml:space="preserve"> (G160/(SARB!D158  + SARB!F158  + SARB!H158 + SARB!J158))*100</f>
        <v>0.60920797121604198</v>
      </c>
      <c r="R160" s="76">
        <f xml:space="preserve"> E160/((((Data!B160  / 100)  / (1  + (Data!B160  / 100))  * (0.78  * SARB!E158+0.72  * 'Embargoed data'!D160  + 0.087  * (SARB!E158  + 'Embargoed data'!D160)))))*100</f>
        <v>75.142386542799343</v>
      </c>
      <c r="S160" s="76">
        <f>(E160/(0.78  * SARB!E158+0.72  * 'Embargoed data'!D160  + 0.087  * (SARB!E158  + 'Embargoed data'!D160)))*100</f>
        <v>9.228012382449041</v>
      </c>
      <c r="T160" s="76">
        <f>(O160/SARB!W158)*100</f>
        <v>1.9875733900209802E-4</v>
      </c>
      <c r="U160" s="76">
        <f xml:space="preserve"> (M160/(Data!C159  + 'Embargoed data'!E159)*100)</f>
        <v>10.685105768414562</v>
      </c>
      <c r="V160" s="76">
        <f xml:space="preserve"> N160/(SARB!C158  - Data!C160  - 'Embargoed data'!F160)*100</f>
        <v>12.663784191172367</v>
      </c>
      <c r="W160" s="17">
        <v>178752.50292466299</v>
      </c>
      <c r="X160" s="17">
        <v>159066.21121682701</v>
      </c>
      <c r="Y160" s="76">
        <f xml:space="preserve"> (W160/(Data!C160)*100)</f>
        <v>15.085897935912035</v>
      </c>
      <c r="Z160" s="76">
        <f xml:space="preserve"> (X160/'Embargoed data'!C160)*100</f>
        <v>19.000254535276831</v>
      </c>
      <c r="AA160" s="17">
        <v>16067.666666666701</v>
      </c>
      <c r="AB160" s="17">
        <f t="shared" si="17"/>
        <v>192812.00000000041</v>
      </c>
      <c r="AC160" s="17">
        <v>198056.26424680901</v>
      </c>
      <c r="AD160" s="76">
        <f>(AC160/(SARB!E158-Tax_data!AC160))*100</f>
        <v>13.28904236474221</v>
      </c>
      <c r="AE160" s="17"/>
      <c r="AF160" s="17"/>
    </row>
    <row r="161" spans="1:32" x14ac:dyDescent="0.2">
      <c r="A161" s="18">
        <v>39813</v>
      </c>
      <c r="B161" s="17">
        <v>397494</v>
      </c>
      <c r="C161" s="17">
        <v>265148</v>
      </c>
      <c r="D161" s="17">
        <v>12384.666666666701</v>
      </c>
      <c r="E161" s="17">
        <f t="shared" si="12"/>
        <v>148616.00000000041</v>
      </c>
      <c r="F161" s="17">
        <v>2058.3333333333298</v>
      </c>
      <c r="G161" s="17">
        <f t="shared" si="13"/>
        <v>24699.999999999956</v>
      </c>
      <c r="H161" s="17">
        <v>1747.3333333333301</v>
      </c>
      <c r="I161" s="17">
        <f t="shared" si="14"/>
        <v>20967.99999999996</v>
      </c>
      <c r="J161" s="17">
        <v>1919.3333333333301</v>
      </c>
      <c r="K161" s="17">
        <f t="shared" si="15"/>
        <v>23031.99999999996</v>
      </c>
      <c r="L161" s="17">
        <f t="shared" si="16"/>
        <v>662642</v>
      </c>
      <c r="M161" s="17">
        <v>186583</v>
      </c>
      <c r="N161" s="17">
        <v>210911</v>
      </c>
      <c r="O161" s="76">
        <f>(K161/SARB!S159)*100</f>
        <v>2.6432516861746826</v>
      </c>
      <c r="P161" s="76">
        <f>(I161/SARB!E159)*100</f>
        <v>1.2218124522547393</v>
      </c>
      <c r="Q161" s="76">
        <f xml:space="preserve"> (G161/(SARB!D159  + SARB!F159  + SARB!H159 + SARB!J159))*100</f>
        <v>0.63288674248325172</v>
      </c>
      <c r="R161" s="76">
        <f xml:space="preserve"> E161/((((Data!B161  / 100)  / (1  + (Data!B161  / 100))  * (0.78  * SARB!E159+0.72  * 'Embargoed data'!D161  + 0.087  * (SARB!E159  + 'Embargoed data'!D161)))))*100</f>
        <v>73.336094743083237</v>
      </c>
      <c r="S161" s="76">
        <f>(E161/(0.78  * SARB!E159+0.72  * 'Embargoed data'!D161  + 0.087  * (SARB!E159  + 'Embargoed data'!D161)))*100</f>
        <v>9.0061870737119758</v>
      </c>
      <c r="T161" s="76">
        <f>(O161/SARB!W159)*100</f>
        <v>2.0964411372325826E-4</v>
      </c>
      <c r="U161" s="76">
        <f xml:space="preserve"> (M161/(Data!C160  + 'Embargoed data'!E160)*100)</f>
        <v>10.786398037760399</v>
      </c>
      <c r="V161" s="76">
        <f xml:space="preserve"> N161/(SARB!C159  - Data!C161  - 'Embargoed data'!F161)*100</f>
        <v>19.735073682046782</v>
      </c>
      <c r="W161" s="17">
        <v>193969.499155008</v>
      </c>
      <c r="X161" s="17">
        <v>183615.40015635401</v>
      </c>
      <c r="Y161" s="76">
        <f xml:space="preserve"> (W161/(Data!C161)*100)</f>
        <v>16.016638384460428</v>
      </c>
      <c r="Z161" s="76">
        <f xml:space="preserve"> (X161/'Embargoed data'!C161)*100</f>
        <v>22.579849739565738</v>
      </c>
      <c r="AA161" s="17">
        <v>16247.333333333299</v>
      </c>
      <c r="AB161" s="17">
        <f t="shared" si="17"/>
        <v>194967.99999999959</v>
      </c>
      <c r="AC161" s="17">
        <v>189204.18636305301</v>
      </c>
      <c r="AD161" s="76">
        <f>(AC161/(SARB!E159-Tax_data!AC161))*100</f>
        <v>12.391110915363496</v>
      </c>
      <c r="AE161" s="17"/>
      <c r="AF161" s="17"/>
    </row>
    <row r="162" spans="1:32" x14ac:dyDescent="0.2">
      <c r="A162" s="18">
        <v>39903</v>
      </c>
      <c r="B162" s="17">
        <v>455085</v>
      </c>
      <c r="C162" s="17">
        <v>273898</v>
      </c>
      <c r="D162" s="17">
        <v>15165</v>
      </c>
      <c r="E162" s="17">
        <f t="shared" si="12"/>
        <v>181980</v>
      </c>
      <c r="F162" s="17">
        <v>2213.6666666666702</v>
      </c>
      <c r="G162" s="17">
        <f t="shared" si="13"/>
        <v>26564.000000000044</v>
      </c>
      <c r="H162" s="17">
        <v>2186</v>
      </c>
      <c r="I162" s="17">
        <f t="shared" si="14"/>
        <v>26232</v>
      </c>
      <c r="J162" s="17">
        <v>1925</v>
      </c>
      <c r="K162" s="17">
        <f t="shared" si="15"/>
        <v>23100</v>
      </c>
      <c r="L162" s="17">
        <f t="shared" si="16"/>
        <v>728983</v>
      </c>
      <c r="M162" s="17">
        <v>244610</v>
      </c>
      <c r="N162" s="17">
        <v>210475</v>
      </c>
      <c r="O162" s="76">
        <f>(K162/SARB!S160)*100</f>
        <v>3.049001814882033</v>
      </c>
      <c r="P162" s="76">
        <f>(I162/SARB!E160)*100</f>
        <v>1.5387746937496958</v>
      </c>
      <c r="Q162" s="76">
        <f xml:space="preserve"> (G162/(SARB!D160  + SARB!F160  + SARB!H160 + SARB!J160))*100</f>
        <v>0.68667282407770136</v>
      </c>
      <c r="R162" s="76">
        <f xml:space="preserve"> E162/((((Data!B162  / 100)  / (1  + (Data!B162  / 100))  * (0.78  * SARB!E160+0.72  * 'Embargoed data'!D162  + 0.087  * (SARB!E160  + 'Embargoed data'!D162)))))*100</f>
        <v>90.650734275717156</v>
      </c>
      <c r="S162" s="76">
        <f>(E162/(0.78  * SARB!E160+0.72  * 'Embargoed data'!D162  + 0.087  * (SARB!E160  + 'Embargoed data'!D162)))*100</f>
        <v>11.132546314561756</v>
      </c>
      <c r="T162" s="76">
        <f>(O162/SARB!W160)*100</f>
        <v>2.4526261463804543E-4</v>
      </c>
      <c r="U162" s="76">
        <f xml:space="preserve"> (M162/(Data!C161  + 'Embargoed data'!E161)*100)</f>
        <v>13.901070297736931</v>
      </c>
      <c r="V162" s="76">
        <f xml:space="preserve"> N162/(SARB!C160  - Data!C162  - 'Embargoed data'!F162)*100</f>
        <v>18.399092653520945</v>
      </c>
      <c r="W162" s="17">
        <v>227607.16743864599</v>
      </c>
      <c r="X162" s="17">
        <v>208940.04164668499</v>
      </c>
      <c r="Y162" s="76">
        <f xml:space="preserve"> (W162/(Data!C162)*100)</f>
        <v>18.891979415250727</v>
      </c>
      <c r="Z162" s="76">
        <f xml:space="preserve"> (X162/'Embargoed data'!C162)*100</f>
        <v>23.749336009513211</v>
      </c>
      <c r="AA162" s="17">
        <v>19615</v>
      </c>
      <c r="AB162" s="17">
        <f t="shared" si="17"/>
        <v>235380</v>
      </c>
      <c r="AC162" s="17">
        <v>212359.74568063</v>
      </c>
      <c r="AD162" s="76">
        <f>(AC162/(SARB!E160-Tax_data!AC162))*100</f>
        <v>14.229667080001471</v>
      </c>
      <c r="AE162" s="17"/>
      <c r="AF162" s="17"/>
    </row>
    <row r="163" spans="1:32" x14ac:dyDescent="0.2">
      <c r="A163" s="18">
        <v>39994</v>
      </c>
      <c r="B163" s="17">
        <v>329737</v>
      </c>
      <c r="C163" s="17">
        <v>271959</v>
      </c>
      <c r="D163" s="17">
        <v>7859.6666666666697</v>
      </c>
      <c r="E163" s="17">
        <f t="shared" si="12"/>
        <v>94316.000000000029</v>
      </c>
      <c r="F163" s="17">
        <v>2156.3333333333298</v>
      </c>
      <c r="G163" s="17">
        <f t="shared" si="13"/>
        <v>25875.999999999956</v>
      </c>
      <c r="H163" s="17">
        <v>1614.6666666666699</v>
      </c>
      <c r="I163" s="17">
        <f t="shared" si="14"/>
        <v>19376.00000000004</v>
      </c>
      <c r="J163" s="17">
        <v>1199.3333333333301</v>
      </c>
      <c r="K163" s="17">
        <f t="shared" si="15"/>
        <v>14391.99999999996</v>
      </c>
      <c r="L163" s="17">
        <f t="shared" si="16"/>
        <v>601696</v>
      </c>
      <c r="M163" s="17">
        <v>179977</v>
      </c>
      <c r="N163" s="17">
        <v>149760</v>
      </c>
      <c r="O163" s="76">
        <f>(K163/SARB!S161)*100</f>
        <v>2.2358866645331017</v>
      </c>
      <c r="P163" s="76">
        <f>(I163/SARB!E161)*100</f>
        <v>1.1283865865490472</v>
      </c>
      <c r="Q163" s="76">
        <f xml:space="preserve"> (G163/(SARB!D161  + SARB!F161  + SARB!H161 + SARB!J161))*100</f>
        <v>0.68210371371677869</v>
      </c>
      <c r="R163" s="76">
        <f xml:space="preserve"> E163/((((Data!B163  / 100)  / (1  + (Data!B163  / 100))  * (0.78  * SARB!E161+0.72  * 'Embargoed data'!D163  + 0.087  * (SARB!E161  + 'Embargoed data'!D163)))))*100</f>
        <v>46.546180964569672</v>
      </c>
      <c r="S163" s="76">
        <f>(E163/(0.78  * SARB!E161+0.72  * 'Embargoed data'!D163  + 0.087  * (SARB!E161  + 'Embargoed data'!D163)))*100</f>
        <v>5.7161976623155741</v>
      </c>
      <c r="T163" s="76">
        <f>(O163/SARB!W161)*100</f>
        <v>1.8126949106846607E-4</v>
      </c>
      <c r="U163" s="76">
        <f xml:space="preserve"> (M163/(Data!C162  + 'Embargoed data'!E162)*100)</f>
        <v>9.9055608625570244</v>
      </c>
      <c r="V163" s="76">
        <f xml:space="preserve"> N163/(SARB!C161  - Data!C163  - 'Embargoed data'!F163)*100</f>
        <v>13.00487569949185</v>
      </c>
      <c r="W163" s="17">
        <v>183912.22337035599</v>
      </c>
      <c r="X163" s="17">
        <v>157373.916397439</v>
      </c>
      <c r="Y163" s="76">
        <f xml:space="preserve"> (W163/(Data!C163)*100)</f>
        <v>14.984594625650876</v>
      </c>
      <c r="Z163" s="76">
        <f xml:space="preserve"> (X163/'Embargoed data'!C163)*100</f>
        <v>17.619474479076466</v>
      </c>
      <c r="AA163" s="17">
        <v>11684</v>
      </c>
      <c r="AB163" s="17">
        <f t="shared" si="17"/>
        <v>140208</v>
      </c>
      <c r="AC163" s="17">
        <v>158545.450457189</v>
      </c>
      <c r="AD163" s="76">
        <f>(AC163/(SARB!E161-Tax_data!AC163))*100</f>
        <v>10.17232140695395</v>
      </c>
      <c r="AE163" s="17"/>
      <c r="AF163" s="17"/>
    </row>
    <row r="164" spans="1:32" x14ac:dyDescent="0.2">
      <c r="A164" s="18">
        <v>40086</v>
      </c>
      <c r="B164" s="17">
        <v>354857</v>
      </c>
      <c r="C164" s="17">
        <v>295146</v>
      </c>
      <c r="D164" s="17">
        <v>12139.666666666701</v>
      </c>
      <c r="E164" s="17">
        <f t="shared" si="12"/>
        <v>145676.00000000041</v>
      </c>
      <c r="F164" s="17">
        <v>2521.3333333333298</v>
      </c>
      <c r="G164" s="17">
        <f t="shared" si="13"/>
        <v>30255.999999999956</v>
      </c>
      <c r="H164" s="17">
        <v>1601</v>
      </c>
      <c r="I164" s="17">
        <f t="shared" si="14"/>
        <v>19212</v>
      </c>
      <c r="J164" s="17">
        <v>1455</v>
      </c>
      <c r="K164" s="17">
        <f t="shared" si="15"/>
        <v>17460</v>
      </c>
      <c r="L164" s="17">
        <f t="shared" si="16"/>
        <v>650003</v>
      </c>
      <c r="M164" s="17">
        <v>212624</v>
      </c>
      <c r="N164" s="17">
        <v>142233</v>
      </c>
      <c r="O164" s="76">
        <f>(K164/SARB!S162)*100</f>
        <v>2.7006668141257557</v>
      </c>
      <c r="P164" s="76">
        <f>(I164/SARB!E162)*100</f>
        <v>1.1008253325051742</v>
      </c>
      <c r="Q164" s="76">
        <f xml:space="preserve"> (G164/(SARB!D162  + SARB!F162  + SARB!H162 + SARB!J162))*100</f>
        <v>0.80253790410711701</v>
      </c>
      <c r="R164" s="76">
        <f xml:space="preserve"> E164/((((Data!B164  / 100)  / (1  + (Data!B164  / 100))  * (0.78  * SARB!E162+0.72  * 'Embargoed data'!D164  + 0.087  * (SARB!E162  + 'Embargoed data'!D164)))))*100</f>
        <v>70.922442814358959</v>
      </c>
      <c r="S164" s="76">
        <f>(E164/(0.78  * SARB!E162+0.72  * 'Embargoed data'!D164  + 0.087  * (SARB!E162  + 'Embargoed data'!D164)))*100</f>
        <v>8.7097736789563651</v>
      </c>
      <c r="T164" s="76">
        <f>(O164/SARB!W162)*100</f>
        <v>2.1969089916202563E-4</v>
      </c>
      <c r="U164" s="76">
        <f xml:space="preserve"> (M164/(Data!C163  + 'Embargoed data'!E163)*100)</f>
        <v>12.203501865065441</v>
      </c>
      <c r="V164" s="76">
        <f xml:space="preserve"> N164/(SARB!C162  - Data!C164  - 'Embargoed data'!F164)*100</f>
        <v>12.283006310117822</v>
      </c>
      <c r="W164" s="17">
        <v>215505.79414735999</v>
      </c>
      <c r="X164" s="17">
        <v>161002.40193655001</v>
      </c>
      <c r="Y164" s="76">
        <f xml:space="preserve"> (W164/(Data!C164)*100)</f>
        <v>16.764368867448358</v>
      </c>
      <c r="Z164" s="76">
        <f xml:space="preserve"> (X164/'Embargoed data'!C164)*100</f>
        <v>18.388444117626772</v>
      </c>
      <c r="AA164" s="17">
        <v>16610</v>
      </c>
      <c r="AB164" s="17">
        <f t="shared" si="17"/>
        <v>199320</v>
      </c>
      <c r="AC164" s="17">
        <v>204677.82448051099</v>
      </c>
      <c r="AD164" s="76">
        <f>(AC164/(SARB!E162-Tax_data!AC164))*100</f>
        <v>13.285952308259436</v>
      </c>
      <c r="AE164" s="17"/>
      <c r="AF164" s="17"/>
    </row>
    <row r="165" spans="1:32" x14ac:dyDescent="0.2">
      <c r="A165" s="18">
        <v>40178</v>
      </c>
      <c r="B165" s="17">
        <v>362433</v>
      </c>
      <c r="C165" s="17">
        <v>282093</v>
      </c>
      <c r="D165" s="17">
        <v>14405</v>
      </c>
      <c r="E165" s="17">
        <f t="shared" si="12"/>
        <v>172860</v>
      </c>
      <c r="F165" s="17">
        <v>2457.3333333333298</v>
      </c>
      <c r="G165" s="17">
        <f t="shared" si="13"/>
        <v>29487.999999999956</v>
      </c>
      <c r="H165" s="17">
        <v>1802.3333333333301</v>
      </c>
      <c r="I165" s="17">
        <f t="shared" si="14"/>
        <v>21627.99999999996</v>
      </c>
      <c r="J165" s="17">
        <v>1799</v>
      </c>
      <c r="K165" s="17">
        <f t="shared" si="15"/>
        <v>21588</v>
      </c>
      <c r="L165" s="17">
        <f t="shared" si="16"/>
        <v>644526</v>
      </c>
      <c r="M165" s="17">
        <v>205601</v>
      </c>
      <c r="N165" s="17">
        <v>156832</v>
      </c>
      <c r="O165" s="76">
        <f>(K165/SARB!S163)*100</f>
        <v>3.0741539241458073</v>
      </c>
      <c r="P165" s="76">
        <f>(I165/SARB!E163)*100</f>
        <v>1.2266758321380198</v>
      </c>
      <c r="Q165" s="76">
        <f xml:space="preserve"> (G165/(SARB!D163  + SARB!F163  + SARB!H163 + SARB!J163))*100</f>
        <v>0.773060336352553</v>
      </c>
      <c r="R165" s="76">
        <f xml:space="preserve"> E165/((((Data!B165  / 100)  / (1  + (Data!B165  / 100))  * (0.78  * SARB!E163+0.72  * 'Embargoed data'!D165  + 0.087  * (SARB!E163  + 'Embargoed data'!D165)))))*100</f>
        <v>83.395544826209516</v>
      </c>
      <c r="S165" s="76">
        <f>(E165/(0.78  * SARB!E163+0.72  * 'Embargoed data'!D165  + 0.087  * (SARB!E163  + 'Embargoed data'!D165)))*100</f>
        <v>10.241558136552046</v>
      </c>
      <c r="T165" s="76">
        <f>(O165/SARB!W163)*100</f>
        <v>2.513216555124741E-4</v>
      </c>
      <c r="U165" s="76">
        <f xml:space="preserve"> (M165/(Data!C164  + 'Embargoed data'!E164)*100)</f>
        <v>11.396393655374709</v>
      </c>
      <c r="V165" s="76">
        <f xml:space="preserve"> N165/(SARB!C163  - Data!C165  - 'Embargoed data'!F165)*100</f>
        <v>13.653913820151125</v>
      </c>
      <c r="W165" s="17">
        <v>215783.189778081</v>
      </c>
      <c r="X165" s="17">
        <v>133196.940682293</v>
      </c>
      <c r="Y165" s="76">
        <f xml:space="preserve"> (W165/(Data!C165)*100)</f>
        <v>16.378678262030768</v>
      </c>
      <c r="Z165" s="76">
        <f xml:space="preserve"> (X165/'Embargoed data'!C165)*100</f>
        <v>14.947629148018091</v>
      </c>
      <c r="AA165" s="17">
        <v>19137.666666666701</v>
      </c>
      <c r="AB165" s="17">
        <f t="shared" si="17"/>
        <v>229652.00000000041</v>
      </c>
      <c r="AC165" s="17">
        <v>221884.628752969</v>
      </c>
      <c r="AD165" s="76">
        <f>(AC165/(SARB!E163-Tax_data!AC165))*100</f>
        <v>14.396366550022618</v>
      </c>
      <c r="AE165" s="17"/>
      <c r="AF165" s="17"/>
    </row>
    <row r="166" spans="1:32" x14ac:dyDescent="0.2">
      <c r="A166" s="18">
        <v>40268</v>
      </c>
      <c r="B166" s="17">
        <v>393534</v>
      </c>
      <c r="C166" s="17">
        <v>279038</v>
      </c>
      <c r="D166" s="17">
        <v>14910</v>
      </c>
      <c r="E166" s="17">
        <f t="shared" si="12"/>
        <v>178920</v>
      </c>
      <c r="F166" s="17">
        <v>2476</v>
      </c>
      <c r="G166" s="17">
        <f t="shared" si="13"/>
        <v>29712</v>
      </c>
      <c r="H166" s="17">
        <v>2503.6666666666702</v>
      </c>
      <c r="I166" s="17">
        <f t="shared" si="14"/>
        <v>30044.000000000044</v>
      </c>
      <c r="J166" s="17">
        <v>2072.6666666666702</v>
      </c>
      <c r="K166" s="17">
        <f t="shared" si="15"/>
        <v>24872.000000000044</v>
      </c>
      <c r="L166" s="17">
        <f t="shared" si="16"/>
        <v>672572</v>
      </c>
      <c r="M166" s="17">
        <v>250497</v>
      </c>
      <c r="N166" s="17">
        <v>143037</v>
      </c>
      <c r="O166" s="76">
        <f>(K166/SARB!S164)*100</f>
        <v>3.413403014038161</v>
      </c>
      <c r="P166" s="76">
        <f>(I166/SARB!E164)*100</f>
        <v>1.6520482065511179</v>
      </c>
      <c r="Q166" s="76">
        <f xml:space="preserve"> (G166/(SARB!D164  + SARB!F164  + SARB!H164 + SARB!J164))*100</f>
        <v>0.7659739679189107</v>
      </c>
      <c r="R166" s="76">
        <f xml:space="preserve"> E166/((((Data!B166  / 100)  / (1  + (Data!B166  / 100))  * (0.78  * SARB!E164+0.72  * 'Embargoed data'!D166  + 0.087  * (SARB!E164  + 'Embargoed data'!D166)))))*100</f>
        <v>83.863080774152479</v>
      </c>
      <c r="S166" s="76">
        <f>(E166/(0.78  * SARB!E164+0.72  * 'Embargoed data'!D166  + 0.087  * (SARB!E164  + 'Embargoed data'!D166)))*100</f>
        <v>10.298974831913462</v>
      </c>
      <c r="T166" s="76">
        <f>(O166/SARB!W164)*100</f>
        <v>2.7164642337603676E-4</v>
      </c>
      <c r="U166" s="76">
        <f xml:space="preserve"> (M166/(Data!C165  + 'Embargoed data'!E165)*100)</f>
        <v>13.666147788735977</v>
      </c>
      <c r="V166" s="76">
        <f xml:space="preserve"> N166/(SARB!C164  - Data!C166  - 'Embargoed data'!F166)*100</f>
        <v>11.902422354349685</v>
      </c>
      <c r="W166" s="17">
        <v>233194.331522033</v>
      </c>
      <c r="X166" s="17">
        <v>144297.32246527899</v>
      </c>
      <c r="Y166" s="76">
        <f xml:space="preserve"> (W166/(Data!C166)*100)</f>
        <v>17.287484174156585</v>
      </c>
      <c r="Z166" s="76">
        <f xml:space="preserve"> (X166/'Embargoed data'!C166)*100</f>
        <v>15.406321067675405</v>
      </c>
      <c r="AA166" s="17">
        <v>20382.333333333299</v>
      </c>
      <c r="AB166" s="17">
        <f t="shared" si="17"/>
        <v>244587.99999999959</v>
      </c>
      <c r="AC166" s="17">
        <v>219885.023650905</v>
      </c>
      <c r="AD166" s="76">
        <f>(AC166/(SARB!E164-Tax_data!AC166))*100</f>
        <v>13.753937678587292</v>
      </c>
      <c r="AE166" s="17"/>
      <c r="AF166" s="17"/>
    </row>
    <row r="167" spans="1:32" x14ac:dyDescent="0.2">
      <c r="A167" s="18">
        <v>40359</v>
      </c>
      <c r="B167" s="17">
        <v>340744</v>
      </c>
      <c r="C167" s="17">
        <v>322066</v>
      </c>
      <c r="D167" s="17">
        <v>12655</v>
      </c>
      <c r="E167" s="17">
        <f t="shared" si="12"/>
        <v>151860</v>
      </c>
      <c r="F167" s="17">
        <v>2582.3333333333298</v>
      </c>
      <c r="G167" s="17">
        <f t="shared" si="13"/>
        <v>30987.999999999956</v>
      </c>
      <c r="H167" s="17">
        <v>1726</v>
      </c>
      <c r="I167" s="17">
        <f t="shared" si="14"/>
        <v>20712</v>
      </c>
      <c r="J167" s="17">
        <v>1624.6666666666699</v>
      </c>
      <c r="K167" s="17">
        <f t="shared" si="15"/>
        <v>19496.00000000004</v>
      </c>
      <c r="L167" s="17">
        <f t="shared" si="16"/>
        <v>662810</v>
      </c>
      <c r="M167" s="17">
        <v>221950</v>
      </c>
      <c r="N167" s="17">
        <v>118794</v>
      </c>
      <c r="O167" s="76">
        <f>(K167/SARB!S165)*100</f>
        <v>2.6072641245752348</v>
      </c>
      <c r="P167" s="76">
        <f>(I167/SARB!E165)*100</f>
        <v>1.0971977806007041</v>
      </c>
      <c r="Q167" s="76">
        <f xml:space="preserve"> (G167/(SARB!D165  + SARB!F165  + SARB!H165 + SARB!J165))*100</f>
        <v>0.79234209091069363</v>
      </c>
      <c r="R167" s="76">
        <f xml:space="preserve"> E167/((((Data!B167  / 100)  / (1  + (Data!B167  / 100))  * (0.78  * SARB!E165+0.72  * 'Embargoed data'!D167  + 0.087  * (SARB!E165  + 'Embargoed data'!D167)))))*100</f>
        <v>68.751411953344927</v>
      </c>
      <c r="S167" s="76">
        <f>(E167/(0.78  * SARB!E165+0.72  * 'Embargoed data'!D167  + 0.087  * (SARB!E165  + 'Embargoed data'!D167)))*100</f>
        <v>8.443155853919551</v>
      </c>
      <c r="T167" s="76">
        <f>(O167/SARB!W165)*100</f>
        <v>2.032000670699005E-4</v>
      </c>
      <c r="U167" s="76">
        <f xml:space="preserve"> (M167/(Data!C166  + 'Embargoed data'!E166)*100)</f>
        <v>11.519529123378209</v>
      </c>
      <c r="V167" s="76">
        <f xml:space="preserve"> N167/(SARB!C165  - Data!C167  - 'Embargoed data'!F167)*100</f>
        <v>9.2900897021450728</v>
      </c>
      <c r="W167" s="17">
        <v>222588.50373821199</v>
      </c>
      <c r="X167" s="17">
        <v>127793.044640466</v>
      </c>
      <c r="Y167" s="76">
        <f xml:space="preserve"> (W167/(Data!C167)*100)</f>
        <v>16.159156583360581</v>
      </c>
      <c r="Z167" s="76">
        <f xml:space="preserve"> (X167/'Embargoed data'!C167)*100</f>
        <v>13.001748915916728</v>
      </c>
      <c r="AA167" s="17">
        <v>17455</v>
      </c>
      <c r="AB167" s="17">
        <f t="shared" si="17"/>
        <v>209460</v>
      </c>
      <c r="AC167" s="17">
        <v>239617.16848143699</v>
      </c>
      <c r="AD167" s="76">
        <f>(AC167/(SARB!E165-Tax_data!AC167))*100</f>
        <v>14.538987172323267</v>
      </c>
      <c r="AE167" s="17"/>
      <c r="AF167" s="17"/>
    </row>
    <row r="168" spans="1:32" x14ac:dyDescent="0.2">
      <c r="A168" s="18">
        <v>40451</v>
      </c>
      <c r="B168" s="17">
        <v>352715</v>
      </c>
      <c r="C168" s="17">
        <v>331721</v>
      </c>
      <c r="D168" s="17">
        <v>14459.666666666701</v>
      </c>
      <c r="E168" s="17">
        <f t="shared" si="12"/>
        <v>173516.00000000041</v>
      </c>
      <c r="F168" s="17">
        <v>2918</v>
      </c>
      <c r="G168" s="17">
        <f t="shared" si="13"/>
        <v>35016</v>
      </c>
      <c r="H168" s="17">
        <v>1893.3333333333301</v>
      </c>
      <c r="I168" s="17">
        <f t="shared" si="14"/>
        <v>22719.99999999996</v>
      </c>
      <c r="J168" s="17">
        <v>2375</v>
      </c>
      <c r="K168" s="17">
        <f t="shared" si="15"/>
        <v>28500</v>
      </c>
      <c r="L168" s="17">
        <f t="shared" si="16"/>
        <v>684436</v>
      </c>
      <c r="M168" s="17">
        <v>215941</v>
      </c>
      <c r="N168" s="17">
        <v>136774</v>
      </c>
      <c r="O168" s="76">
        <f>(K168/SARB!S166)*100</f>
        <v>3.6733005185153678</v>
      </c>
      <c r="P168" s="76">
        <f>(I168/SARB!E166)*100</f>
        <v>1.1681660358809993</v>
      </c>
      <c r="Q168" s="76">
        <f xml:space="preserve"> (G168/(SARB!D166  + SARB!F166  + SARB!H166 + SARB!J166))*100</f>
        <v>0.87421216422186365</v>
      </c>
      <c r="R168" s="76">
        <f xml:space="preserve"> E168/((((Data!B168  / 100)  / (1  + (Data!B168  / 100))  * (0.78  * SARB!E166+0.72  * 'Embargoed data'!D168  + 0.087  * (SARB!E166  + 'Embargoed data'!D168)))))*100</f>
        <v>76.34636088160066</v>
      </c>
      <c r="S168" s="76">
        <f>(E168/(0.78  * SARB!E166+0.72  * 'Embargoed data'!D168  + 0.087  * (SARB!E166  + 'Embargoed data'!D168)))*100</f>
        <v>9.3758688801965704</v>
      </c>
      <c r="T168" s="76">
        <f>(O168/SARB!W166)*100</f>
        <v>2.7975605550455683E-4</v>
      </c>
      <c r="U168" s="76">
        <f xml:space="preserve"> (M168/(Data!C167  + 'Embargoed data'!E167)*100)</f>
        <v>11.075304510738199</v>
      </c>
      <c r="V168" s="76">
        <f xml:space="preserve"> N168/(SARB!C166  - Data!C168  - 'Embargoed data'!F168)*100</f>
        <v>10.791507621444069</v>
      </c>
      <c r="W168" s="17">
        <v>220504.13124695199</v>
      </c>
      <c r="X168" s="17">
        <v>151470.96817789099</v>
      </c>
      <c r="Y168" s="76">
        <f xml:space="preserve"> (W168/(Data!C168)*100)</f>
        <v>15.592818757346482</v>
      </c>
      <c r="Z168" s="76">
        <f xml:space="preserve"> (X168/'Embargoed data'!C168)*100</f>
        <v>15.876632361490318</v>
      </c>
      <c r="AA168" s="17">
        <v>19809</v>
      </c>
      <c r="AB168" s="17">
        <f t="shared" si="17"/>
        <v>237708</v>
      </c>
      <c r="AC168" s="17">
        <v>243492.45542975501</v>
      </c>
      <c r="AD168" s="76">
        <f>(AC168/(SARB!E166-Tax_data!AC168))*100</f>
        <v>14.310992449692398</v>
      </c>
      <c r="AE168" s="17"/>
      <c r="AF168" s="17"/>
    </row>
    <row r="169" spans="1:32" x14ac:dyDescent="0.2">
      <c r="A169" s="18">
        <v>40543</v>
      </c>
      <c r="B169" s="17">
        <v>445915</v>
      </c>
      <c r="C169" s="17">
        <v>329479</v>
      </c>
      <c r="D169" s="17">
        <v>14826.666666666701</v>
      </c>
      <c r="E169" s="17">
        <f t="shared" si="12"/>
        <v>177920.00000000041</v>
      </c>
      <c r="F169" s="17">
        <v>2943</v>
      </c>
      <c r="G169" s="17">
        <f t="shared" si="13"/>
        <v>35316</v>
      </c>
      <c r="H169" s="17">
        <v>1883</v>
      </c>
      <c r="I169" s="17">
        <f t="shared" si="14"/>
        <v>22596</v>
      </c>
      <c r="J169" s="17">
        <v>2326.3333333333298</v>
      </c>
      <c r="K169" s="17">
        <f t="shared" si="15"/>
        <v>27915.999999999956</v>
      </c>
      <c r="L169" s="17">
        <f t="shared" si="16"/>
        <v>775394</v>
      </c>
      <c r="M169" s="17">
        <v>251044</v>
      </c>
      <c r="N169" s="17">
        <v>194871</v>
      </c>
      <c r="O169" s="76">
        <f>(K169/SARB!S167)*100</f>
        <v>3.6866870660885747</v>
      </c>
      <c r="P169" s="76">
        <f>(I169/SARB!E167)*100</f>
        <v>1.1460748357044206</v>
      </c>
      <c r="Q169" s="76">
        <f xml:space="preserve"> (G169/(SARB!D167  + SARB!F167  + SARB!H167 + SARB!J167))*100</f>
        <v>0.88200256239276531</v>
      </c>
      <c r="R169" s="76">
        <f xml:space="preserve"> E169/((((Data!B169  / 100)  / (1  + (Data!B169  / 100))  * (0.78  * SARB!E167+0.72  * 'Embargoed data'!D169  + 0.087  * (SARB!E167  + 'Embargoed data'!D169)))))*100</f>
        <v>77.228716084624068</v>
      </c>
      <c r="S169" s="76">
        <f>(E169/(0.78  * SARB!E167+0.72  * 'Embargoed data'!D169  + 0.087  * (SARB!E167  + 'Embargoed data'!D169)))*100</f>
        <v>9.4842282910941833</v>
      </c>
      <c r="T169" s="76">
        <f>(O169/SARB!W167)*100</f>
        <v>2.8029973146789886E-4</v>
      </c>
      <c r="U169" s="76">
        <f xml:space="preserve"> (M169/(Data!C168  + 'Embargoed data'!E168)*100)</f>
        <v>12.507241968310389</v>
      </c>
      <c r="V169" s="76">
        <f xml:space="preserve"> N169/(SARB!C167  - Data!C169  - 'Embargoed data'!F169)*100</f>
        <v>15.023125256265665</v>
      </c>
      <c r="W169" s="17">
        <v>264735.628038297</v>
      </c>
      <c r="X169" s="17">
        <v>162634.65189518899</v>
      </c>
      <c r="Y169" s="76">
        <f xml:space="preserve"> (W169/(Data!C169)*100)</f>
        <v>18.274555539254429</v>
      </c>
      <c r="Z169" s="76">
        <f xml:space="preserve"> (X169/'Embargoed data'!C169)*100</f>
        <v>16.549530611445281</v>
      </c>
      <c r="AA169" s="17">
        <v>20228.666666666701</v>
      </c>
      <c r="AB169" s="17">
        <f t="shared" si="17"/>
        <v>242744.00000000041</v>
      </c>
      <c r="AC169" s="17">
        <v>233150.505023487</v>
      </c>
      <c r="AD169" s="76">
        <f>(AC169/(SARB!E167-Tax_data!AC169))*100</f>
        <v>13.411412860214586</v>
      </c>
      <c r="AE169" s="17"/>
      <c r="AF169" s="17"/>
    </row>
    <row r="170" spans="1:32" x14ac:dyDescent="0.2">
      <c r="A170" s="18">
        <v>40633</v>
      </c>
      <c r="B170" s="17">
        <v>396429</v>
      </c>
      <c r="C170" s="17">
        <v>341315</v>
      </c>
      <c r="D170" s="17">
        <v>19249.333333333299</v>
      </c>
      <c r="E170" s="17">
        <f t="shared" si="12"/>
        <v>230991.99999999959</v>
      </c>
      <c r="F170" s="17">
        <v>3029</v>
      </c>
      <c r="G170" s="17">
        <f t="shared" si="13"/>
        <v>36348</v>
      </c>
      <c r="H170" s="17">
        <v>2686</v>
      </c>
      <c r="I170" s="17">
        <f t="shared" si="14"/>
        <v>32232</v>
      </c>
      <c r="J170" s="17">
        <v>2553.3333333333298</v>
      </c>
      <c r="K170" s="17">
        <f t="shared" si="15"/>
        <v>30639.999999999956</v>
      </c>
      <c r="L170" s="17">
        <f t="shared" si="16"/>
        <v>737744</v>
      </c>
      <c r="M170" s="17">
        <v>256861</v>
      </c>
      <c r="N170" s="17">
        <v>139568</v>
      </c>
      <c r="O170" s="76">
        <f>(K170/SARB!S168)*100</f>
        <v>3.7351368615585612</v>
      </c>
      <c r="P170" s="76">
        <f>(I170/SARB!E168)*100</f>
        <v>1.5998348147721653</v>
      </c>
      <c r="Q170" s="76">
        <f xml:space="preserve"> (G170/(SARB!D168  + SARB!F168  + SARB!H168 + SARB!J168))*100</f>
        <v>0.88294172045377195</v>
      </c>
      <c r="R170" s="76">
        <f xml:space="preserve"> E170/((((Data!B170  / 100)  / (1  + (Data!B170  / 100))  * (0.78  * SARB!E168+0.72  * 'Embargoed data'!D170  + 0.087  * (SARB!E168  + 'Embargoed data'!D170)))))*100</f>
        <v>98.5664037625059</v>
      </c>
      <c r="S170" s="76">
        <f>(E170/(0.78  * SARB!E168+0.72  * 'Embargoed data'!D170  + 0.087  * (SARB!E168  + 'Embargoed data'!D170)))*100</f>
        <v>12.104646076097216</v>
      </c>
      <c r="T170" s="76">
        <f>(O170/SARB!W168)*100</f>
        <v>2.8257102686849854E-4</v>
      </c>
      <c r="U170" s="76">
        <f xml:space="preserve"> (M170/(Data!C169  + 'Embargoed data'!E169)*100)</f>
        <v>12.466896371630375</v>
      </c>
      <c r="V170" s="76">
        <f xml:space="preserve"> N170/(SARB!C168  - Data!C170  - 'Embargoed data'!F170)*100</f>
        <v>10.551117475891594</v>
      </c>
      <c r="W170" s="17">
        <v>242429.246683098</v>
      </c>
      <c r="X170" s="17">
        <v>144744.22901693001</v>
      </c>
      <c r="Y170" s="76">
        <f xml:space="preserve"> (W170/(Data!C170)*100)</f>
        <v>16.319377372594158</v>
      </c>
      <c r="Z170" s="76">
        <f xml:space="preserve"> (X170/'Embargoed data'!C170)*100</f>
        <v>14.53478820266478</v>
      </c>
      <c r="AA170" s="17">
        <v>25585.666666666701</v>
      </c>
      <c r="AB170" s="17">
        <f t="shared" si="17"/>
        <v>307028.00000000041</v>
      </c>
      <c r="AC170" s="17">
        <v>276389.09966889198</v>
      </c>
      <c r="AD170" s="76">
        <f>(AC170/(SARB!E168-Tax_data!AC170))*100</f>
        <v>15.899792587898947</v>
      </c>
      <c r="AE170" s="17"/>
      <c r="AF170" s="17"/>
    </row>
    <row r="171" spans="1:32" x14ac:dyDescent="0.2">
      <c r="A171" s="18">
        <v>40724</v>
      </c>
      <c r="B171" s="17">
        <v>404177</v>
      </c>
      <c r="C171" s="17">
        <v>354447</v>
      </c>
      <c r="D171" s="17">
        <v>12579</v>
      </c>
      <c r="E171" s="17">
        <f t="shared" si="12"/>
        <v>150948</v>
      </c>
      <c r="F171" s="17">
        <v>2916.6666666666702</v>
      </c>
      <c r="G171" s="17">
        <f t="shared" si="13"/>
        <v>35000.000000000044</v>
      </c>
      <c r="H171" s="17">
        <v>1971.6666666666699</v>
      </c>
      <c r="I171" s="17">
        <f t="shared" si="14"/>
        <v>23660.00000000004</v>
      </c>
      <c r="J171" s="17">
        <v>1869.3333333333301</v>
      </c>
      <c r="K171" s="17">
        <f t="shared" si="15"/>
        <v>22431.99999999996</v>
      </c>
      <c r="L171" s="17">
        <f t="shared" si="16"/>
        <v>758624</v>
      </c>
      <c r="M171" s="17">
        <v>260719</v>
      </c>
      <c r="N171" s="17">
        <v>143458</v>
      </c>
      <c r="O171" s="76">
        <f>(K171/SARB!S169)*100</f>
        <v>2.610551600056787</v>
      </c>
      <c r="P171" s="76">
        <f>(I171/SARB!E169)*100</f>
        <v>1.1451865139041442</v>
      </c>
      <c r="Q171" s="76">
        <f xml:space="preserve"> (G171/(SARB!D169  + SARB!F169  + SARB!H169 + SARB!J169))*100</f>
        <v>0.8497874438806452</v>
      </c>
      <c r="R171" s="76">
        <f xml:space="preserve"> E171/((((Data!B171  / 100)  / (1  + (Data!B171  / 100))  * (0.78  * SARB!E169+0.72  * 'Embargoed data'!D171  + 0.087  * (SARB!E169  + 'Embargoed data'!D171)))))*100</f>
        <v>62.527534058286584</v>
      </c>
      <c r="S171" s="76">
        <f>(E171/(0.78  * SARB!E169+0.72  * 'Embargoed data'!D171  + 0.087  * (SARB!E169  + 'Embargoed data'!D171)))*100</f>
        <v>7.6788199720702819</v>
      </c>
      <c r="T171" s="76">
        <f>(O171/SARB!W169)*100</f>
        <v>1.96909075142034E-4</v>
      </c>
      <c r="U171" s="76">
        <f xml:space="preserve"> (M171/(Data!C170  + 'Embargoed data'!E170)*100)</f>
        <v>12.332110807411063</v>
      </c>
      <c r="V171" s="76">
        <f xml:space="preserve"> N171/(SARB!C169  - Data!C171  - 'Embargoed data'!F171)*100</f>
        <v>10.50795569764778</v>
      </c>
      <c r="W171" s="17">
        <v>255679.90789541099</v>
      </c>
      <c r="X171" s="17">
        <v>156641.073089593</v>
      </c>
      <c r="Y171" s="76">
        <f xml:space="preserve"> (W171/(Data!C171)*100)</f>
        <v>16.889203396827128</v>
      </c>
      <c r="Z171" s="76">
        <f xml:space="preserve"> (X171/'Embargoed data'!C171)*100</f>
        <v>15.278678056317032</v>
      </c>
      <c r="AA171" s="17">
        <v>18127.333333333299</v>
      </c>
      <c r="AB171" s="17">
        <f t="shared" si="17"/>
        <v>217527.99999999959</v>
      </c>
      <c r="AC171" s="17">
        <v>250994.810948036</v>
      </c>
      <c r="AD171" s="76">
        <f>(AC171/(SARB!E169-Tax_data!AC171))*100</f>
        <v>13.828578525084609</v>
      </c>
      <c r="AE171" s="17"/>
      <c r="AF171" s="17"/>
    </row>
    <row r="172" spans="1:32" x14ac:dyDescent="0.2">
      <c r="A172" s="18">
        <v>40816</v>
      </c>
      <c r="B172" s="17">
        <v>414148</v>
      </c>
      <c r="C172" s="17">
        <v>362442</v>
      </c>
      <c r="D172" s="17">
        <v>14603.666666666701</v>
      </c>
      <c r="E172" s="17">
        <f t="shared" si="12"/>
        <v>175244.00000000041</v>
      </c>
      <c r="F172" s="17">
        <v>3131</v>
      </c>
      <c r="G172" s="17">
        <f t="shared" si="13"/>
        <v>37572</v>
      </c>
      <c r="H172" s="17">
        <v>1921.6666666666699</v>
      </c>
      <c r="I172" s="17">
        <f t="shared" si="14"/>
        <v>23060.00000000004</v>
      </c>
      <c r="J172" s="17">
        <v>2693.6666666666702</v>
      </c>
      <c r="K172" s="17">
        <f t="shared" si="15"/>
        <v>32324.000000000044</v>
      </c>
      <c r="L172" s="17">
        <f t="shared" si="16"/>
        <v>776590</v>
      </c>
      <c r="M172" s="17">
        <v>262961</v>
      </c>
      <c r="N172" s="17">
        <v>151187</v>
      </c>
      <c r="O172" s="76">
        <f>(K172/SARB!S170)*100</f>
        <v>3.550753453097852</v>
      </c>
      <c r="P172" s="76">
        <f>(I172/SARB!E170)*100</f>
        <v>1.0906456092291528</v>
      </c>
      <c r="Q172" s="76">
        <f xml:space="preserve"> (G172/(SARB!D170  + SARB!F170  + SARB!H170 + SARB!J170))*100</f>
        <v>0.89886586726010509</v>
      </c>
      <c r="R172" s="76">
        <f xml:space="preserve"> E172/((((Data!B172  / 100)  / (1  + (Data!B172  / 100))  * (0.78  * SARB!E170+0.72  * 'Embargoed data'!D172  + 0.087  * (SARB!E170  + 'Embargoed data'!D172)))))*100</f>
        <v>70.901939733902481</v>
      </c>
      <c r="S172" s="76">
        <f>(E172/(0.78  * SARB!E170+0.72  * 'Embargoed data'!D172  + 0.087  * (SARB!E170  + 'Embargoed data'!D172)))*100</f>
        <v>8.7072557567950426</v>
      </c>
      <c r="T172" s="76">
        <f>(O172/SARB!W170)*100</f>
        <v>2.6809652243853037E-4</v>
      </c>
      <c r="U172" s="76">
        <f xml:space="preserve"> (M172/(Data!C171  + 'Embargoed data'!E171)*100)</f>
        <v>12.16025587715103</v>
      </c>
      <c r="V172" s="76">
        <f xml:space="preserve"> N172/(SARB!C170  - Data!C172  - 'Embargoed data'!F172)*100</f>
        <v>10.965306254627746</v>
      </c>
      <c r="W172" s="17">
        <v>266936.33413546998</v>
      </c>
      <c r="X172" s="17">
        <v>162463.43853298499</v>
      </c>
      <c r="Y172" s="76">
        <f xml:space="preserve"> (W172/(Data!C172)*100)</f>
        <v>16.98607472317676</v>
      </c>
      <c r="Z172" s="76">
        <f xml:space="preserve"> (X172/'Embargoed data'!C172)*100</f>
        <v>15.698503142106402</v>
      </c>
      <c r="AA172" s="17">
        <v>20419.333333333299</v>
      </c>
      <c r="AB172" s="17">
        <f t="shared" si="17"/>
        <v>245031.99999999959</v>
      </c>
      <c r="AC172" s="17">
        <v>249274.444491653</v>
      </c>
      <c r="AD172" s="76">
        <f>(AC172/(SARB!E170-Tax_data!AC172))*100</f>
        <v>13.365423490798994</v>
      </c>
      <c r="AE172" s="17"/>
      <c r="AF172" s="17"/>
    </row>
    <row r="173" spans="1:32" x14ac:dyDescent="0.2">
      <c r="A173" s="18">
        <v>40908</v>
      </c>
      <c r="B173" s="17">
        <v>455630</v>
      </c>
      <c r="C173" s="17">
        <v>380128</v>
      </c>
      <c r="D173" s="17">
        <v>18333.333333333299</v>
      </c>
      <c r="E173" s="17">
        <f t="shared" si="12"/>
        <v>219999.99999999959</v>
      </c>
      <c r="F173" s="17">
        <v>3112.3333333333298</v>
      </c>
      <c r="G173" s="17">
        <f t="shared" si="13"/>
        <v>37347.999999999956</v>
      </c>
      <c r="H173" s="17">
        <v>2411.6666666666702</v>
      </c>
      <c r="I173" s="17">
        <f t="shared" si="14"/>
        <v>28940.000000000044</v>
      </c>
      <c r="J173" s="17">
        <v>3194</v>
      </c>
      <c r="K173" s="17">
        <f t="shared" si="15"/>
        <v>38328</v>
      </c>
      <c r="L173" s="17">
        <f t="shared" si="16"/>
        <v>835758</v>
      </c>
      <c r="M173" s="17">
        <v>237743</v>
      </c>
      <c r="N173" s="17">
        <v>217887</v>
      </c>
      <c r="O173" s="76">
        <f>(K173/SARB!S171)*100</f>
        <v>3.8518899666748401</v>
      </c>
      <c r="P173" s="76">
        <f>(I173/SARB!E171)*100</f>
        <v>1.3274492562568794</v>
      </c>
      <c r="Q173" s="76">
        <f xml:space="preserve"> (G173/(SARB!D171  + SARB!F171  + SARB!H171 + SARB!J171))*100</f>
        <v>0.88059110986828759</v>
      </c>
      <c r="R173" s="76">
        <f xml:space="preserve"> E173/((((Data!B173  / 100)  / (1  + (Data!B173  / 100))  * (0.78  * SARB!E171+0.72  * 'Embargoed data'!D173  + 0.087  * (SARB!E171  + 'Embargoed data'!D173)))))*100</f>
        <v>86.246052973392054</v>
      </c>
      <c r="S173" s="76">
        <f>(E173/(0.78  * SARB!E171+0.72  * 'Embargoed data'!D173  + 0.087  * (SARB!E171  + 'Embargoed data'!D173)))*100</f>
        <v>10.591620540592004</v>
      </c>
      <c r="T173" s="76">
        <f>(O173/SARB!W171)*100</f>
        <v>2.8830713271225575E-4</v>
      </c>
      <c r="U173" s="76">
        <f xml:space="preserve"> (M173/(Data!C172  + 'Embargoed data'!E172)*100)</f>
        <v>10.863171486792824</v>
      </c>
      <c r="V173" s="76">
        <f xml:space="preserve"> N173/(SARB!C171  - Data!C173  - 'Embargoed data'!F173)*100</f>
        <v>15.421011076810901</v>
      </c>
      <c r="W173" s="17">
        <v>255740.870474683</v>
      </c>
      <c r="X173" s="17">
        <v>180069.019665912</v>
      </c>
      <c r="Y173" s="76">
        <f xml:space="preserve"> (W173/(Data!C173)*100)</f>
        <v>16.109021845097359</v>
      </c>
      <c r="Z173" s="76">
        <f xml:space="preserve"> (X173/'Embargoed data'!C173)*100</f>
        <v>17.214633409619292</v>
      </c>
      <c r="AA173" s="17">
        <v>24639.333333333299</v>
      </c>
      <c r="AB173" s="17">
        <f t="shared" si="17"/>
        <v>295671.99999999959</v>
      </c>
      <c r="AC173" s="17">
        <v>284125.66539795301</v>
      </c>
      <c r="AD173" s="76">
        <f>(AC173/(SARB!E171-Tax_data!AC173))*100</f>
        <v>14.985567749700635</v>
      </c>
      <c r="AE173" s="17"/>
      <c r="AF173" s="17"/>
    </row>
    <row r="174" spans="1:32" x14ac:dyDescent="0.2">
      <c r="A174" s="18">
        <v>40999</v>
      </c>
      <c r="B174" s="17">
        <v>440419</v>
      </c>
      <c r="C174" s="17">
        <v>386137</v>
      </c>
      <c r="D174" s="17">
        <v>18157.666666666701</v>
      </c>
      <c r="E174" s="17">
        <f t="shared" si="12"/>
        <v>217892.00000000041</v>
      </c>
      <c r="F174" s="17">
        <v>3040.3333333333298</v>
      </c>
      <c r="G174" s="17">
        <f t="shared" si="13"/>
        <v>36483.999999999956</v>
      </c>
      <c r="H174" s="17">
        <v>2775</v>
      </c>
      <c r="I174" s="17">
        <f t="shared" si="14"/>
        <v>33300</v>
      </c>
      <c r="J174" s="17">
        <v>3642.3333333333298</v>
      </c>
      <c r="K174" s="17">
        <f t="shared" si="15"/>
        <v>43707.999999999956</v>
      </c>
      <c r="L174" s="17">
        <f t="shared" si="16"/>
        <v>826556</v>
      </c>
      <c r="M174" s="17">
        <v>286390</v>
      </c>
      <c r="N174" s="17">
        <v>154029</v>
      </c>
      <c r="O174" s="76">
        <f>(K174/SARB!S172)*100</f>
        <v>4.450309224606821</v>
      </c>
      <c r="P174" s="76">
        <f>(I174/SARB!E172)*100</f>
        <v>1.4985102647953139</v>
      </c>
      <c r="Q174" s="76">
        <f xml:space="preserve"> (G174/(SARB!D172  + SARB!F172  + SARB!H172 + SARB!J172))*100</f>
        <v>0.86456943096335725</v>
      </c>
      <c r="R174" s="76">
        <f xml:space="preserve"> E174/((((Data!B174  / 100)  / (1  + (Data!B174  / 100))  * (0.78  * SARB!E172+0.72  * 'Embargoed data'!D174  + 0.087  * (SARB!E172  + 'Embargoed data'!D174)))))*100</f>
        <v>83.712471048634967</v>
      </c>
      <c r="S174" s="76">
        <f>(E174/(0.78  * SARB!E172+0.72  * 'Embargoed data'!D174  + 0.087  * (SARB!E172  + 'Embargoed data'!D174)))*100</f>
        <v>10.280478900709557</v>
      </c>
      <c r="T174" s="76">
        <f>(O174/SARB!W172)*100</f>
        <v>3.2996392333259838E-4</v>
      </c>
      <c r="U174" s="76">
        <f xml:space="preserve"> (M174/(Data!C173  + 'Embargoed data'!E173)*100)</f>
        <v>12.892095037198843</v>
      </c>
      <c r="V174" s="76">
        <f xml:space="preserve"> N174/(SARB!C172  - Data!C174  - 'Embargoed data'!F174)*100</f>
        <v>11.034768551265685</v>
      </c>
      <c r="W174" s="17">
        <v>272183.51659957599</v>
      </c>
      <c r="X174" s="17">
        <v>164904.36274130401</v>
      </c>
      <c r="Y174" s="76">
        <f xml:space="preserve"> (W174/(Data!C174)*100)</f>
        <v>16.610999356731888</v>
      </c>
      <c r="Z174" s="76">
        <f xml:space="preserve"> (X174/'Embargoed data'!C174)*100</f>
        <v>16.081002532150062</v>
      </c>
      <c r="AA174" s="17">
        <v>24772</v>
      </c>
      <c r="AB174" s="17">
        <f t="shared" si="17"/>
        <v>297264</v>
      </c>
      <c r="AC174" s="17">
        <v>267543.13959123602</v>
      </c>
      <c r="AD174" s="76">
        <f>(AC174/(SARB!E172-Tax_data!AC174))*100</f>
        <v>13.687424472834259</v>
      </c>
      <c r="AE174" s="17"/>
      <c r="AF174" s="17"/>
    </row>
    <row r="175" spans="1:32" x14ac:dyDescent="0.2">
      <c r="A175" s="18">
        <v>41090</v>
      </c>
      <c r="B175" s="17">
        <v>473398</v>
      </c>
      <c r="C175" s="17">
        <v>394881</v>
      </c>
      <c r="D175" s="17">
        <v>14360.666666666701</v>
      </c>
      <c r="E175" s="17">
        <f t="shared" si="12"/>
        <v>172328.00000000041</v>
      </c>
      <c r="F175" s="17">
        <v>3178.6666666666702</v>
      </c>
      <c r="G175" s="17">
        <f t="shared" si="13"/>
        <v>38144.000000000044</v>
      </c>
      <c r="H175" s="17">
        <v>2197.3333333333298</v>
      </c>
      <c r="I175" s="17">
        <f t="shared" si="14"/>
        <v>26367.999999999956</v>
      </c>
      <c r="J175" s="17">
        <v>2157.6666666666702</v>
      </c>
      <c r="K175" s="17">
        <f t="shared" si="15"/>
        <v>25892.000000000044</v>
      </c>
      <c r="L175" s="17">
        <f t="shared" si="16"/>
        <v>868279</v>
      </c>
      <c r="M175" s="17">
        <v>296178</v>
      </c>
      <c r="N175" s="17">
        <v>177220</v>
      </c>
      <c r="O175" s="76">
        <f>(K175/SARB!S173)*100</f>
        <v>2.5646892646972925</v>
      </c>
      <c r="P175" s="76">
        <f>(I175/SARB!E173)*100</f>
        <v>1.1647363352857489</v>
      </c>
      <c r="Q175" s="76">
        <f xml:space="preserve"> (G175/(SARB!D173  + SARB!F173  + SARB!H173 + SARB!J173))*100</f>
        <v>0.89369370044813656</v>
      </c>
      <c r="R175" s="76">
        <f xml:space="preserve"> E175/((((Data!B175  / 100)  / (1  + (Data!B175  / 100))  * (0.78  * SARB!E173+0.72  * 'Embargoed data'!D175  + 0.087  * (SARB!E173  + 'Embargoed data'!D175)))))*100</f>
        <v>64.843459175110993</v>
      </c>
      <c r="S175" s="76">
        <f>(E175/(0.78  * SARB!E173+0.72  * 'Embargoed data'!D175  + 0.087  * (SARB!E173  + 'Embargoed data'!D175)))*100</f>
        <v>7.9632318285224022</v>
      </c>
      <c r="T175" s="76">
        <f>(O175/SARB!W173)*100</f>
        <v>1.8999598216838665E-4</v>
      </c>
      <c r="U175" s="76">
        <f xml:space="preserve"> (M175/(Data!C174  + 'Embargoed data'!E174)*100)</f>
        <v>12.821081341925474</v>
      </c>
      <c r="V175" s="76">
        <f xml:space="preserve"> N175/(SARB!C173  - Data!C175  - 'Embargoed data'!F175)*100</f>
        <v>12.395730586398773</v>
      </c>
      <c r="W175" s="17">
        <v>284461.205434306</v>
      </c>
      <c r="X175" s="17">
        <v>194977.982433553</v>
      </c>
      <c r="Y175" s="76">
        <f xml:space="preserve"> (W175/(Data!C175)*100)</f>
        <v>17.07475835077393</v>
      </c>
      <c r="Z175" s="76">
        <f xml:space="preserve"> (X175/'Embargoed data'!C175)*100</f>
        <v>18.567138969641015</v>
      </c>
      <c r="AA175" s="17">
        <v>20451</v>
      </c>
      <c r="AB175" s="17">
        <f t="shared" si="17"/>
        <v>245412</v>
      </c>
      <c r="AC175" s="17">
        <v>284564.22648190398</v>
      </c>
      <c r="AD175" s="76">
        <f>(AC175/(SARB!E173-Tax_data!AC175))*100</f>
        <v>14.377044112821288</v>
      </c>
      <c r="AE175" s="17"/>
      <c r="AF175" s="17"/>
    </row>
    <row r="176" spans="1:32" x14ac:dyDescent="0.2">
      <c r="A176" s="18">
        <v>41182</v>
      </c>
      <c r="B176" s="17">
        <v>443801</v>
      </c>
      <c r="C176" s="17">
        <v>416574</v>
      </c>
      <c r="D176" s="17">
        <v>17704</v>
      </c>
      <c r="E176" s="17">
        <f t="shared" si="12"/>
        <v>212448</v>
      </c>
      <c r="F176" s="17">
        <v>3602.3333333333298</v>
      </c>
      <c r="G176" s="17">
        <f t="shared" si="13"/>
        <v>43227.999999999956</v>
      </c>
      <c r="H176" s="17">
        <v>2298</v>
      </c>
      <c r="I176" s="17">
        <f t="shared" si="14"/>
        <v>27576</v>
      </c>
      <c r="J176" s="17">
        <v>3080.3333333333298</v>
      </c>
      <c r="K176" s="17">
        <f t="shared" si="15"/>
        <v>36963.999999999956</v>
      </c>
      <c r="L176" s="17">
        <f t="shared" si="16"/>
        <v>860375</v>
      </c>
      <c r="M176" s="17">
        <v>281092</v>
      </c>
      <c r="N176" s="17">
        <v>162709</v>
      </c>
      <c r="O176" s="76">
        <f>(K176/SARB!S174)*100</f>
        <v>3.6549166955060026</v>
      </c>
      <c r="P176" s="76">
        <f>(I176/SARB!E174)*100</f>
        <v>1.1924803166801514</v>
      </c>
      <c r="Q176" s="76">
        <f xml:space="preserve"> (G176/(SARB!D174  + SARB!F174  + SARB!H174 + SARB!J174))*100</f>
        <v>1.0030654895397209</v>
      </c>
      <c r="R176" s="76">
        <f xml:space="preserve"> E176/((((Data!B176  / 100)  / (1  + (Data!B176  / 100))  * (0.78  * SARB!E174+0.72  * 'Embargoed data'!D176  + 0.087  * (SARB!E174  + 'Embargoed data'!D176)))))*100</f>
        <v>78.205436500925913</v>
      </c>
      <c r="S176" s="76">
        <f>(E176/(0.78  * SARB!E174+0.72  * 'Embargoed data'!D176  + 0.087  * (SARB!E174  + 'Embargoed data'!D176)))*100</f>
        <v>9.6041764123944091</v>
      </c>
      <c r="T176" s="76">
        <f>(O176/SARB!W174)*100</f>
        <v>2.677586802314134E-4</v>
      </c>
      <c r="U176" s="76">
        <f xml:space="preserve"> (M176/(Data!C175  + 'Embargoed data'!E175)*100)</f>
        <v>11.921028601236049</v>
      </c>
      <c r="V176" s="76">
        <f xml:space="preserve"> N176/(SARB!C174  - Data!C176  - 'Embargoed data'!F176)*100</f>
        <v>11.372630169677107</v>
      </c>
      <c r="W176" s="17">
        <v>285882.59006582497</v>
      </c>
      <c r="X176" s="17">
        <v>169588.21426719899</v>
      </c>
      <c r="Y176" s="76">
        <f xml:space="preserve"> (W176/(Data!C176)*100)</f>
        <v>16.789986125882937</v>
      </c>
      <c r="Z176" s="76">
        <f xml:space="preserve"> (X176/'Embargoed data'!C176)*100</f>
        <v>16.451506645328053</v>
      </c>
      <c r="AA176" s="17">
        <v>24518</v>
      </c>
      <c r="AB176" s="17">
        <f t="shared" si="17"/>
        <v>294216</v>
      </c>
      <c r="AC176" s="17">
        <v>298385.49936040002</v>
      </c>
      <c r="AD176" s="76">
        <f>(AC176/(SARB!E174-Tax_data!AC176))*100</f>
        <v>14.814789953438121</v>
      </c>
      <c r="AE176" s="17"/>
      <c r="AF176" s="17"/>
    </row>
    <row r="177" spans="1:32" x14ac:dyDescent="0.2">
      <c r="A177" s="18">
        <v>41274</v>
      </c>
      <c r="B177" s="17">
        <v>457434</v>
      </c>
      <c r="C177" s="17">
        <v>422796</v>
      </c>
      <c r="D177" s="17">
        <v>18934.666666666701</v>
      </c>
      <c r="E177" s="17">
        <f t="shared" si="12"/>
        <v>227216.00000000041</v>
      </c>
      <c r="F177" s="17">
        <v>3261</v>
      </c>
      <c r="G177" s="17">
        <f t="shared" si="13"/>
        <v>39132</v>
      </c>
      <c r="H177" s="17">
        <v>2651.3333333333298</v>
      </c>
      <c r="I177" s="17">
        <f t="shared" si="14"/>
        <v>31815.999999999956</v>
      </c>
      <c r="J177" s="17">
        <v>3610</v>
      </c>
      <c r="K177" s="17">
        <f t="shared" si="15"/>
        <v>43320</v>
      </c>
      <c r="L177" s="17">
        <f t="shared" si="16"/>
        <v>880230</v>
      </c>
      <c r="M177" s="17">
        <v>262872</v>
      </c>
      <c r="N177" s="17">
        <v>194562</v>
      </c>
      <c r="O177" s="76">
        <f>(K177/SARB!S175)*100</f>
        <v>4.1078198400491575</v>
      </c>
      <c r="P177" s="76">
        <f>(I177/SARB!E175)*100</f>
        <v>1.3399584400619591</v>
      </c>
      <c r="Q177" s="76">
        <f xml:space="preserve"> (G177/(SARB!D175  + SARB!F175  + SARB!H175 + SARB!J175))*100</f>
        <v>0.90569978454565836</v>
      </c>
      <c r="R177" s="76">
        <f xml:space="preserve"> E177/((((Data!B177  / 100)  / (1  + (Data!B177  / 100))  * (0.78  * SARB!E175+0.72  * 'Embargoed data'!D177  + 0.087  * (SARB!E175  + 'Embargoed data'!D177)))))*100</f>
        <v>81.45857724487621</v>
      </c>
      <c r="S177" s="76">
        <f>(E177/(0.78  * SARB!E175+0.72  * 'Embargoed data'!D177  + 0.087  * (SARB!E175  + 'Embargoed data'!D177)))*100</f>
        <v>10.003684924809358</v>
      </c>
      <c r="T177" s="76">
        <f>(O177/SARB!W175)*100</f>
        <v>2.9763941881319825E-4</v>
      </c>
      <c r="U177" s="76">
        <f xml:space="preserve"> (M177/(Data!C176  + 'Embargoed data'!E176)*100)</f>
        <v>11.03009683807541</v>
      </c>
      <c r="V177" s="76">
        <f xml:space="preserve"> N177/(SARB!C175  - Data!C177  - 'Embargoed data'!F177)*100</f>
        <v>13.359354143389659</v>
      </c>
      <c r="W177" s="17">
        <v>285413.496367605</v>
      </c>
      <c r="X177" s="17">
        <v>160455.128071282</v>
      </c>
      <c r="Y177" s="76">
        <f xml:space="preserve"> (W177/(Data!C177)*100)</f>
        <v>16.592119776627669</v>
      </c>
      <c r="Z177" s="76">
        <f xml:space="preserve"> (X177/'Embargoed data'!C177)*100</f>
        <v>15.286166960352579</v>
      </c>
      <c r="AA177" s="17">
        <v>25823</v>
      </c>
      <c r="AB177" s="17">
        <f t="shared" si="17"/>
        <v>309876</v>
      </c>
      <c r="AC177" s="17">
        <v>296754.75366765802</v>
      </c>
      <c r="AD177" s="76">
        <f>(AC177/(SARB!E175-Tax_data!AC177))*100</f>
        <v>14.283211656430964</v>
      </c>
      <c r="AE177" s="17"/>
      <c r="AF177" s="17"/>
    </row>
    <row r="178" spans="1:32" x14ac:dyDescent="0.2">
      <c r="A178" s="18">
        <v>41364</v>
      </c>
      <c r="B178" s="17">
        <v>466714</v>
      </c>
      <c r="C178" s="17">
        <v>431253</v>
      </c>
      <c r="D178" s="17">
        <v>20675</v>
      </c>
      <c r="E178" s="17">
        <f t="shared" si="12"/>
        <v>248100</v>
      </c>
      <c r="F178" s="17">
        <v>3427.6666666666702</v>
      </c>
      <c r="G178" s="17">
        <f t="shared" si="13"/>
        <v>41132.000000000044</v>
      </c>
      <c r="H178" s="17">
        <v>3056.3333333333298</v>
      </c>
      <c r="I178" s="17">
        <f t="shared" si="14"/>
        <v>36675.999999999956</v>
      </c>
      <c r="J178" s="17">
        <v>4103</v>
      </c>
      <c r="K178" s="17">
        <f t="shared" si="15"/>
        <v>49236</v>
      </c>
      <c r="L178" s="17">
        <f t="shared" si="16"/>
        <v>897967</v>
      </c>
      <c r="M178" s="17">
        <v>317187</v>
      </c>
      <c r="N178" s="17">
        <v>149527</v>
      </c>
      <c r="O178" s="76">
        <f>(K178/SARB!S176)*100</f>
        <v>4.4531512855855953</v>
      </c>
      <c r="P178" s="76">
        <f>(I178/SARB!E176)*100</f>
        <v>1.5173209827255578</v>
      </c>
      <c r="Q178" s="76">
        <f xml:space="preserve"> (G178/(SARB!D176  + SARB!F176  + SARB!H176 + SARB!J176))*100</f>
        <v>0.94628500543633165</v>
      </c>
      <c r="R178" s="76">
        <f xml:space="preserve"> E178/((((Data!B178  / 100)  / (1  + (Data!B178  / 100))  * (0.78  * SARB!E176+0.72  * 'Embargoed data'!D178  + 0.087  * (SARB!E176  + 'Embargoed data'!D178)))))*100</f>
        <v>87.17496144768252</v>
      </c>
      <c r="S178" s="76">
        <f>(E178/(0.78  * SARB!E176+0.72  * 'Embargoed data'!D178  + 0.087  * (SARB!E176  + 'Embargoed data'!D178)))*100</f>
        <v>10.705697019890836</v>
      </c>
      <c r="T178" s="76">
        <f>(O178/SARB!W176)*100</f>
        <v>3.2224611484001092E-4</v>
      </c>
      <c r="U178" s="76">
        <f xml:space="preserve"> (M178/(Data!C177  + 'Embargoed data'!E177)*100)</f>
        <v>13.102974698754727</v>
      </c>
      <c r="V178" s="76">
        <f xml:space="preserve"> N178/(SARB!C176  - Data!C178  - 'Embargoed data'!F178)*100</f>
        <v>10.124599259298897</v>
      </c>
      <c r="W178" s="17">
        <v>303323.18521675997</v>
      </c>
      <c r="X178" s="17">
        <v>164371.53178888201</v>
      </c>
      <c r="Y178" s="76">
        <f xml:space="preserve"> (W178/(Data!C178)*100)</f>
        <v>16.91226618289053</v>
      </c>
      <c r="Z178" s="76">
        <f xml:space="preserve"> (X178/'Embargoed data'!C178)*100</f>
        <v>15.453503672429955</v>
      </c>
      <c r="AA178" s="17">
        <v>28129.666666666701</v>
      </c>
      <c r="AB178" s="17">
        <f t="shared" si="17"/>
        <v>337556.00000000041</v>
      </c>
      <c r="AC178" s="17">
        <v>305525.512120481</v>
      </c>
      <c r="AD178" s="76">
        <f>(AC178/(SARB!E176-Tax_data!AC178))*100</f>
        <v>14.468708354100853</v>
      </c>
      <c r="AE178" s="17"/>
      <c r="AF178" s="17"/>
    </row>
    <row r="179" spans="1:32" x14ac:dyDescent="0.2">
      <c r="A179" s="18">
        <v>41455</v>
      </c>
      <c r="B179" s="17">
        <v>496062</v>
      </c>
      <c r="C179" s="17">
        <v>445446</v>
      </c>
      <c r="D179" s="17">
        <v>15703.666666666701</v>
      </c>
      <c r="E179" s="17">
        <f t="shared" si="12"/>
        <v>188444.00000000041</v>
      </c>
      <c r="F179" s="17">
        <v>3434.6666666666702</v>
      </c>
      <c r="G179" s="17">
        <f t="shared" si="13"/>
        <v>41216.000000000044</v>
      </c>
      <c r="H179" s="17">
        <v>2154.3333333333298</v>
      </c>
      <c r="I179" s="17">
        <f t="shared" si="14"/>
        <v>25851.999999999956</v>
      </c>
      <c r="J179" s="17">
        <v>2659.3333333333298</v>
      </c>
      <c r="K179" s="17">
        <f t="shared" si="15"/>
        <v>31911.999999999956</v>
      </c>
      <c r="L179" s="17">
        <f t="shared" si="16"/>
        <v>941508</v>
      </c>
      <c r="M179" s="17">
        <v>336367</v>
      </c>
      <c r="N179" s="17">
        <v>159695</v>
      </c>
      <c r="O179" s="76">
        <f>(K179/SARB!S177)*100</f>
        <v>2.6893532388621284</v>
      </c>
      <c r="P179" s="76">
        <f>(I179/SARB!E177)*100</f>
        <v>1.0533259504359844</v>
      </c>
      <c r="Q179" s="76">
        <f xml:space="preserve"> (G179/(SARB!D177  + SARB!F177  + SARB!H177 + SARB!J177))*100</f>
        <v>0.93518867481432355</v>
      </c>
      <c r="R179" s="76">
        <f xml:space="preserve"> E179/((((Data!B179  / 100)  / (1  + (Data!B179  / 100))  * (0.78  * SARB!E177+0.72  * 'Embargoed data'!D179  + 0.087  * (SARB!E177  + 'Embargoed data'!D179)))))*100</f>
        <v>65.262188355110979</v>
      </c>
      <c r="S179" s="76">
        <f>(E179/(0.78  * SARB!E177+0.72  * 'Embargoed data'!D179  + 0.087  * (SARB!E177  + 'Embargoed data'!D179)))*100</f>
        <v>8.0146547102767869</v>
      </c>
      <c r="T179" s="76">
        <f>(O179/SARB!W177)*100</f>
        <v>1.9494946686708487E-4</v>
      </c>
      <c r="U179" s="76">
        <f xml:space="preserve"> (M179/(Data!C178  + 'Embargoed data'!E178)*100)</f>
        <v>13.322320982492567</v>
      </c>
      <c r="V179" s="76">
        <f xml:space="preserve"> N179/(SARB!C177  - Data!C179  - 'Embargoed data'!F179)*100</f>
        <v>10.671045981880932</v>
      </c>
      <c r="W179" s="17">
        <v>318965.693446622</v>
      </c>
      <c r="X179" s="17">
        <v>176068.48443654101</v>
      </c>
      <c r="Y179" s="76">
        <f xml:space="preserve"> (W179/(Data!C179)*100)</f>
        <v>17.310264975756077</v>
      </c>
      <c r="Z179" s="76">
        <f xml:space="preserve"> (X179/'Embargoed data'!C179)*100</f>
        <v>16.463815149284709</v>
      </c>
      <c r="AA179" s="17">
        <v>22230.333333333299</v>
      </c>
      <c r="AB179" s="17">
        <f t="shared" si="17"/>
        <v>266763.99999999959</v>
      </c>
      <c r="AC179" s="17">
        <v>308867.84068462602</v>
      </c>
      <c r="AD179" s="76">
        <f>(AC179/(SARB!E177-Tax_data!AC179))*100</f>
        <v>14.396391706038807</v>
      </c>
      <c r="AE179" s="17"/>
      <c r="AF179" s="17"/>
    </row>
    <row r="180" spans="1:32" x14ac:dyDescent="0.2">
      <c r="A180" s="18">
        <v>41547</v>
      </c>
      <c r="B180" s="17">
        <v>497817</v>
      </c>
      <c r="C180" s="17">
        <v>456392</v>
      </c>
      <c r="D180" s="17">
        <v>20252</v>
      </c>
      <c r="E180" s="17">
        <f t="shared" si="12"/>
        <v>243024</v>
      </c>
      <c r="F180" s="17">
        <v>3651.6666666666702</v>
      </c>
      <c r="G180" s="17">
        <f t="shared" si="13"/>
        <v>43820.000000000044</v>
      </c>
      <c r="H180" s="17">
        <v>2116.6666666666702</v>
      </c>
      <c r="I180" s="17">
        <f t="shared" si="14"/>
        <v>25400.000000000044</v>
      </c>
      <c r="J180" s="17">
        <v>3585.6666666666702</v>
      </c>
      <c r="K180" s="17">
        <f t="shared" si="15"/>
        <v>43028.000000000044</v>
      </c>
      <c r="L180" s="17">
        <f t="shared" si="16"/>
        <v>954209</v>
      </c>
      <c r="M180" s="17">
        <v>313041</v>
      </c>
      <c r="N180" s="17">
        <v>184776</v>
      </c>
      <c r="O180" s="76">
        <f>(K180/SARB!S178)*100</f>
        <v>3.4960881480921788</v>
      </c>
      <c r="P180" s="76">
        <f>(I180/SARB!E178)*100</f>
        <v>1.0225167034544578</v>
      </c>
      <c r="Q180" s="76">
        <f xml:space="preserve"> (G180/(SARB!D178  + SARB!F178  + SARB!H178 + SARB!J178))*100</f>
        <v>0.99298722599659694</v>
      </c>
      <c r="R180" s="76">
        <f xml:space="preserve"> E180/((((Data!B180  / 100)  / (1  + (Data!B180  / 100))  * (0.78  * SARB!E178+0.72  * 'Embargoed data'!D180  + 0.087  * (SARB!E178  + 'Embargoed data'!D180)))))*100</f>
        <v>83.205751223053753</v>
      </c>
      <c r="S180" s="76">
        <f>(E180/(0.78  * SARB!E178+0.72  * 'Embargoed data'!D180  + 0.087  * (SARB!E178  + 'Embargoed data'!D180)))*100</f>
        <v>10.218250150199584</v>
      </c>
      <c r="T180" s="76">
        <f>(O180/SARB!W178)*100</f>
        <v>2.5280534899001017E-4</v>
      </c>
      <c r="U180" s="76">
        <f xml:space="preserve"> (M180/(Data!C179  + 'Embargoed data'!E179)*100)</f>
        <v>12.262412597684941</v>
      </c>
      <c r="V180" s="76">
        <f xml:space="preserve"> N180/(SARB!C178  - Data!C180  - 'Embargoed data'!F180)*100</f>
        <v>12.10654221027357</v>
      </c>
      <c r="W180" s="17">
        <v>318704.22040272801</v>
      </c>
      <c r="X180" s="17">
        <v>187913.880890701</v>
      </c>
      <c r="Y180" s="76">
        <f xml:space="preserve"> (W180/(Data!C180)*100)</f>
        <v>17.070227518038283</v>
      </c>
      <c r="Z180" s="76">
        <f xml:space="preserve"> (X180/'Embargoed data'!C180)*100</f>
        <v>17.262309144264808</v>
      </c>
      <c r="AA180" s="17">
        <v>27088.666666666701</v>
      </c>
      <c r="AB180" s="17">
        <f t="shared" si="17"/>
        <v>325064.00000000041</v>
      </c>
      <c r="AC180" s="17">
        <v>328749.633480647</v>
      </c>
      <c r="AD180" s="76">
        <f>(AC180/(SARB!E178-Tax_data!AC180))*100</f>
        <v>15.252957109121642</v>
      </c>
      <c r="AE180" s="17"/>
      <c r="AF180" s="17"/>
    </row>
    <row r="181" spans="1:32" x14ac:dyDescent="0.2">
      <c r="A181" s="18">
        <v>41639</v>
      </c>
      <c r="B181" s="17">
        <v>528623</v>
      </c>
      <c r="C181" s="17">
        <v>470321</v>
      </c>
      <c r="D181" s="17">
        <v>20546</v>
      </c>
      <c r="E181" s="17">
        <f t="shared" si="12"/>
        <v>246552</v>
      </c>
      <c r="F181" s="17">
        <v>3704.3333333333298</v>
      </c>
      <c r="G181" s="17">
        <f t="shared" si="13"/>
        <v>44451.999999999956</v>
      </c>
      <c r="H181" s="17">
        <v>2835</v>
      </c>
      <c r="I181" s="17">
        <f t="shared" si="14"/>
        <v>34020</v>
      </c>
      <c r="J181" s="17">
        <v>3868</v>
      </c>
      <c r="K181" s="17">
        <f t="shared" si="15"/>
        <v>46416</v>
      </c>
      <c r="L181" s="17">
        <f t="shared" si="16"/>
        <v>998944</v>
      </c>
      <c r="M181" s="17">
        <v>298261</v>
      </c>
      <c r="N181" s="17">
        <v>230362</v>
      </c>
      <c r="O181" s="76">
        <f>(K181/SARB!S179)*100</f>
        <v>3.8806963448749827</v>
      </c>
      <c r="P181" s="76">
        <f>(I181/SARB!E179)*100</f>
        <v>1.3460127044291414</v>
      </c>
      <c r="Q181" s="76">
        <f xml:space="preserve"> (G181/(SARB!D179  + SARB!F179  + SARB!H179 + SARB!J179))*100</f>
        <v>1.0156993317935907</v>
      </c>
      <c r="R181" s="76">
        <f xml:space="preserve"> E181/((((Data!B181  / 100)  / (1  + (Data!B181  / 100))  * (0.78  * SARB!E179+0.72  * 'Embargoed data'!D181  + 0.087  * (SARB!E179  + 'Embargoed data'!D181)))))*100</f>
        <v>83.10587726151013</v>
      </c>
      <c r="S181" s="76">
        <f>(E181/(0.78  * SARB!E179+0.72  * 'Embargoed data'!D181  + 0.087  * (SARB!E179  + 'Embargoed data'!D181)))*100</f>
        <v>10.205984926852119</v>
      </c>
      <c r="T181" s="76">
        <f>(O181/SARB!W179)*100</f>
        <v>2.792874514393305E-4</v>
      </c>
      <c r="U181" s="76">
        <f xml:space="preserve"> (M181/(Data!C180  + 'Embargoed data'!E180)*100)</f>
        <v>11.635781110866475</v>
      </c>
      <c r="V181" s="76">
        <f xml:space="preserve"> N181/(SARB!C179  - Data!C181  - 'Embargoed data'!F181)*100</f>
        <v>14.837727579625653</v>
      </c>
      <c r="W181" s="17">
        <v>325878.31006787898</v>
      </c>
      <c r="X181" s="17">
        <v>191446.88018408601</v>
      </c>
      <c r="Y181" s="76">
        <f xml:space="preserve"> (W181/(Data!C181)*100)</f>
        <v>17.083945478082391</v>
      </c>
      <c r="Z181" s="76">
        <f xml:space="preserve"> (X181/'Embargoed data'!C181)*100</f>
        <v>17.380627973010629</v>
      </c>
      <c r="AA181" s="17">
        <v>28059</v>
      </c>
      <c r="AB181" s="17">
        <f t="shared" si="17"/>
        <v>336708</v>
      </c>
      <c r="AC181" s="17">
        <v>322022.44168188598</v>
      </c>
      <c r="AD181" s="76">
        <f>(AC181/(SARB!E179-Tax_data!AC181))*100</f>
        <v>14.601261795159271</v>
      </c>
      <c r="AE181" s="17"/>
      <c r="AF181" s="17"/>
    </row>
    <row r="182" spans="1:32" x14ac:dyDescent="0.2">
      <c r="A182" s="18">
        <v>41729</v>
      </c>
      <c r="B182" s="17">
        <v>518182</v>
      </c>
      <c r="C182" s="17">
        <v>469186</v>
      </c>
      <c r="D182" s="17">
        <v>22721</v>
      </c>
      <c r="E182" s="17">
        <f t="shared" si="12"/>
        <v>272652</v>
      </c>
      <c r="F182" s="17">
        <v>3770.6666666666702</v>
      </c>
      <c r="G182" s="17">
        <f t="shared" si="13"/>
        <v>45248.000000000044</v>
      </c>
      <c r="H182" s="17">
        <v>3361.3333333333298</v>
      </c>
      <c r="I182" s="17">
        <f t="shared" si="14"/>
        <v>40335.999999999956</v>
      </c>
      <c r="J182" s="17">
        <v>4612.6666666666697</v>
      </c>
      <c r="K182" s="17">
        <f t="shared" si="15"/>
        <v>55352.000000000036</v>
      </c>
      <c r="L182" s="17">
        <f t="shared" si="16"/>
        <v>987368</v>
      </c>
      <c r="M182" s="17">
        <v>351462</v>
      </c>
      <c r="N182" s="17">
        <v>166720</v>
      </c>
      <c r="O182" s="76">
        <f>(K182/SARB!S180)*100</f>
        <v>4.3141524808792946</v>
      </c>
      <c r="P182" s="76">
        <f>(I182/SARB!E180)*100</f>
        <v>1.5712720853011872</v>
      </c>
      <c r="Q182" s="76">
        <f xml:space="preserve"> (G182/(SARB!D180  + SARB!F180  + SARB!H180 + SARB!J180))*100</f>
        <v>1.0357765004543893</v>
      </c>
      <c r="R182" s="76">
        <f xml:space="preserve"> E182/((((Data!B182  / 100)  / (1  + (Data!B182  / 100))  * (0.78  * SARB!E180+0.72  * 'Embargoed data'!D182  + 0.087  * (SARB!E180  + 'Embargoed data'!D182)))))*100</f>
        <v>90.347720234323745</v>
      </c>
      <c r="S182" s="76">
        <f>(E182/(0.78  * SARB!E180+0.72  * 'Embargoed data'!D182  + 0.087  * (SARB!E180  + 'Embargoed data'!D182)))*100</f>
        <v>11.095334063864319</v>
      </c>
      <c r="T182" s="76">
        <f>(O182/SARB!W180)*100</f>
        <v>3.1127382404337871E-4</v>
      </c>
      <c r="U182" s="76">
        <f xml:space="preserve"> (M182/(Data!C181  + 'Embargoed data'!E181)*100)</f>
        <v>13.666130105810925</v>
      </c>
      <c r="V182" s="76">
        <f xml:space="preserve"> N182/(SARB!C180  - Data!C182  - 'Embargoed data'!F182)*100</f>
        <v>10.621087387971562</v>
      </c>
      <c r="W182" s="17">
        <v>335944.607046208</v>
      </c>
      <c r="X182" s="17">
        <v>184065.63763024</v>
      </c>
      <c r="Y182" s="76">
        <f xml:space="preserve"> (W182/(Data!C182)*100)</f>
        <v>17.286614406148463</v>
      </c>
      <c r="Z182" s="76">
        <f xml:space="preserve"> (X182/'Embargoed data'!C182)*100</f>
        <v>16.377323036035982</v>
      </c>
      <c r="AA182" s="17">
        <v>30762.666666666701</v>
      </c>
      <c r="AB182" s="17">
        <f t="shared" si="17"/>
        <v>369152.00000000041</v>
      </c>
      <c r="AC182" s="17">
        <v>336277.285210306</v>
      </c>
      <c r="AD182" s="76">
        <f>(AC182/(SARB!E180-Tax_data!AC182))*100</f>
        <v>15.074191638636735</v>
      </c>
      <c r="AE182" s="17"/>
      <c r="AF182" s="17"/>
    </row>
    <row r="183" spans="1:32" x14ac:dyDescent="0.2">
      <c r="A183" s="18">
        <v>41820</v>
      </c>
      <c r="B183" s="17">
        <v>540620</v>
      </c>
      <c r="C183" s="17">
        <v>477375</v>
      </c>
      <c r="D183" s="17">
        <v>17285.666666666701</v>
      </c>
      <c r="E183" s="17">
        <f t="shared" si="12"/>
        <v>207428.00000000041</v>
      </c>
      <c r="F183" s="17">
        <v>3581.6666666666702</v>
      </c>
      <c r="G183" s="17">
        <f t="shared" si="13"/>
        <v>42980.000000000044</v>
      </c>
      <c r="H183" s="17">
        <v>2635.3333333333298</v>
      </c>
      <c r="I183" s="17">
        <f t="shared" si="14"/>
        <v>31623.999999999956</v>
      </c>
      <c r="J183" s="17">
        <v>2320.6666666666702</v>
      </c>
      <c r="K183" s="17">
        <f t="shared" si="15"/>
        <v>27848.000000000044</v>
      </c>
      <c r="L183" s="17">
        <f t="shared" si="16"/>
        <v>1017995</v>
      </c>
      <c r="M183" s="17">
        <v>364777</v>
      </c>
      <c r="N183" s="17">
        <v>175843</v>
      </c>
      <c r="O183" s="76">
        <f>(K183/SARB!S181)*100</f>
        <v>2.2395897838419518</v>
      </c>
      <c r="P183" s="76">
        <f>(I183/SARB!E181)*100</f>
        <v>1.2092110188704046</v>
      </c>
      <c r="Q183" s="76">
        <f xml:space="preserve"> (G183/(SARB!D181  + SARB!F181  + SARB!H181 + SARB!J181))*100</f>
        <v>0.97727616896827652</v>
      </c>
      <c r="R183" s="76">
        <f xml:space="preserve"> E183/((((Data!B183  / 100)  / (1  + (Data!B183  / 100))  * (0.78  * SARB!E181+0.72  * 'Embargoed data'!D183  + 0.087  * (SARB!E181  + 'Embargoed data'!D183)))))*100</f>
        <v>67.571816028863253</v>
      </c>
      <c r="S183" s="76">
        <f>(E183/(0.78  * SARB!E181+0.72  * 'Embargoed data'!D183  + 0.087  * (SARB!E181  + 'Embargoed data'!D183)))*100</f>
        <v>8.2982931965270659</v>
      </c>
      <c r="T183" s="76">
        <f>(O183/SARB!W181)*100</f>
        <v>1.6096315164945232E-4</v>
      </c>
      <c r="U183" s="76">
        <f xml:space="preserve"> (M183/(Data!C182  + 'Embargoed data'!E182)*100)</f>
        <v>13.655797846737974</v>
      </c>
      <c r="V183" s="76">
        <f xml:space="preserve"> N183/(SARB!C181  - Data!C183  - 'Embargoed data'!F183)*100</f>
        <v>11.231601651829738</v>
      </c>
      <c r="W183" s="17">
        <v>344769.60630038899</v>
      </c>
      <c r="X183" s="17">
        <v>195773.284367368</v>
      </c>
      <c r="Y183" s="76">
        <f xml:space="preserve"> (W183/(Data!C183)*100)</f>
        <v>17.430159782143683</v>
      </c>
      <c r="Z183" s="76">
        <f xml:space="preserve"> (X183/'Embargoed data'!C183)*100</f>
        <v>17.661496061888769</v>
      </c>
      <c r="AA183" s="17">
        <v>24422.333333333299</v>
      </c>
      <c r="AB183" s="17">
        <f t="shared" si="17"/>
        <v>293067.99999999959</v>
      </c>
      <c r="AC183" s="17">
        <v>337561.57411702501</v>
      </c>
      <c r="AD183" s="76">
        <f>(AC183/(SARB!E181-Tax_data!AC183))*100</f>
        <v>14.820299232070539</v>
      </c>
      <c r="AE183" s="17"/>
      <c r="AF183" s="17"/>
    </row>
    <row r="184" spans="1:32" x14ac:dyDescent="0.2">
      <c r="A184" s="18">
        <v>41912</v>
      </c>
      <c r="B184" s="17">
        <v>548063</v>
      </c>
      <c r="C184" s="17">
        <v>494287</v>
      </c>
      <c r="D184" s="17">
        <v>21806.666666666701</v>
      </c>
      <c r="E184" s="17">
        <f t="shared" si="12"/>
        <v>261680.00000000041</v>
      </c>
      <c r="F184" s="17">
        <v>4049.6666666666702</v>
      </c>
      <c r="G184" s="17">
        <f t="shared" si="13"/>
        <v>48596.000000000044</v>
      </c>
      <c r="H184" s="17">
        <v>2448.6666666666702</v>
      </c>
      <c r="I184" s="17">
        <f t="shared" si="14"/>
        <v>29384.000000000044</v>
      </c>
      <c r="J184" s="17">
        <v>3345</v>
      </c>
      <c r="K184" s="17">
        <f t="shared" si="15"/>
        <v>40140</v>
      </c>
      <c r="L184" s="17">
        <f t="shared" si="16"/>
        <v>1042350</v>
      </c>
      <c r="M184" s="17">
        <v>345422</v>
      </c>
      <c r="N184" s="17">
        <v>202641</v>
      </c>
      <c r="O184" s="76">
        <f>(K184/SARB!S182)*100</f>
        <v>3.1741789164615257</v>
      </c>
      <c r="P184" s="76">
        <f>(I184/SARB!E182)*100</f>
        <v>1.1053473018977955</v>
      </c>
      <c r="Q184" s="76">
        <f xml:space="preserve"> (G184/(SARB!D182  + SARB!F182  + SARB!H182 + SARB!J182))*100</f>
        <v>1.1070140121695011</v>
      </c>
      <c r="R184" s="76">
        <f xml:space="preserve"> E184/((((Data!B184  / 100)  / (1  + (Data!B184  / 100))  * (0.78  * SARB!E182+0.72  * 'Embargoed data'!D184  + 0.087  * (SARB!E182  + 'Embargoed data'!D184)))))*100</f>
        <v>83.757388781079683</v>
      </c>
      <c r="S184" s="76">
        <f>(E184/(0.78  * SARB!E182+0.72  * 'Embargoed data'!D184  + 0.087  * (SARB!E182  + 'Embargoed data'!D184)))*100</f>
        <v>10.285995113465924</v>
      </c>
      <c r="T184" s="76">
        <f>(O184/SARB!W182)*100</f>
        <v>2.2852276470044442E-4</v>
      </c>
      <c r="U184" s="76">
        <f xml:space="preserve"> (M184/(Data!C183  + 'Embargoed data'!E183)*100)</f>
        <v>12.606965975907572</v>
      </c>
      <c r="V184" s="76">
        <f xml:space="preserve"> N184/(SARB!C182  - Data!C184  - 'Embargoed data'!F184)*100</f>
        <v>12.780196252744364</v>
      </c>
      <c r="W184" s="17">
        <v>352966.21392922802</v>
      </c>
      <c r="X184" s="17">
        <v>201844.45501172499</v>
      </c>
      <c r="Y184" s="76">
        <f xml:space="preserve"> (W184/(Data!C184)*100)</f>
        <v>17.393864548907708</v>
      </c>
      <c r="Z184" s="76">
        <f xml:space="preserve"> (X184/'Embargoed data'!C184)*100</f>
        <v>18.153214444010178</v>
      </c>
      <c r="AA184" s="17">
        <v>29282</v>
      </c>
      <c r="AB184" s="17">
        <f t="shared" si="17"/>
        <v>351384</v>
      </c>
      <c r="AC184" s="17">
        <v>354987.49201332702</v>
      </c>
      <c r="AD184" s="76">
        <f>(AC184/(SARB!E182-Tax_data!AC184))*100</f>
        <v>15.411707483404994</v>
      </c>
      <c r="AE184" s="17"/>
      <c r="AF184" s="17"/>
    </row>
    <row r="185" spans="1:32" x14ac:dyDescent="0.2">
      <c r="A185" s="18">
        <v>42004</v>
      </c>
      <c r="B185" s="17">
        <v>584451</v>
      </c>
      <c r="C185" s="17">
        <v>507672</v>
      </c>
      <c r="D185" s="17">
        <v>23675</v>
      </c>
      <c r="E185" s="17">
        <f t="shared" si="12"/>
        <v>284100</v>
      </c>
      <c r="F185" s="17">
        <v>4198.6666666666697</v>
      </c>
      <c r="G185" s="17">
        <f t="shared" si="13"/>
        <v>50384.000000000036</v>
      </c>
      <c r="H185" s="17">
        <v>2970</v>
      </c>
      <c r="I185" s="17">
        <f t="shared" si="14"/>
        <v>35640</v>
      </c>
      <c r="J185" s="17">
        <v>3673.6666666666702</v>
      </c>
      <c r="K185" s="17">
        <f t="shared" si="15"/>
        <v>44084.000000000044</v>
      </c>
      <c r="L185" s="17">
        <f t="shared" si="16"/>
        <v>1092123</v>
      </c>
      <c r="M185" s="17">
        <v>354811</v>
      </c>
      <c r="N185" s="17">
        <v>229640</v>
      </c>
      <c r="O185" s="76">
        <f>(K185/SARB!S183)*100</f>
        <v>3.5208106713691776</v>
      </c>
      <c r="P185" s="76">
        <f>(I185/SARB!E183)*100</f>
        <v>1.3240225767396279</v>
      </c>
      <c r="Q185" s="76">
        <f xml:space="preserve"> (G185/(SARB!D183  + SARB!F183  + SARB!H183 + SARB!J183))*100</f>
        <v>1.1387447364358771</v>
      </c>
      <c r="R185" s="76">
        <f xml:space="preserve"> E185/((((Data!B185  / 100)  / (1  + (Data!B185  / 100))  * (0.78  * SARB!E183+0.72  * 'Embargoed data'!D185  + 0.087  * (SARB!E183  + 'Embargoed data'!D185)))))*100</f>
        <v>89.762374566714115</v>
      </c>
      <c r="S185" s="76">
        <f>(E185/(0.78  * SARB!E183+0.72  * 'Embargoed data'!D185  + 0.087  * (SARB!E183  + 'Embargoed data'!D185)))*100</f>
        <v>11.023449508192961</v>
      </c>
      <c r="T185" s="76">
        <f>(O185/SARB!W183)*100</f>
        <v>2.5279432602881747E-4</v>
      </c>
      <c r="U185" s="76">
        <f xml:space="preserve"> (M185/(Data!C184  + 'Embargoed data'!E184)*100)</f>
        <v>12.856104503700184</v>
      </c>
      <c r="V185" s="76">
        <f xml:space="preserve"> N185/(SARB!C183  - Data!C185  - 'Embargoed data'!F185)*100</f>
        <v>14.375890382295831</v>
      </c>
      <c r="W185" s="17">
        <v>385757.88830021903</v>
      </c>
      <c r="X185" s="17">
        <v>193702.51662664599</v>
      </c>
      <c r="Y185" s="76">
        <f xml:space="preserve"> (W185/(Data!C185)*100)</f>
        <v>18.628150522046877</v>
      </c>
      <c r="Z185" s="76">
        <f xml:space="preserve"> (X185/'Embargoed data'!C185)*100</f>
        <v>17.45259082657126</v>
      </c>
      <c r="AA185" s="17">
        <v>31789.666666666701</v>
      </c>
      <c r="AB185" s="17">
        <f t="shared" si="17"/>
        <v>381476.00000000041</v>
      </c>
      <c r="AC185" s="17">
        <v>363865.79709143197</v>
      </c>
      <c r="AD185" s="76">
        <f>(AC185/(SARB!E183-Tax_data!AC185))*100</f>
        <v>15.630436012748577</v>
      </c>
      <c r="AE185" s="17"/>
      <c r="AF185" s="17"/>
    </row>
    <row r="186" spans="1:32" x14ac:dyDescent="0.2">
      <c r="A186" s="18">
        <v>42094</v>
      </c>
      <c r="B186" s="17">
        <v>580050</v>
      </c>
      <c r="C186" s="17">
        <v>522370</v>
      </c>
      <c r="D186" s="17">
        <v>24331</v>
      </c>
      <c r="E186" s="17">
        <f t="shared" si="12"/>
        <v>291972</v>
      </c>
      <c r="F186" s="17">
        <v>4325.6666666666697</v>
      </c>
      <c r="G186" s="17">
        <f t="shared" si="13"/>
        <v>51908.000000000036</v>
      </c>
      <c r="H186" s="17">
        <v>3710.6666666666702</v>
      </c>
      <c r="I186" s="17">
        <f t="shared" si="14"/>
        <v>44528.000000000044</v>
      </c>
      <c r="J186" s="17">
        <v>4220</v>
      </c>
      <c r="K186" s="17">
        <f t="shared" si="15"/>
        <v>50640</v>
      </c>
      <c r="L186" s="17">
        <f t="shared" si="16"/>
        <v>1102420</v>
      </c>
      <c r="M186" s="17">
        <v>402531</v>
      </c>
      <c r="N186" s="17">
        <v>177519</v>
      </c>
      <c r="O186" s="76">
        <f>(K186/SARB!S184)*100</f>
        <v>4.0001358655941708</v>
      </c>
      <c r="P186" s="76">
        <f>(I186/SARB!E184)*100</f>
        <v>1.6279316333059151</v>
      </c>
      <c r="Q186" s="76">
        <f xml:space="preserve"> (G186/(SARB!D184  + SARB!F184  + SARB!H184 + SARB!J184))*100</f>
        <v>1.1468785848241201</v>
      </c>
      <c r="R186" s="76">
        <f xml:space="preserve"> E186/((((Data!B186  / 100)  / (1  + (Data!B186  / 100))  * (0.78  * SARB!E184+0.72  * 'Embargoed data'!D186  + 0.087  * (SARB!E184  + 'Embargoed data'!D186)))))*100</f>
        <v>91.340671773301253</v>
      </c>
      <c r="S186" s="76">
        <f>(E186/(0.78  * SARB!E184+0.72  * 'Embargoed data'!D186  + 0.087  * (SARB!E184  + 'Embargoed data'!D186)))*100</f>
        <v>11.217275480931731</v>
      </c>
      <c r="T186" s="76">
        <f>(O186/SARB!W184)*100</f>
        <v>2.8486654210783903E-4</v>
      </c>
      <c r="U186" s="76">
        <f xml:space="preserve"> (M186/(Data!C185  + 'Embargoed data'!E185)*100)</f>
        <v>14.315064741535821</v>
      </c>
      <c r="V186" s="76">
        <f xml:space="preserve"> N186/(SARB!C184  - Data!C186  - 'Embargoed data'!F186)*100</f>
        <v>10.758117906848744</v>
      </c>
      <c r="W186" s="17">
        <v>385705.31532383402</v>
      </c>
      <c r="X186" s="17">
        <v>193626.511002176</v>
      </c>
      <c r="Y186" s="76">
        <f xml:space="preserve"> (W186/(Data!C186)*100)</f>
        <v>18.299429737650144</v>
      </c>
      <c r="Z186" s="76">
        <f xml:space="preserve"> (X186/'Embargoed data'!C186)*100</f>
        <v>16.881867580786704</v>
      </c>
      <c r="AA186" s="17">
        <v>33298.333333333299</v>
      </c>
      <c r="AB186" s="17">
        <f t="shared" si="17"/>
        <v>399579.99999999959</v>
      </c>
      <c r="AC186" s="17">
        <v>367821.16641600698</v>
      </c>
      <c r="AD186" s="76">
        <f>(AC186/(SARB!E184-Tax_data!AC186))*100</f>
        <v>15.536735938928794</v>
      </c>
      <c r="AE186" s="17"/>
      <c r="AF186" s="17"/>
    </row>
    <row r="187" spans="1:32" x14ac:dyDescent="0.2">
      <c r="A187" s="18">
        <v>42185</v>
      </c>
      <c r="B187" s="17">
        <v>589273</v>
      </c>
      <c r="C187" s="17">
        <v>534310</v>
      </c>
      <c r="D187" s="17">
        <v>19071.333333333299</v>
      </c>
      <c r="E187" s="17">
        <f t="shared" si="12"/>
        <v>228855.99999999959</v>
      </c>
      <c r="F187" s="17">
        <v>4539</v>
      </c>
      <c r="G187" s="17">
        <f t="shared" si="13"/>
        <v>54468</v>
      </c>
      <c r="H187" s="17">
        <v>2921.3333333333298</v>
      </c>
      <c r="I187" s="17">
        <f t="shared" si="14"/>
        <v>35055.999999999956</v>
      </c>
      <c r="J187" s="17">
        <v>2624</v>
      </c>
      <c r="K187" s="17">
        <f t="shared" si="15"/>
        <v>31488</v>
      </c>
      <c r="L187" s="17">
        <f t="shared" si="16"/>
        <v>1123583</v>
      </c>
      <c r="M187" s="17">
        <v>414081</v>
      </c>
      <c r="N187" s="17">
        <v>175192</v>
      </c>
      <c r="O187" s="76">
        <f>(K187/SARB!S185)*100</f>
        <v>2.5162298744761848</v>
      </c>
      <c r="P187" s="76">
        <f>(I187/SARB!E185)*100</f>
        <v>1.2579582292989135</v>
      </c>
      <c r="Q187" s="76">
        <f xml:space="preserve"> (G187/(SARB!D185  + SARB!F185  + SARB!H185 + SARB!J185))*100</f>
        <v>1.2300129667592994</v>
      </c>
      <c r="R187" s="76">
        <f xml:space="preserve"> E187/((((Data!B187  / 100)  / (1  + (Data!B187  / 100))  * (0.78  * SARB!E185+0.72  * 'Embargoed data'!D187  + 0.087  * (SARB!E185  + 'Embargoed data'!D187)))))*100</f>
        <v>70.308173757900363</v>
      </c>
      <c r="S187" s="76">
        <f>(E187/(0.78  * SARB!E185+0.72  * 'Embargoed data'!D187  + 0.087  * (SARB!E185  + 'Embargoed data'!D187)))*100</f>
        <v>8.6343371281632013</v>
      </c>
      <c r="T187" s="76">
        <f>(O187/SARB!W185)*100</f>
        <v>1.7786829719926745E-4</v>
      </c>
      <c r="U187" s="76">
        <f xml:space="preserve"> (M187/(Data!C186  + 'Embargoed data'!E186)*100)</f>
        <v>14.223247139901273</v>
      </c>
      <c r="V187" s="76">
        <f xml:space="preserve"> N187/(SARB!C185  - Data!C187  - 'Embargoed data'!F187)*100</f>
        <v>10.612227491964141</v>
      </c>
      <c r="W187" s="17">
        <v>392545.40547802701</v>
      </c>
      <c r="X187" s="17">
        <v>197048.96286188101</v>
      </c>
      <c r="Y187" s="76">
        <f xml:space="preserve"> (W187/(Data!C187)*100)</f>
        <v>18.174559554176469</v>
      </c>
      <c r="Z187" s="76">
        <f xml:space="preserve"> (X187/'Embargoed data'!C187)*100</f>
        <v>17.298657370601742</v>
      </c>
      <c r="AA187" s="17">
        <v>27434.666666666701</v>
      </c>
      <c r="AB187" s="17">
        <f t="shared" si="17"/>
        <v>329216.00000000041</v>
      </c>
      <c r="AC187" s="17">
        <v>375552.60729422001</v>
      </c>
      <c r="AD187" s="76">
        <f>(AC187/(SARB!E185-Tax_data!AC187))*100</f>
        <v>15.575434739706306</v>
      </c>
      <c r="AE187" s="17"/>
      <c r="AF187" s="17"/>
    </row>
    <row r="188" spans="1:32" x14ac:dyDescent="0.2">
      <c r="A188" s="18">
        <v>42277</v>
      </c>
      <c r="B188" s="17">
        <v>608335</v>
      </c>
      <c r="C188" s="17">
        <v>541997</v>
      </c>
      <c r="D188" s="17">
        <v>22521.666666666701</v>
      </c>
      <c r="E188" s="17">
        <f t="shared" si="12"/>
        <v>270260.00000000041</v>
      </c>
      <c r="F188" s="17">
        <v>4155.6666666666697</v>
      </c>
      <c r="G188" s="17">
        <f t="shared" si="13"/>
        <v>49868.000000000036</v>
      </c>
      <c r="H188" s="17">
        <v>2605.6666666666702</v>
      </c>
      <c r="I188" s="17">
        <f t="shared" si="14"/>
        <v>31268.000000000044</v>
      </c>
      <c r="J188" s="17">
        <v>3710</v>
      </c>
      <c r="K188" s="17">
        <f t="shared" si="15"/>
        <v>44520</v>
      </c>
      <c r="L188" s="17">
        <f t="shared" si="16"/>
        <v>1150332</v>
      </c>
      <c r="M188" s="17">
        <v>392567</v>
      </c>
      <c r="N188" s="17">
        <v>215768</v>
      </c>
      <c r="O188" s="76">
        <f>(K188/SARB!S186)*100</f>
        <v>3.45237245918725</v>
      </c>
      <c r="P188" s="76">
        <f>(I188/SARB!E186)*100</f>
        <v>1.0999893406431442</v>
      </c>
      <c r="Q188" s="76">
        <f xml:space="preserve"> (G188/(SARB!D186  + SARB!F186  + SARB!H186 + SARB!J186))*100</f>
        <v>1.1175725896654349</v>
      </c>
      <c r="R188" s="76">
        <f xml:space="preserve"> E188/((((Data!B188  / 100)  / (1  + (Data!B188  / 100))  * (0.78  * SARB!E186+0.72  * 'Embargoed data'!D188  + 0.087  * (SARB!E186  + 'Embargoed data'!D188)))))*100</f>
        <v>81.422021307141222</v>
      </c>
      <c r="S188" s="76">
        <f>(E188/(0.78  * SARB!E186+0.72  * 'Embargoed data'!D188  + 0.087  * (SARB!E186  + 'Embargoed data'!D188)))*100</f>
        <v>9.999195599122606</v>
      </c>
      <c r="T188" s="76">
        <f>(O188/SARB!W186)*100</f>
        <v>2.4189524369698601E-4</v>
      </c>
      <c r="U188" s="76">
        <f xml:space="preserve"> (M188/(Data!C187  + 'Embargoed data'!E187)*100)</f>
        <v>13.298925675595974</v>
      </c>
      <c r="V188" s="76">
        <f xml:space="preserve"> N188/(SARB!C186  - Data!C188  - 'Embargoed data'!F188)*100</f>
        <v>12.899017547507393</v>
      </c>
      <c r="W188" s="17">
        <v>399807.75699587201</v>
      </c>
      <c r="X188" s="17">
        <v>211810.174262555</v>
      </c>
      <c r="Y188" s="76">
        <f xml:space="preserve"> (W188/(Data!C188)*100)</f>
        <v>18.298960073335024</v>
      </c>
      <c r="Z188" s="76">
        <f xml:space="preserve"> (X188/'Embargoed data'!C188)*100</f>
        <v>18.431028050464462</v>
      </c>
      <c r="AA188" s="17">
        <v>30208.333333333299</v>
      </c>
      <c r="AB188" s="17">
        <f t="shared" si="17"/>
        <v>362499.99999999959</v>
      </c>
      <c r="AC188" s="17">
        <v>365223.018218891</v>
      </c>
      <c r="AD188" s="76">
        <f>(AC188/(SARB!E186-Tax_data!AC188))*100</f>
        <v>14.742487775437816</v>
      </c>
      <c r="AE188" s="17"/>
      <c r="AF188" s="17"/>
    </row>
    <row r="189" spans="1:32" x14ac:dyDescent="0.2">
      <c r="A189" s="18">
        <v>42369</v>
      </c>
      <c r="B189" s="17">
        <v>612902</v>
      </c>
      <c r="C189" s="17">
        <v>563431</v>
      </c>
      <c r="D189" s="17">
        <v>24105</v>
      </c>
      <c r="E189" s="17">
        <f t="shared" si="12"/>
        <v>289260</v>
      </c>
      <c r="F189" s="17">
        <v>5078.6666666666697</v>
      </c>
      <c r="G189" s="17">
        <f t="shared" si="13"/>
        <v>60944.000000000036</v>
      </c>
      <c r="H189" s="17">
        <v>3248.3333333333298</v>
      </c>
      <c r="I189" s="17">
        <f t="shared" si="14"/>
        <v>38979.999999999956</v>
      </c>
      <c r="J189" s="17">
        <v>4215</v>
      </c>
      <c r="K189" s="17">
        <f t="shared" si="15"/>
        <v>50580</v>
      </c>
      <c r="L189" s="17">
        <f t="shared" si="16"/>
        <v>1176333</v>
      </c>
      <c r="M189" s="17">
        <v>369397</v>
      </c>
      <c r="N189" s="17">
        <v>243505</v>
      </c>
      <c r="O189" s="76">
        <f>(K189/SARB!S187)*100</f>
        <v>3.8216156261616714</v>
      </c>
      <c r="P189" s="76">
        <f>(I189/SARB!E187)*100</f>
        <v>1.3458638854448155</v>
      </c>
      <c r="Q189" s="76">
        <f xml:space="preserve"> (G189/(SARB!D187  + SARB!F187  + SARB!H187 + SARB!J187))*100</f>
        <v>1.3553640784040231</v>
      </c>
      <c r="R189" s="76">
        <f xml:space="preserve"> E189/((((Data!B189  / 100)  / (1  + (Data!B189  / 100))  * (0.78  * SARB!E187+0.72  * 'Embargoed data'!D189  + 0.087  * (SARB!E187  + 'Embargoed data'!D189)))))*100</f>
        <v>85.466959970143989</v>
      </c>
      <c r="S189" s="76">
        <f>(E189/(0.78  * SARB!E187+0.72  * 'Embargoed data'!D189  + 0.087  * (SARB!E187  + 'Embargoed data'!D189)))*100</f>
        <v>10.495942452473821</v>
      </c>
      <c r="T189" s="76">
        <f>(O189/SARB!W187)*100</f>
        <v>2.6787939211209106E-4</v>
      </c>
      <c r="U189" s="76">
        <f xml:space="preserve"> (M189/(Data!C188  + 'Embargoed data'!E188)*100)</f>
        <v>12.293077930573777</v>
      </c>
      <c r="V189" s="76">
        <f xml:space="preserve"> N189/(SARB!C187  - Data!C189  - 'Embargoed data'!F189)*100</f>
        <v>14.331468103103468</v>
      </c>
      <c r="W189" s="17">
        <v>400729.55142503802</v>
      </c>
      <c r="X189" s="17">
        <v>209738.979749324</v>
      </c>
      <c r="Y189" s="76">
        <f xml:space="preserve"> (W189/(Data!C189)*100)</f>
        <v>17.980328154930721</v>
      </c>
      <c r="Z189" s="76">
        <f xml:space="preserve"> (X189/'Embargoed data'!C189)*100</f>
        <v>18.17137669955909</v>
      </c>
      <c r="AA189" s="17">
        <v>33343.666666666701</v>
      </c>
      <c r="AB189" s="17">
        <f t="shared" si="17"/>
        <v>400124.00000000041</v>
      </c>
      <c r="AC189" s="17">
        <v>382392.56497897598</v>
      </c>
      <c r="AD189" s="76">
        <f>(AC189/(SARB!E187-Tax_data!AC189))*100</f>
        <v>15.21119870125732</v>
      </c>
      <c r="AE189" s="17"/>
      <c r="AF189" s="17"/>
    </row>
    <row r="190" spans="1:32" x14ac:dyDescent="0.2">
      <c r="A190" s="18">
        <v>42460</v>
      </c>
      <c r="B190" s="17">
        <v>628441</v>
      </c>
      <c r="C190" s="17">
        <v>570568</v>
      </c>
      <c r="D190" s="17">
        <v>28006</v>
      </c>
      <c r="E190" s="17">
        <f t="shared" si="12"/>
        <v>336072</v>
      </c>
      <c r="F190" s="17">
        <v>4762.3333333333303</v>
      </c>
      <c r="G190" s="17">
        <f t="shared" si="13"/>
        <v>57147.999999999964</v>
      </c>
      <c r="H190" s="17">
        <v>3922</v>
      </c>
      <c r="I190" s="17">
        <f t="shared" si="14"/>
        <v>47064</v>
      </c>
      <c r="J190" s="17">
        <v>4867.6666666666697</v>
      </c>
      <c r="K190" s="17">
        <f t="shared" si="15"/>
        <v>58412.000000000036</v>
      </c>
      <c r="L190" s="17">
        <f t="shared" si="16"/>
        <v>1199009</v>
      </c>
      <c r="M190" s="17">
        <v>437704</v>
      </c>
      <c r="N190" s="17">
        <v>190737</v>
      </c>
      <c r="O190" s="76">
        <f>(K190/SARB!S188)*100</f>
        <v>4.3986364016304771</v>
      </c>
      <c r="P190" s="76">
        <f>(I190/SARB!E188)*100</f>
        <v>1.6042660441943528</v>
      </c>
      <c r="Q190" s="76">
        <f xml:space="preserve"> (G190/(SARB!D188  + SARB!F188  + SARB!H188 + SARB!J188))*100</f>
        <v>1.2842936957737723</v>
      </c>
      <c r="R190" s="76">
        <f xml:space="preserve"> E190/((((Data!B190  / 100)  / (1  + (Data!B190  / 100))  * (0.78  * SARB!E188+0.72  * 'Embargoed data'!D190  + 0.087  * (SARB!E188  + 'Embargoed data'!D190)))))*100</f>
        <v>97.926126859689887</v>
      </c>
      <c r="S190" s="76">
        <f>(E190/(0.78  * SARB!E188+0.72  * 'Embargoed data'!D190  + 0.087  * (SARB!E188  + 'Embargoed data'!D190)))*100</f>
        <v>12.026015579260161</v>
      </c>
      <c r="T190" s="76">
        <f>(O190/SARB!W188)*100</f>
        <v>3.0982683774624621E-4</v>
      </c>
      <c r="U190" s="76">
        <f xml:space="preserve"> (M190/(Data!C189  + 'Embargoed data'!E189)*100)</f>
        <v>14.594855498829979</v>
      </c>
      <c r="V190" s="76">
        <f xml:space="preserve"> N190/(SARB!C188  - Data!C190  - 'Embargoed data'!F190)*100</f>
        <v>10.881599043554356</v>
      </c>
      <c r="W190" s="17">
        <v>418746.02553423197</v>
      </c>
      <c r="X190" s="17">
        <v>203656.53922630299</v>
      </c>
      <c r="Y190" s="76">
        <f xml:space="preserve"> (W190/(Data!C190)*100)</f>
        <v>18.365071059102625</v>
      </c>
      <c r="Z190" s="76">
        <f xml:space="preserve"> (X190/'Embargoed data'!C190)*100</f>
        <v>16.942106544276708</v>
      </c>
      <c r="AA190" s="17">
        <v>37599.666666666701</v>
      </c>
      <c r="AB190" s="17">
        <f t="shared" si="17"/>
        <v>451196.00000000041</v>
      </c>
      <c r="AC190" s="17">
        <v>418825.38231412799</v>
      </c>
      <c r="AD190" s="76">
        <f>(AC190/(SARB!E188-Tax_data!AC190))*100</f>
        <v>16.654072662895235</v>
      </c>
      <c r="AE190" s="17"/>
      <c r="AF190" s="17"/>
    </row>
    <row r="191" spans="1:32" x14ac:dyDescent="0.2">
      <c r="A191" s="18">
        <v>42551</v>
      </c>
      <c r="B191" s="17">
        <v>637226</v>
      </c>
      <c r="C191" s="17">
        <v>577192</v>
      </c>
      <c r="D191" s="17">
        <v>19064.666666666701</v>
      </c>
      <c r="E191" s="17">
        <f t="shared" si="12"/>
        <v>228776.00000000041</v>
      </c>
      <c r="F191" s="17">
        <v>4797</v>
      </c>
      <c r="G191" s="17">
        <f t="shared" si="13"/>
        <v>57564</v>
      </c>
      <c r="H191" s="17">
        <v>3135.6666666666702</v>
      </c>
      <c r="I191" s="17">
        <f t="shared" si="14"/>
        <v>37628.000000000044</v>
      </c>
      <c r="J191" s="17">
        <v>3136.6666666666702</v>
      </c>
      <c r="K191" s="17">
        <f t="shared" si="15"/>
        <v>37640.000000000044</v>
      </c>
      <c r="L191" s="17">
        <f t="shared" si="16"/>
        <v>1214418</v>
      </c>
      <c r="M191" s="17">
        <v>454058</v>
      </c>
      <c r="N191" s="17">
        <v>183168</v>
      </c>
      <c r="O191" s="76">
        <f>(K191/SARB!S189)*100</f>
        <v>2.8017855800343781</v>
      </c>
      <c r="P191" s="76">
        <f>(I191/SARB!E189)*100</f>
        <v>1.2602393610786067</v>
      </c>
      <c r="Q191" s="76">
        <f xml:space="preserve"> (G191/(SARB!D189  + SARB!F189  + SARB!H189 + SARB!J189))*100</f>
        <v>1.30726108545546</v>
      </c>
      <c r="R191" s="76">
        <f xml:space="preserve"> E191/((((Data!B191  / 100)  / (1  + (Data!B191  / 100))  * (0.78  * SARB!E189+0.72  * 'Embargoed data'!D191  + 0.087  * (SARB!E189  + 'Embargoed data'!D191)))))*100</f>
        <v>65.308985097267552</v>
      </c>
      <c r="S191" s="76">
        <f>(E191/(0.78  * SARB!E189+0.72  * 'Embargoed data'!D191  + 0.087  * (SARB!E189  + 'Embargoed data'!D191)))*100</f>
        <v>8.0204016786118046</v>
      </c>
      <c r="T191" s="76">
        <f>(O191/SARB!W189)*100</f>
        <v>1.9622889380167444E-4</v>
      </c>
      <c r="U191" s="76">
        <f xml:space="preserve"> (M191/(Data!C190  + 'Embargoed data'!E190)*100)</f>
        <v>14.553997332464846</v>
      </c>
      <c r="V191" s="76">
        <f xml:space="preserve"> N191/(SARB!C189  - Data!C191  - 'Embargoed data'!F191)*100</f>
        <v>10.262688760918666</v>
      </c>
      <c r="W191" s="17">
        <v>435087.71791721199</v>
      </c>
      <c r="X191" s="17">
        <v>206871.746345558</v>
      </c>
      <c r="Y191" s="76">
        <f xml:space="preserve"> (W191/(Data!C191)*100)</f>
        <v>18.671473548165565</v>
      </c>
      <c r="Z191" s="76">
        <f xml:space="preserve"> (X191/'Embargoed data'!C191)*100</f>
        <v>16.821562156554851</v>
      </c>
      <c r="AA191" s="17">
        <v>27882.333333333299</v>
      </c>
      <c r="AB191" s="17">
        <f t="shared" si="17"/>
        <v>334587.99999999959</v>
      </c>
      <c r="AC191" s="17">
        <v>377685.81002184201</v>
      </c>
      <c r="AD191" s="76">
        <f>(AC191/(SARB!E189-Tax_data!AC191))*100</f>
        <v>14.481283760665475</v>
      </c>
      <c r="AE191" s="17"/>
      <c r="AF191" s="17"/>
    </row>
    <row r="192" spans="1:32" x14ac:dyDescent="0.2">
      <c r="A192" s="18">
        <v>42643</v>
      </c>
      <c r="B192" s="17">
        <v>657583</v>
      </c>
      <c r="C192" s="17">
        <v>574441</v>
      </c>
      <c r="D192" s="17">
        <v>24319.333333333299</v>
      </c>
      <c r="E192" s="17">
        <f t="shared" si="12"/>
        <v>291831.99999999959</v>
      </c>
      <c r="F192" s="17">
        <v>5328.3333333333303</v>
      </c>
      <c r="G192" s="17">
        <f t="shared" si="13"/>
        <v>63939.999999999964</v>
      </c>
      <c r="H192" s="17">
        <v>2677.6666666666702</v>
      </c>
      <c r="I192" s="17">
        <f t="shared" si="14"/>
        <v>32132.000000000044</v>
      </c>
      <c r="J192" s="17">
        <v>3886.3333333333298</v>
      </c>
      <c r="K192" s="17">
        <f t="shared" si="15"/>
        <v>46635.999999999956</v>
      </c>
      <c r="L192" s="17">
        <f t="shared" si="16"/>
        <v>1232024</v>
      </c>
      <c r="M192" s="17">
        <v>427533</v>
      </c>
      <c r="N192" s="17">
        <v>230050</v>
      </c>
      <c r="O192" s="76">
        <f>(K192/SARB!S190)*100</f>
        <v>3.5542155819688839</v>
      </c>
      <c r="P192" s="76">
        <f>(I192/SARB!E190)*100</f>
        <v>1.0546299080070753</v>
      </c>
      <c r="Q192" s="76">
        <f xml:space="preserve"> (G192/(SARB!D190  + SARB!F190  + SARB!H190 + SARB!J190))*100</f>
        <v>1.4368952635042078</v>
      </c>
      <c r="R192" s="76">
        <f xml:space="preserve"> E192/((((Data!B192  / 100)  / (1  + (Data!B192  / 100))  * (0.78  * SARB!E190+0.72  * 'Embargoed data'!D192  + 0.087  * (SARB!E190  + 'Embargoed data'!D192)))))*100</f>
        <v>81.652993340832651</v>
      </c>
      <c r="S192" s="76">
        <f>(E192/(0.78  * SARB!E190+0.72  * 'Embargoed data'!D192  + 0.087  * (SARB!E190  + 'Embargoed data'!D192)))*100</f>
        <v>10.027560585716291</v>
      </c>
      <c r="T192" s="76">
        <f>(O192/SARB!W190)*100</f>
        <v>2.4582714585773762E-4</v>
      </c>
      <c r="U192" s="76">
        <f xml:space="preserve"> (M192/(Data!C191  + 'Embargoed data'!E191)*100)</f>
        <v>13.450523411806763</v>
      </c>
      <c r="V192" s="76">
        <f xml:space="preserve"> N192/(SARB!C190  - Data!C192  - 'Embargoed data'!F192)*100</f>
        <v>12.746404821251575</v>
      </c>
      <c r="W192" s="17">
        <v>432962.91307730402</v>
      </c>
      <c r="X192" s="17">
        <v>223990.668813303</v>
      </c>
      <c r="Y192" s="76">
        <f xml:space="preserve"> (W192/(Data!C192)*100)</f>
        <v>18.379530032827208</v>
      </c>
      <c r="Z192" s="76">
        <f xml:space="preserve"> (X192/'Embargoed data'!C192)*100</f>
        <v>17.847168221508184</v>
      </c>
      <c r="AA192" s="17">
        <v>33268</v>
      </c>
      <c r="AB192" s="17">
        <f t="shared" si="17"/>
        <v>399216</v>
      </c>
      <c r="AC192" s="17">
        <v>401947.59344912198</v>
      </c>
      <c r="AD192" s="76">
        <f>(AC192/(SARB!E190-Tax_data!AC192))*100</f>
        <v>15.197607223780189</v>
      </c>
      <c r="AE192" s="17"/>
      <c r="AF192" s="17"/>
    </row>
    <row r="193" spans="1:32" x14ac:dyDescent="0.2">
      <c r="A193" s="18">
        <v>42735</v>
      </c>
      <c r="B193" s="17">
        <v>668298</v>
      </c>
      <c r="C193" s="17">
        <v>579487</v>
      </c>
      <c r="D193" s="17">
        <v>26838</v>
      </c>
      <c r="E193" s="17">
        <f t="shared" si="12"/>
        <v>322056</v>
      </c>
      <c r="F193" s="17">
        <v>5467</v>
      </c>
      <c r="G193" s="17">
        <f t="shared" si="13"/>
        <v>65604</v>
      </c>
      <c r="H193" s="17">
        <v>3267.6666666666702</v>
      </c>
      <c r="I193" s="17">
        <f t="shared" si="14"/>
        <v>39212.000000000044</v>
      </c>
      <c r="J193" s="17">
        <v>3919.6666666666702</v>
      </c>
      <c r="K193" s="17">
        <f t="shared" si="15"/>
        <v>47036.000000000044</v>
      </c>
      <c r="L193" s="17">
        <f t="shared" si="16"/>
        <v>1247785</v>
      </c>
      <c r="M193" s="17">
        <v>397565</v>
      </c>
      <c r="N193" s="17">
        <v>270733</v>
      </c>
      <c r="O193" s="76">
        <f>(K193/SARB!S191)*100</f>
        <v>3.6432276599024238</v>
      </c>
      <c r="P193" s="76">
        <f>(I193/SARB!E191)*100</f>
        <v>1.2725504329079504</v>
      </c>
      <c r="Q193" s="76">
        <f xml:space="preserve"> (G193/(SARB!D191  + SARB!F191  + SARB!H191 + SARB!J191))*100</f>
        <v>1.4649675270444207</v>
      </c>
      <c r="R193" s="76">
        <f xml:space="preserve"> E193/((((Data!B193  / 100)  / (1  + (Data!B193  / 100))  * (0.78  * SARB!E191+0.72  * 'Embargoed data'!D193  + 0.087  * (SARB!E191  + 'Embargoed data'!D193)))))*100</f>
        <v>89.170398758116789</v>
      </c>
      <c r="S193" s="76">
        <f>(E193/(0.78  * SARB!E191+0.72  * 'Embargoed data'!D193  + 0.087  * (SARB!E191  + 'Embargoed data'!D193)))*100</f>
        <v>10.95075072468101</v>
      </c>
      <c r="T193" s="76">
        <f>(O193/SARB!W191)*100</f>
        <v>2.494956407694384E-4</v>
      </c>
      <c r="U193" s="76">
        <f xml:space="preserve"> (M193/(Data!C192  + 'Embargoed data'!E192)*100)</f>
        <v>12.383247752190494</v>
      </c>
      <c r="V193" s="76">
        <f xml:space="preserve"> N193/(SARB!C191  - Data!C193  - 'Embargoed data'!F193)*100</f>
        <v>14.905379143789741</v>
      </c>
      <c r="W193" s="17">
        <v>427148.92226830497</v>
      </c>
      <c r="X193" s="17">
        <v>239452.257551274</v>
      </c>
      <c r="Y193" s="76">
        <f xml:space="preserve"> (W193/(Data!C193)*100)</f>
        <v>17.951733073395939</v>
      </c>
      <c r="Z193" s="76">
        <f xml:space="preserve"> (X193/'Embargoed data'!C193)*100</f>
        <v>18.991863607905955</v>
      </c>
      <c r="AA193" s="17">
        <v>36495.666666666701</v>
      </c>
      <c r="AB193" s="17">
        <f t="shared" si="17"/>
        <v>437948.00000000041</v>
      </c>
      <c r="AC193" s="17">
        <v>418722.530121541</v>
      </c>
      <c r="AD193" s="76">
        <f>(AC193/(SARB!E191-Tax_data!AC193))*100</f>
        <v>15.725790875453201</v>
      </c>
      <c r="AE193" s="17"/>
      <c r="AF193" s="17"/>
    </row>
    <row r="194" spans="1:32" x14ac:dyDescent="0.2">
      <c r="A194" s="18">
        <v>42825</v>
      </c>
      <c r="B194" s="17">
        <v>705979</v>
      </c>
      <c r="C194" s="17">
        <v>584307</v>
      </c>
      <c r="D194" s="17">
        <v>26167</v>
      </c>
      <c r="E194" s="17">
        <f t="shared" si="12"/>
        <v>314004</v>
      </c>
      <c r="F194" s="17">
        <v>5334.3333333333303</v>
      </c>
      <c r="G194" s="17">
        <f t="shared" si="13"/>
        <v>64011.999999999964</v>
      </c>
      <c r="H194" s="17">
        <v>3975.3333333333298</v>
      </c>
      <c r="I194" s="17">
        <f t="shared" si="14"/>
        <v>47703.999999999956</v>
      </c>
      <c r="J194" s="17">
        <v>4251</v>
      </c>
      <c r="K194" s="17">
        <f t="shared" si="15"/>
        <v>51012</v>
      </c>
      <c r="L194" s="17">
        <f t="shared" si="16"/>
        <v>1290286</v>
      </c>
      <c r="M194" s="17">
        <v>476939</v>
      </c>
      <c r="N194" s="17">
        <v>229040</v>
      </c>
      <c r="O194" s="76">
        <f>(K194/SARB!S192)*100</f>
        <v>3.8909924120613746</v>
      </c>
      <c r="P194" s="76">
        <f>(I194/SARB!E192)*100</f>
        <v>1.5325818207986992</v>
      </c>
      <c r="Q194" s="76">
        <f xml:space="preserve"> (G194/(SARB!D192  + SARB!F192  + SARB!H192 + SARB!J192))*100</f>
        <v>1.4181804566615503</v>
      </c>
      <c r="R194" s="76">
        <f xml:space="preserve"> E194/((((Data!B194  / 100)  / (1  + (Data!B194  / 100))  * (0.78  * SARB!E192+0.72  * 'Embargoed data'!D194  + 0.087  * (SARB!E192  + 'Embargoed data'!D194)))))*100</f>
        <v>86.098473594851313</v>
      </c>
      <c r="S194" s="76">
        <f>(E194/(0.78  * SARB!E192+0.72  * 'Embargoed data'!D194  + 0.087  * (SARB!E192  + 'Embargoed data'!D194)))*100</f>
        <v>10.57349675726244</v>
      </c>
      <c r="T194" s="76">
        <f>(O194/SARB!W192)*100</f>
        <v>2.6577689943158565E-4</v>
      </c>
      <c r="U194" s="76">
        <f xml:space="preserve"> (M194/(Data!C193  + 'Embargoed data'!E193)*100)</f>
        <v>14.788959410584157</v>
      </c>
      <c r="V194" s="76">
        <f xml:space="preserve"> N194/(SARB!C192  - Data!C194  - 'Embargoed data'!F194)*100</f>
        <v>12.216920773444805</v>
      </c>
      <c r="W194" s="17">
        <v>457406.60455590597</v>
      </c>
      <c r="X194" s="17">
        <v>238445.83477350601</v>
      </c>
      <c r="Y194" s="76">
        <f xml:space="preserve"> (W194/(Data!C194)*100)</f>
        <v>18.82454104241782</v>
      </c>
      <c r="Z194" s="76">
        <f xml:space="preserve"> (X194/'Embargoed data'!C194)*100</f>
        <v>18.138367787325951</v>
      </c>
      <c r="AA194" s="17">
        <v>36417.333333333299</v>
      </c>
      <c r="AB194" s="17">
        <f t="shared" si="17"/>
        <v>437007.99999999959</v>
      </c>
      <c r="AC194" s="17">
        <v>408610.93785551202</v>
      </c>
      <c r="AD194" s="76">
        <f>(AC194/(SARB!E192-Tax_data!AC194))*100</f>
        <v>15.111099425667717</v>
      </c>
      <c r="AE194" s="17"/>
      <c r="AF194" s="17"/>
    </row>
    <row r="195" spans="1:32" x14ac:dyDescent="0.2">
      <c r="A195" s="18">
        <v>42916</v>
      </c>
      <c r="B195" s="17">
        <v>678402</v>
      </c>
      <c r="C195" s="17">
        <v>587089</v>
      </c>
      <c r="D195" s="17">
        <v>21074.333333333299</v>
      </c>
      <c r="E195" s="17">
        <f t="shared" si="12"/>
        <v>252891.99999999959</v>
      </c>
      <c r="F195" s="17">
        <v>5437.3333333333303</v>
      </c>
      <c r="G195" s="17">
        <f t="shared" si="13"/>
        <v>65247.999999999964</v>
      </c>
      <c r="H195" s="17">
        <v>3086.6666666666702</v>
      </c>
      <c r="I195" s="17">
        <f t="shared" si="14"/>
        <v>37040.000000000044</v>
      </c>
      <c r="J195" s="17">
        <v>2991.3333333333298</v>
      </c>
      <c r="K195" s="17">
        <f t="shared" si="15"/>
        <v>35895.999999999956</v>
      </c>
      <c r="L195" s="17">
        <f t="shared" si="16"/>
        <v>1265491</v>
      </c>
      <c r="M195" s="17">
        <v>487708</v>
      </c>
      <c r="N195" s="17">
        <v>190694</v>
      </c>
      <c r="O195" s="76">
        <f>(K195/SARB!S193)*100</f>
        <v>2.6827760783308401</v>
      </c>
      <c r="P195" s="76">
        <f>(I195/SARB!E193)*100</f>
        <v>1.167851912341743</v>
      </c>
      <c r="Q195" s="76">
        <f xml:space="preserve"> (G195/(SARB!D193  + SARB!F193  + SARB!H193 + SARB!J193))*100</f>
        <v>1.4466106702169752</v>
      </c>
      <c r="R195" s="76">
        <f xml:space="preserve"> E195/((((Data!B195  / 100)  / (1  + (Data!B195  / 100))  * (0.78  * SARB!E193+0.72  * 'Embargoed data'!D195  + 0.087  * (SARB!E193  + 'Embargoed data'!D195)))))*100</f>
        <v>68.179971935978529</v>
      </c>
      <c r="S195" s="76">
        <f>(E195/(0.78  * SARB!E193+0.72  * 'Embargoed data'!D195  + 0.087  * (SARB!E193  + 'Embargoed data'!D195)))*100</f>
        <v>8.3729790096815719</v>
      </c>
      <c r="T195" s="76">
        <f>(O195/SARB!W193)*100</f>
        <v>1.8226482975742693E-4</v>
      </c>
      <c r="U195" s="76">
        <f xml:space="preserve"> (M195/(Data!C194  + 'Embargoed data'!E194)*100)</f>
        <v>14.57114827850533</v>
      </c>
      <c r="V195" s="76">
        <f xml:space="preserve"> N195/(SARB!C193  - Data!C195  - 'Embargoed data'!F195)*100</f>
        <v>10.015287948877127</v>
      </c>
      <c r="W195" s="17">
        <v>473723.81416305102</v>
      </c>
      <c r="X195" s="17">
        <v>214329.46999238199</v>
      </c>
      <c r="Y195" s="76">
        <f xml:space="preserve"> (W195/(Data!C195)*100)</f>
        <v>19.118225333625965</v>
      </c>
      <c r="Z195" s="76">
        <f xml:space="preserve"> (X195/'Embargoed data'!C195)*100</f>
        <v>16.009211761349441</v>
      </c>
      <c r="AA195" s="17">
        <v>30575.333333333299</v>
      </c>
      <c r="AB195" s="17">
        <f t="shared" si="17"/>
        <v>366903.99999999959</v>
      </c>
      <c r="AC195" s="17">
        <v>411264.68307723303</v>
      </c>
      <c r="AD195" s="76">
        <f>(AC195/(SARB!E193-Tax_data!AC195))*100</f>
        <v>14.898895287923061</v>
      </c>
      <c r="AE195" s="17"/>
      <c r="AF195" s="17"/>
    </row>
    <row r="196" spans="1:32" x14ac:dyDescent="0.2">
      <c r="A196" s="18">
        <v>43008</v>
      </c>
      <c r="B196" s="17">
        <v>700549</v>
      </c>
      <c r="C196" s="17">
        <v>599024</v>
      </c>
      <c r="D196" s="17">
        <v>24359.333333333299</v>
      </c>
      <c r="E196" s="17">
        <f t="shared" si="12"/>
        <v>292311.99999999959</v>
      </c>
      <c r="F196" s="17">
        <v>5885.3333333333303</v>
      </c>
      <c r="G196" s="17">
        <f t="shared" si="13"/>
        <v>70623.999999999971</v>
      </c>
      <c r="H196" s="17">
        <v>2856.3333333333298</v>
      </c>
      <c r="I196" s="17">
        <f t="shared" si="14"/>
        <v>34275.999999999956</v>
      </c>
      <c r="J196" s="17">
        <v>3971.3333333333298</v>
      </c>
      <c r="K196" s="17">
        <f t="shared" si="15"/>
        <v>47655.999999999956</v>
      </c>
      <c r="L196" s="17">
        <f t="shared" si="16"/>
        <v>1299573</v>
      </c>
      <c r="M196" s="17">
        <v>464919</v>
      </c>
      <c r="N196" s="17">
        <v>235630</v>
      </c>
      <c r="O196" s="76">
        <f>(K196/SARB!S194)*100</f>
        <v>3.7004711780071342</v>
      </c>
      <c r="P196" s="76">
        <f>(I196/SARB!E194)*100</f>
        <v>1.0624379100262993</v>
      </c>
      <c r="Q196" s="76">
        <f xml:space="preserve"> (G196/(SARB!D194  + SARB!F194  + SARB!H194 + SARB!J194))*100</f>
        <v>1.5706735254641748</v>
      </c>
      <c r="R196" s="76">
        <f xml:space="preserve"> E196/((((Data!B196  / 100)  / (1  + (Data!B196  / 100))  * (0.78  * SARB!E194+0.72  * 'Embargoed data'!D196  + 0.087  * (SARB!E194  + 'Embargoed data'!D196)))))*100</f>
        <v>77.547833246123943</v>
      </c>
      <c r="S196" s="76">
        <f>(E196/(0.78  * SARB!E194+0.72  * 'Embargoed data'!D196  + 0.087  * (SARB!E194  + 'Embargoed data'!D196)))*100</f>
        <v>9.5234181179450452</v>
      </c>
      <c r="T196" s="76">
        <f>(O196/SARB!W194)*100</f>
        <v>2.4987718263609377E-4</v>
      </c>
      <c r="U196" s="76">
        <f xml:space="preserve"> (M196/(Data!C195  + 'Embargoed data'!E195)*100)</f>
        <v>13.694391983903312</v>
      </c>
      <c r="V196" s="76">
        <f xml:space="preserve"> N196/(SARB!C194  - Data!C196  - 'Embargoed data'!F196)*100</f>
        <v>12.080771640305773</v>
      </c>
      <c r="W196" s="17">
        <v>468857.496688321</v>
      </c>
      <c r="X196" s="17">
        <v>228640.243674022</v>
      </c>
      <c r="Y196" s="76">
        <f xml:space="preserve"> (W196/(Data!C196)*100)</f>
        <v>18.56806955710292</v>
      </c>
      <c r="Z196" s="76">
        <f xml:space="preserve"> (X196/'Embargoed data'!C196)*100</f>
        <v>16.628690470349543</v>
      </c>
      <c r="AA196" s="17">
        <v>34127</v>
      </c>
      <c r="AB196" s="17">
        <f t="shared" si="17"/>
        <v>409524</v>
      </c>
      <c r="AC196" s="17">
        <v>411907.23493967397</v>
      </c>
      <c r="AD196" s="76">
        <f>(AC196/(SARB!E194-Tax_data!AC196))*100</f>
        <v>14.636443045608665</v>
      </c>
      <c r="AE196" s="17"/>
      <c r="AF196" s="17"/>
    </row>
    <row r="197" spans="1:32" x14ac:dyDescent="0.2">
      <c r="A197" s="18">
        <v>43100</v>
      </c>
      <c r="B197" s="17">
        <v>735806</v>
      </c>
      <c r="C197" s="17">
        <v>619208</v>
      </c>
      <c r="D197" s="17">
        <v>26354.333333333299</v>
      </c>
      <c r="E197" s="17">
        <f t="shared" si="12"/>
        <v>316251.99999999959</v>
      </c>
      <c r="F197" s="17">
        <v>6212</v>
      </c>
      <c r="G197" s="17">
        <f t="shared" si="13"/>
        <v>74544</v>
      </c>
      <c r="H197" s="17">
        <v>3542.3333333333298</v>
      </c>
      <c r="I197" s="17">
        <f t="shared" si="14"/>
        <v>42507.999999999956</v>
      </c>
      <c r="J197" s="17">
        <v>4574.6666666666697</v>
      </c>
      <c r="K197" s="17">
        <f t="shared" si="15"/>
        <v>54896.000000000036</v>
      </c>
      <c r="L197" s="17">
        <f t="shared" si="16"/>
        <v>1355014</v>
      </c>
      <c r="M197" s="17">
        <v>433634</v>
      </c>
      <c r="N197" s="17">
        <v>302172</v>
      </c>
      <c r="O197" s="76">
        <f>(K197/SARB!S195)*100</f>
        <v>3.9658407147413621</v>
      </c>
      <c r="P197" s="76">
        <f>(I197/SARB!E195)*100</f>
        <v>1.2926635535049815</v>
      </c>
      <c r="Q197" s="76">
        <f xml:space="preserve"> (G197/(SARB!D195  + SARB!F195  + SARB!H195 + SARB!J195))*100</f>
        <v>1.6435993025550932</v>
      </c>
      <c r="R197" s="76">
        <f xml:space="preserve"> E197/((((Data!B197  / 100)  / (1  + (Data!B197  / 100))  * (0.78  * SARB!E195+0.72  * 'Embargoed data'!D197  + 0.087  * (SARB!E195  + 'Embargoed data'!D197)))))*100</f>
        <v>82.359579846415059</v>
      </c>
      <c r="S197" s="76">
        <f>(E197/(0.78  * SARB!E195+0.72  * 'Embargoed data'!D197  + 0.087  * (SARB!E195  + 'Embargoed data'!D197)))*100</f>
        <v>10.114334367103604</v>
      </c>
      <c r="T197" s="76">
        <f>(O197/SARB!W195)*100</f>
        <v>2.6722049303294388E-4</v>
      </c>
      <c r="U197" s="76">
        <f xml:space="preserve"> (M197/(Data!C196  + 'Embargoed data'!E196)*100)</f>
        <v>12.717358348636909</v>
      </c>
      <c r="V197" s="76">
        <f xml:space="preserve"> N197/(SARB!C195  - Data!C197  - 'Embargoed data'!F197)*100</f>
        <v>15.313332440293792</v>
      </c>
      <c r="W197" s="17">
        <v>458126.59429401503</v>
      </c>
      <c r="X197" s="17">
        <v>275823.34686390299</v>
      </c>
      <c r="Y197" s="76">
        <f xml:space="preserve"> (W197/(Data!C197)*100)</f>
        <v>17.901423015806927</v>
      </c>
      <c r="Z197" s="76">
        <f xml:space="preserve"> (X197/'Embargoed data'!C197)*100</f>
        <v>20.056131536195959</v>
      </c>
      <c r="AA197" s="17">
        <v>37112</v>
      </c>
      <c r="AB197" s="17">
        <f t="shared" si="17"/>
        <v>445344</v>
      </c>
      <c r="AC197" s="17">
        <v>425577.97125836997</v>
      </c>
      <c r="AD197" s="76">
        <f>(AC197/(SARB!E195-Tax_data!AC197))*100</f>
        <v>14.865659561067879</v>
      </c>
      <c r="AE197" s="17"/>
      <c r="AF197" s="17"/>
    </row>
    <row r="198" spans="1:32" x14ac:dyDescent="0.2">
      <c r="A198" s="18">
        <v>43190</v>
      </c>
      <c r="B198" s="17">
        <v>750245</v>
      </c>
      <c r="C198" s="17">
        <v>632930</v>
      </c>
      <c r="D198" s="17">
        <v>27545</v>
      </c>
      <c r="E198" s="17">
        <f t="shared" si="12"/>
        <v>330540</v>
      </c>
      <c r="F198" s="17">
        <v>6405</v>
      </c>
      <c r="G198" s="17">
        <f t="shared" si="13"/>
        <v>76860</v>
      </c>
      <c r="H198" s="17">
        <v>4226.6666666666697</v>
      </c>
      <c r="I198" s="17">
        <f t="shared" si="14"/>
        <v>50720.000000000036</v>
      </c>
      <c r="J198" s="17">
        <v>5254.6666666666697</v>
      </c>
      <c r="K198" s="17">
        <f t="shared" si="15"/>
        <v>63056.000000000036</v>
      </c>
      <c r="L198" s="17">
        <f t="shared" si="16"/>
        <v>1383175</v>
      </c>
      <c r="M198" s="17">
        <v>487099</v>
      </c>
      <c r="N198" s="17">
        <v>263146</v>
      </c>
      <c r="O198" s="76">
        <f>(K198/SARB!S196)*100</f>
        <v>4.5813628566384237</v>
      </c>
      <c r="P198" s="76">
        <f>(I198/SARB!E196)*100</f>
        <v>1.5079319539759675</v>
      </c>
      <c r="Q198" s="76">
        <f xml:space="preserve"> (G198/(SARB!D196  + SARB!F196  + SARB!H196 + SARB!J196))*100</f>
        <v>1.6742763536238956</v>
      </c>
      <c r="R198" s="76">
        <f xml:space="preserve"> E198/((((Data!B198  / 100)  / (1  + (Data!B198  / 100))  * (0.78  * SARB!E196+0.72  * 'Embargoed data'!D198  + 0.087  * (SARB!E196  + 'Embargoed data'!D198)))))*100</f>
        <v>84.214678332485661</v>
      </c>
      <c r="S198" s="76">
        <f>(E198/(0.78  * SARB!E196+0.72  * 'Embargoed data'!D198  + 0.087  * (SARB!E196  + 'Embargoed data'!D198)))*100</f>
        <v>10.342153479428063</v>
      </c>
      <c r="T198" s="76">
        <f>(O198/SARB!W196)*100</f>
        <v>3.0279612196796099E-4</v>
      </c>
      <c r="U198" s="76">
        <f xml:space="preserve"> (M198/(Data!C197  + 'Embargoed data'!E197)*100)</f>
        <v>14.161945802433241</v>
      </c>
      <c r="V198" s="76">
        <f xml:space="preserve"> N198/(SARB!C196  - Data!C198  - 'Embargoed data'!F198)*100</f>
        <v>13.165551575277561</v>
      </c>
      <c r="W198" s="17">
        <v>468420.25689463899</v>
      </c>
      <c r="X198" s="17">
        <v>267652.80273631302</v>
      </c>
      <c r="Y198" s="76">
        <f xml:space="preserve"> (W198/(Data!C198)*100)</f>
        <v>18.339223251384837</v>
      </c>
      <c r="Z198" s="76">
        <f xml:space="preserve"> (X198/'Embargoed data'!C198)*100</f>
        <v>19.355545037026122</v>
      </c>
      <c r="AA198" s="17">
        <v>39161.333333333299</v>
      </c>
      <c r="AB198" s="17">
        <f t="shared" si="17"/>
        <v>469935.99999999959</v>
      </c>
      <c r="AC198" s="17">
        <v>441897.34231258801</v>
      </c>
      <c r="AD198" s="76">
        <f>(AC198/(SARB!E196-Tax_data!AC198))*100</f>
        <v>15.12492578122338</v>
      </c>
      <c r="AE198" s="17"/>
      <c r="AF198" s="17"/>
    </row>
    <row r="199" spans="1:32" x14ac:dyDescent="0.2">
      <c r="A199" s="18">
        <v>43281</v>
      </c>
      <c r="B199" s="17">
        <v>721151</v>
      </c>
      <c r="C199" s="17">
        <v>644694</v>
      </c>
      <c r="D199" s="17">
        <v>25211.333333333299</v>
      </c>
      <c r="E199" s="17">
        <f t="shared" ref="E199:E219" si="18">D199*12</f>
        <v>302535.99999999959</v>
      </c>
      <c r="F199" s="17">
        <v>5934</v>
      </c>
      <c r="G199" s="17">
        <f t="shared" ref="G199:G219" si="19">F199*12</f>
        <v>71208</v>
      </c>
      <c r="H199" s="17">
        <v>3548.3333333333298</v>
      </c>
      <c r="I199" s="17">
        <f t="shared" ref="I199:I219" si="20">H199*12</f>
        <v>42579.999999999956</v>
      </c>
      <c r="J199" s="17">
        <v>3186.6666666666702</v>
      </c>
      <c r="K199" s="17">
        <f t="shared" ref="K199:K219" si="21">J199*12</f>
        <v>38240.000000000044</v>
      </c>
      <c r="L199" s="17">
        <f t="shared" ref="L199:L219" si="22">B199+C199</f>
        <v>1365845</v>
      </c>
      <c r="M199" s="17">
        <v>477009</v>
      </c>
      <c r="N199" s="17">
        <v>244142</v>
      </c>
      <c r="O199" s="76">
        <f>(K199/SARB!S197)*100</f>
        <v>2.7628700323972555</v>
      </c>
      <c r="P199" s="76">
        <f>(I199/SARB!E197)*100</f>
        <v>1.2528422866343076</v>
      </c>
      <c r="Q199" s="76">
        <f xml:space="preserve"> (G199/(SARB!D197  + SARB!F197  + SARB!H197 + SARB!J197))*100</f>
        <v>1.552634275784025</v>
      </c>
      <c r="R199" s="76">
        <f xml:space="preserve"> E199/((((Data!B199  / 100)  / (1  + (Data!B199  / 100))  * (0.78  * SARB!E197+0.72  * 'Embargoed data'!D199  + 0.087  * (SARB!E197  + 'Embargoed data'!D199)))))*100</f>
        <v>71.751412897187222</v>
      </c>
      <c r="S199" s="76">
        <f>(E199/(0.78  * SARB!E197+0.72  * 'Embargoed data'!D199  + 0.087  * (SARB!E197  + 'Embargoed data'!D199)))*100</f>
        <v>9.3588799431113774</v>
      </c>
      <c r="T199" s="76">
        <f>(O199/SARB!W197)*100</f>
        <v>1.8067007571741789E-4</v>
      </c>
      <c r="U199" s="76">
        <f xml:space="preserve"> (M199/(Data!C198  + 'Embargoed data'!E198)*100)</f>
        <v>13.498108454066612</v>
      </c>
      <c r="V199" s="76">
        <f xml:space="preserve"> N199/(SARB!C197  - Data!C199  - 'Embargoed data'!F199)*100</f>
        <v>12.019849554997689</v>
      </c>
      <c r="W199" s="17">
        <v>471572.22082433698</v>
      </c>
      <c r="X199" s="17">
        <v>269894.80114466499</v>
      </c>
      <c r="Y199" s="76">
        <f xml:space="preserve"> (W199/(Data!C199)*100)</f>
        <v>18.148114456245573</v>
      </c>
      <c r="Z199" s="76">
        <f xml:space="preserve"> (X199/'Embargoed data'!C199)*100</f>
        <v>19.2385093878795</v>
      </c>
      <c r="AA199" s="17">
        <v>35666</v>
      </c>
      <c r="AB199" s="17">
        <f t="shared" ref="AB199:AB219" si="23">AA199*12</f>
        <v>427992</v>
      </c>
      <c r="AC199" s="17">
        <v>476778.86736535898</v>
      </c>
      <c r="AD199" s="76">
        <f>(AC199/(SARB!E197-Tax_data!AC199))*100</f>
        <v>16.31746425083837</v>
      </c>
      <c r="AE199" s="17"/>
      <c r="AF199" s="17"/>
    </row>
    <row r="200" spans="1:32" x14ac:dyDescent="0.2">
      <c r="A200" s="18">
        <v>43373</v>
      </c>
      <c r="B200" s="17">
        <v>762586</v>
      </c>
      <c r="C200" s="17">
        <v>665244</v>
      </c>
      <c r="D200" s="17">
        <v>28729</v>
      </c>
      <c r="E200" s="17">
        <f t="shared" si="18"/>
        <v>344748</v>
      </c>
      <c r="F200" s="17">
        <v>6597.6666666666697</v>
      </c>
      <c r="G200" s="17">
        <f t="shared" si="19"/>
        <v>79172.000000000029</v>
      </c>
      <c r="H200" s="17">
        <v>3389.6666666666702</v>
      </c>
      <c r="I200" s="17">
        <f t="shared" si="20"/>
        <v>40676.000000000044</v>
      </c>
      <c r="J200" s="17">
        <v>4696.6666666666697</v>
      </c>
      <c r="K200" s="17">
        <f t="shared" si="21"/>
        <v>56360.000000000036</v>
      </c>
      <c r="L200" s="17">
        <f t="shared" si="22"/>
        <v>1427830</v>
      </c>
      <c r="M200" s="17">
        <v>508422</v>
      </c>
      <c r="N200" s="17">
        <v>254164</v>
      </c>
      <c r="O200" s="76">
        <f>(K200/SARB!S198)*100</f>
        <v>3.7303529340126005</v>
      </c>
      <c r="P200" s="76">
        <f>(I200/SARB!E198)*100</f>
        <v>1.1787257903499011</v>
      </c>
      <c r="Q200" s="76">
        <f xml:space="preserve"> (G200/(SARB!D198  + SARB!F198  + SARB!H198 + SARB!J198))*100</f>
        <v>1.7038181606889999</v>
      </c>
      <c r="R200" s="76">
        <f xml:space="preserve"> E200/((((Data!B200  / 100)  / (1  + (Data!B200  / 100))  * (0.78  * SARB!E198+0.72  * 'Embargoed data'!D200  + 0.087  * (SARB!E198  + 'Embargoed data'!D200)))))*100</f>
        <v>80.607803369266406</v>
      </c>
      <c r="S200" s="76">
        <f>(E200/(0.78  * SARB!E198+0.72  * 'Embargoed data'!D200  + 0.087  * (SARB!E198  + 'Embargoed data'!D200)))*100</f>
        <v>10.514061309034748</v>
      </c>
      <c r="T200" s="76">
        <f>(O200/SARB!W198)*100</f>
        <v>2.4661191479092529E-4</v>
      </c>
      <c r="U200" s="76">
        <f xml:space="preserve"> (M200/(Data!C199  + 'Embargoed data'!E199)*100)</f>
        <v>14.080622950319805</v>
      </c>
      <c r="V200" s="76">
        <f xml:space="preserve"> N200/(SARB!C198  - Data!C200  - 'Embargoed data'!F200)*100</f>
        <v>12.166076003462893</v>
      </c>
      <c r="W200" s="17">
        <v>512361.886095975</v>
      </c>
      <c r="X200" s="17">
        <v>247800.05663051701</v>
      </c>
      <c r="Y200" s="76">
        <f xml:space="preserve"> (W200/(Data!C200)*100)</f>
        <v>19.341023236471603</v>
      </c>
      <c r="Z200" s="76">
        <f xml:space="preserve"> (X200/'Embargoed data'!C200)*100</f>
        <v>17.216184378936678</v>
      </c>
      <c r="AA200" s="17">
        <v>39755</v>
      </c>
      <c r="AB200" s="17">
        <f t="shared" si="23"/>
        <v>477060</v>
      </c>
      <c r="AC200" s="17">
        <v>481085.50071758102</v>
      </c>
      <c r="AD200" s="76">
        <f>(AC200/(SARB!E198-Tax_data!AC200))*100</f>
        <v>16.199476787053815</v>
      </c>
      <c r="AE200" s="17"/>
      <c r="AF200" s="17"/>
    </row>
    <row r="201" spans="1:32" x14ac:dyDescent="0.2">
      <c r="A201" s="18">
        <v>43465</v>
      </c>
      <c r="B201" s="17">
        <v>738022</v>
      </c>
      <c r="C201" s="17">
        <v>676884</v>
      </c>
      <c r="D201" s="17">
        <v>26748.666666666701</v>
      </c>
      <c r="E201" s="17">
        <f t="shared" si="18"/>
        <v>320984.00000000041</v>
      </c>
      <c r="F201" s="17">
        <v>6145.6666666666697</v>
      </c>
      <c r="G201" s="17">
        <f t="shared" si="19"/>
        <v>73748.000000000029</v>
      </c>
      <c r="H201" s="17">
        <v>4079</v>
      </c>
      <c r="I201" s="17">
        <f t="shared" si="20"/>
        <v>48948</v>
      </c>
      <c r="J201" s="17">
        <v>5246</v>
      </c>
      <c r="K201" s="17">
        <f t="shared" si="21"/>
        <v>62952</v>
      </c>
      <c r="L201" s="17">
        <f t="shared" si="22"/>
        <v>1414906</v>
      </c>
      <c r="M201" s="17">
        <v>498946</v>
      </c>
      <c r="N201" s="17">
        <v>239076</v>
      </c>
      <c r="O201" s="76">
        <f>(K201/SARB!S199)*100</f>
        <v>4.145659148741129</v>
      </c>
      <c r="P201" s="76">
        <f>(I201/SARB!E199)*100</f>
        <v>1.3945382579212013</v>
      </c>
      <c r="Q201" s="76">
        <f xml:space="preserve"> (G201/(SARB!D199  + SARB!F199  + SARB!H199 + SARB!J199))*100</f>
        <v>1.6045009920980271</v>
      </c>
      <c r="R201" s="76">
        <f xml:space="preserve"> E201/((((Data!B201  / 100)  / (1  + (Data!B201  / 100))  * (0.78  * SARB!E199+0.72  * 'Embargoed data'!D201  + 0.087  * (SARB!E199  + 'Embargoed data'!D201)))))*100</f>
        <v>73.777371897829696</v>
      </c>
      <c r="S201" s="76">
        <f>(E201/(0.78  * SARB!E199+0.72  * 'Embargoed data'!D201  + 0.087  * (SARB!E199  + 'Embargoed data'!D201)))*100</f>
        <v>9.6231354649343093</v>
      </c>
      <c r="T201" s="76">
        <f>(O201/SARB!W199)*100</f>
        <v>2.7394211381896722E-4</v>
      </c>
      <c r="U201" s="76">
        <f xml:space="preserve"> (M201/(Data!C200  + 'Embargoed data'!E200)*100)</f>
        <v>13.700227234210715</v>
      </c>
      <c r="V201" s="76">
        <f xml:space="preserve"> N201/(SARB!C199  - Data!C201  - 'Embargoed data'!F201)*100</f>
        <v>11.405828090188844</v>
      </c>
      <c r="W201" s="17">
        <v>514304.76474603999</v>
      </c>
      <c r="X201" s="17">
        <v>223801.87649950301</v>
      </c>
      <c r="Y201" s="76">
        <f xml:space="preserve"> (W201/(Data!C201)*100)</f>
        <v>19.120088686426758</v>
      </c>
      <c r="Z201" s="76">
        <f xml:space="preserve"> (X201/'Embargoed data'!C201)*100</f>
        <v>15.561554209328824</v>
      </c>
      <c r="AA201" s="17">
        <v>37983.666666666701</v>
      </c>
      <c r="AB201" s="17">
        <f t="shared" si="23"/>
        <v>455804.00000000041</v>
      </c>
      <c r="AC201" s="17">
        <v>435244.691654225</v>
      </c>
      <c r="AD201" s="76">
        <f>(AC201/(SARB!E199-Tax_data!AC201))*100</f>
        <v>14.155522006335215</v>
      </c>
      <c r="AE201" s="17"/>
      <c r="AF201" s="17"/>
    </row>
    <row r="202" spans="1:32" x14ac:dyDescent="0.2">
      <c r="A202" s="18">
        <v>43555</v>
      </c>
      <c r="B202" s="17">
        <v>760210</v>
      </c>
      <c r="C202" s="17">
        <v>682317</v>
      </c>
      <c r="D202" s="17">
        <v>27566</v>
      </c>
      <c r="E202" s="17">
        <f t="shared" si="18"/>
        <v>330792</v>
      </c>
      <c r="F202" s="17">
        <v>6716.3333333333303</v>
      </c>
      <c r="G202" s="17">
        <f t="shared" si="19"/>
        <v>80595.999999999971</v>
      </c>
      <c r="H202" s="17">
        <v>5055.3333333333303</v>
      </c>
      <c r="I202" s="17">
        <f t="shared" si="20"/>
        <v>60663.999999999964</v>
      </c>
      <c r="J202" s="17">
        <v>5562.6666666666697</v>
      </c>
      <c r="K202" s="17">
        <f t="shared" si="21"/>
        <v>66752.000000000029</v>
      </c>
      <c r="L202" s="17">
        <f t="shared" si="22"/>
        <v>1442527</v>
      </c>
      <c r="M202" s="17">
        <v>512360</v>
      </c>
      <c r="N202" s="17">
        <v>247850</v>
      </c>
      <c r="O202" s="76">
        <f>(K202/SARB!S200)*100</f>
        <v>4.5899114362726241</v>
      </c>
      <c r="P202" s="76">
        <f>(I202/SARB!E200)*100</f>
        <v>1.7285303531400267</v>
      </c>
      <c r="Q202" s="76">
        <f xml:space="preserve"> (G202/(SARB!D200  + SARB!F200  + SARB!H200 + SARB!J200))*100</f>
        <v>1.7466506960835151</v>
      </c>
      <c r="R202" s="76">
        <f xml:space="preserve"> E202/((((Data!B202  / 100)  / (1  + (Data!B202  / 100))  * (0.78  * SARB!E200+0.72  * 'Embargoed data'!D202  + 0.087  * (SARB!E200  + 'Embargoed data'!D202)))))*100</f>
        <v>75.956088534290629</v>
      </c>
      <c r="S202" s="76">
        <f>(E202/(0.78  * SARB!E200+0.72  * 'Embargoed data'!D202  + 0.087  * (SARB!E200  + 'Embargoed data'!D202)))*100</f>
        <v>9.9073158957770371</v>
      </c>
      <c r="T202" s="76">
        <f>(O202/SARB!W200)*100</f>
        <v>3.044858757138059E-4</v>
      </c>
      <c r="U202" s="76">
        <f xml:space="preserve"> (M202/(Data!C201  + 'Embargoed data'!E201)*100)</f>
        <v>14.041797505747471</v>
      </c>
      <c r="V202" s="76">
        <f xml:space="preserve"> N202/(SARB!C200  - Data!C202  - 'Embargoed data'!F202)*100</f>
        <v>11.967532906490522</v>
      </c>
      <c r="W202" s="17">
        <v>497028.53162359598</v>
      </c>
      <c r="X202" s="17">
        <v>249554.05557607199</v>
      </c>
      <c r="Y202" s="76">
        <f xml:space="preserve"> (W202/(Data!C202)*100)</f>
        <v>18.485328870216861</v>
      </c>
      <c r="Z202" s="76">
        <f xml:space="preserve"> (X202/'Embargoed data'!C202)*100</f>
        <v>17.572554180755837</v>
      </c>
      <c r="AA202" s="17">
        <v>40305.333333333299</v>
      </c>
      <c r="AB202" s="17">
        <f t="shared" si="23"/>
        <v>483663.99999999959</v>
      </c>
      <c r="AC202" s="17">
        <v>454763.84977242502</v>
      </c>
      <c r="AD202" s="76">
        <f>(AC202/(SARB!E200-Tax_data!AC202))*100</f>
        <v>14.886826807988395</v>
      </c>
      <c r="AE202" s="17"/>
      <c r="AF202" s="17"/>
    </row>
    <row r="203" spans="1:32" x14ac:dyDescent="0.2">
      <c r="A203" s="18">
        <v>43646</v>
      </c>
      <c r="B203" s="17">
        <v>768322</v>
      </c>
      <c r="C203" s="17">
        <v>696616</v>
      </c>
      <c r="D203" s="17">
        <v>24337</v>
      </c>
      <c r="E203" s="17">
        <f t="shared" si="18"/>
        <v>292044</v>
      </c>
      <c r="F203" s="17">
        <v>6453.6666666666697</v>
      </c>
      <c r="G203" s="17">
        <f t="shared" si="19"/>
        <v>77444.000000000029</v>
      </c>
      <c r="H203" s="17">
        <v>4098</v>
      </c>
      <c r="I203" s="17">
        <f t="shared" si="20"/>
        <v>49176</v>
      </c>
      <c r="J203" s="17">
        <v>3358</v>
      </c>
      <c r="K203" s="17">
        <f t="shared" si="21"/>
        <v>40296</v>
      </c>
      <c r="L203" s="17">
        <f t="shared" si="22"/>
        <v>1464938</v>
      </c>
      <c r="M203" s="17">
        <v>527316</v>
      </c>
      <c r="N203" s="17">
        <v>241006</v>
      </c>
      <c r="O203" s="76">
        <f>(K203/SARB!S201)*100</f>
        <v>2.5943005991948502</v>
      </c>
      <c r="P203" s="76">
        <f>(I203/SARB!E201)*100</f>
        <v>1.3699423897661047</v>
      </c>
      <c r="Q203" s="76">
        <f xml:space="preserve"> (G203/(SARB!D201  + SARB!F201  + SARB!H201 + SARB!J201))*100</f>
        <v>1.6508503870472928</v>
      </c>
      <c r="R203" s="76">
        <f xml:space="preserve"> E203/((((Data!B203  / 100)  / (1  + (Data!B203  / 100))  * (0.78  * SARB!E201+0.72  * 'Embargoed data'!D203  + 0.087  * (SARB!E201  + 'Embargoed data'!D203)))))*100</f>
        <v>65.704802721561833</v>
      </c>
      <c r="S203" s="76">
        <f>(E203/(0.78  * SARB!E201+0.72  * 'Embargoed data'!D203  + 0.087  * (SARB!E201  + 'Embargoed data'!D203)))*100</f>
        <v>8.5701916593341512</v>
      </c>
      <c r="T203" s="76">
        <f>(O203/SARB!W201)*100</f>
        <v>1.7020110789754808E-4</v>
      </c>
      <c r="U203" s="76">
        <f xml:space="preserve"> (M203/(Data!C202  + 'Embargoed data'!E202)*100)</f>
        <v>14.278721131474246</v>
      </c>
      <c r="V203" s="76">
        <f xml:space="preserve"> N203/(SARB!C201  - Data!C203  - 'Embargoed data'!F203)*100</f>
        <v>11.216892565923306</v>
      </c>
      <c r="W203" s="17">
        <v>527637.37509259104</v>
      </c>
      <c r="X203" s="17">
        <v>258991.207140799</v>
      </c>
      <c r="Y203" s="76">
        <f xml:space="preserve"> (W203/(Data!C203)*100)</f>
        <v>19.279474298568466</v>
      </c>
      <c r="Z203" s="76">
        <f xml:space="preserve"> (X203/'Embargoed data'!C203)*100</f>
        <v>17.597612096962969</v>
      </c>
      <c r="AA203" s="17">
        <v>35850</v>
      </c>
      <c r="AB203" s="17">
        <f t="shared" si="23"/>
        <v>430200</v>
      </c>
      <c r="AC203" s="17">
        <v>478033.91765335301</v>
      </c>
      <c r="AD203" s="76">
        <f>(AC203/(SARB!E201-Tax_data!AC203))*100</f>
        <v>15.362931714442441</v>
      </c>
      <c r="AE203" s="17"/>
      <c r="AF203" s="17"/>
    </row>
    <row r="204" spans="1:32" x14ac:dyDescent="0.2">
      <c r="A204" s="18">
        <v>43738</v>
      </c>
      <c r="B204" s="17">
        <v>793286</v>
      </c>
      <c r="C204" s="17">
        <v>702156</v>
      </c>
      <c r="D204" s="17">
        <v>29139.333333333299</v>
      </c>
      <c r="E204" s="17">
        <f t="shared" si="18"/>
        <v>349671.99999999959</v>
      </c>
      <c r="F204" s="17">
        <v>6387.3333333333303</v>
      </c>
      <c r="G204" s="17">
        <f t="shared" si="19"/>
        <v>76647.999999999971</v>
      </c>
      <c r="H204" s="17">
        <v>3755.3333333333298</v>
      </c>
      <c r="I204" s="17">
        <f t="shared" si="20"/>
        <v>45063.999999999956</v>
      </c>
      <c r="J204" s="17">
        <v>4973</v>
      </c>
      <c r="K204" s="17">
        <f t="shared" si="21"/>
        <v>59676</v>
      </c>
      <c r="L204" s="17">
        <f t="shared" si="22"/>
        <v>1495442</v>
      </c>
      <c r="M204" s="17">
        <v>527940</v>
      </c>
      <c r="N204" s="17">
        <v>265346</v>
      </c>
      <c r="O204" s="76">
        <f>(K204/SARB!S202)*100</f>
        <v>3.9495367851739487</v>
      </c>
      <c r="P204" s="76">
        <f>(I204/SARB!E202)*100</f>
        <v>1.2406778466431425</v>
      </c>
      <c r="Q204" s="76">
        <f xml:space="preserve"> (G204/(SARB!D202  + SARB!F202  + SARB!H202 + SARB!J202))*100</f>
        <v>1.6375195535404883</v>
      </c>
      <c r="R204" s="76">
        <f xml:space="preserve"> E204/((((Data!B204  / 100)  / (1  + (Data!B204  / 100))  * (0.78  * SARB!E202+0.72  * 'Embargoed data'!D204  + 0.087  * (SARB!E202  + 'Embargoed data'!D204)))))*100</f>
        <v>77.620289467612849</v>
      </c>
      <c r="S204" s="76">
        <f>(E204/(0.78  * SARB!E202+0.72  * 'Embargoed data'!D204  + 0.087  * (SARB!E202  + 'Embargoed data'!D204)))*100</f>
        <v>10.12438558273211</v>
      </c>
      <c r="T204" s="76">
        <f>(O204/SARB!W202)*100</f>
        <v>2.5843356399918527E-4</v>
      </c>
      <c r="U204" s="76">
        <f xml:space="preserve"> (M204/(Data!C203  + 'Embargoed data'!E203)*100)</f>
        <v>13.990299280071984</v>
      </c>
      <c r="V204" s="76">
        <f xml:space="preserve"> N204/(SARB!C202  - Data!C204  - 'Embargoed data'!F204)*100</f>
        <v>12.077033418604193</v>
      </c>
      <c r="W204" s="17">
        <v>532663.88255065202</v>
      </c>
      <c r="X204" s="17">
        <v>261366.192522539</v>
      </c>
      <c r="Y204" s="76">
        <f xml:space="preserve"> (W204/(Data!C204)*100)</f>
        <v>19.303367629628966</v>
      </c>
      <c r="Z204" s="76">
        <f xml:space="preserve"> (X204/'Embargoed data'!C204)*100</f>
        <v>17.230147629882691</v>
      </c>
      <c r="AA204" s="17">
        <v>40312</v>
      </c>
      <c r="AB204" s="17">
        <f t="shared" si="23"/>
        <v>483744</v>
      </c>
      <c r="AC204" s="17">
        <v>489960.19614110899</v>
      </c>
      <c r="AD204" s="76">
        <f>(AC204/(SARB!E202-Tax_data!AC204))*100</f>
        <v>15.592665719724746</v>
      </c>
      <c r="AE204" s="17"/>
      <c r="AF204" s="17"/>
    </row>
    <row r="205" spans="1:32" x14ac:dyDescent="0.2">
      <c r="A205" s="18">
        <v>43830</v>
      </c>
      <c r="B205" s="17">
        <v>773590</v>
      </c>
      <c r="C205" s="17">
        <v>707455</v>
      </c>
      <c r="D205" s="17">
        <v>28756.666666666701</v>
      </c>
      <c r="E205" s="17">
        <f t="shared" si="18"/>
        <v>345080.00000000041</v>
      </c>
      <c r="F205" s="17">
        <v>6832.6666666666697</v>
      </c>
      <c r="G205" s="17">
        <f t="shared" si="19"/>
        <v>81992.000000000029</v>
      </c>
      <c r="H205" s="17">
        <v>4452.6666666666697</v>
      </c>
      <c r="I205" s="17">
        <f t="shared" si="20"/>
        <v>53432.000000000036</v>
      </c>
      <c r="J205" s="17">
        <v>5040.6666666666697</v>
      </c>
      <c r="K205" s="17">
        <f t="shared" si="21"/>
        <v>60488.000000000036</v>
      </c>
      <c r="L205" s="17">
        <f t="shared" si="22"/>
        <v>1481045</v>
      </c>
      <c r="M205" s="17">
        <v>538772</v>
      </c>
      <c r="N205" s="17">
        <v>234818</v>
      </c>
      <c r="O205" s="76">
        <f>(K205/SARB!S203)*100</f>
        <v>4.0643517887031635</v>
      </c>
      <c r="P205" s="76">
        <f>(I205/SARB!E203)*100</f>
        <v>1.4480201105473065</v>
      </c>
      <c r="Q205" s="76">
        <f xml:space="preserve"> (G205/(SARB!D203  + SARB!F203  + SARB!H203 + SARB!J203))*100</f>
        <v>1.7656572008157276</v>
      </c>
      <c r="R205" s="76">
        <f xml:space="preserve"> E205/((((Data!B205  / 100)  / (1  + (Data!B205  / 100))  * (0.78  * SARB!E203+0.72  * 'Embargoed data'!D205  + 0.087  * (SARB!E203  + 'Embargoed data'!D205)))))*100</f>
        <v>75.488003383054917</v>
      </c>
      <c r="S205" s="76">
        <f>(E205/(0.78  * SARB!E203+0.72  * 'Embargoed data'!D205  + 0.087  * (SARB!E203  + 'Embargoed data'!D205)))*100</f>
        <v>9.8462613108332508</v>
      </c>
      <c r="T205" s="76">
        <f>(O205/SARB!W203)*100</f>
        <v>2.6339557688639221E-4</v>
      </c>
      <c r="U205" s="76">
        <f xml:space="preserve"> (M205/(Data!C204  + 'Embargoed data'!E204)*100)</f>
        <v>14.137176293234905</v>
      </c>
      <c r="V205" s="76">
        <f xml:space="preserve"> N205/(SARB!C203  - Data!C205  - 'Embargoed data'!F205)*100</f>
        <v>10.55735390479572</v>
      </c>
      <c r="W205" s="17">
        <v>545311.84678895597</v>
      </c>
      <c r="X205" s="17">
        <v>224123.63942256899</v>
      </c>
      <c r="Y205" s="76">
        <f xml:space="preserve"> (W205/(Data!C205)*100)</f>
        <v>19.556975688225471</v>
      </c>
      <c r="Z205" s="76">
        <f xml:space="preserve"> (X205/'Embargoed data'!C205)*100</f>
        <v>14.541518053941576</v>
      </c>
      <c r="AA205" s="17">
        <v>41032.333333333299</v>
      </c>
      <c r="AB205" s="17">
        <f t="shared" si="23"/>
        <v>492387.99999999959</v>
      </c>
      <c r="AC205" s="17">
        <v>470910.88688697299</v>
      </c>
      <c r="AD205" s="76">
        <f>(AC205/(SARB!E203-Tax_data!AC205))*100</f>
        <v>14.628681754147156</v>
      </c>
      <c r="AE205" s="17"/>
      <c r="AF205" s="17"/>
    </row>
    <row r="206" spans="1:32" x14ac:dyDescent="0.2">
      <c r="A206" s="18">
        <v>43921</v>
      </c>
      <c r="B206" s="17">
        <v>785984</v>
      </c>
      <c r="C206" s="17">
        <v>718866</v>
      </c>
      <c r="D206" s="17">
        <v>33349.333333333299</v>
      </c>
      <c r="E206" s="17">
        <f t="shared" si="18"/>
        <v>400191.99999999959</v>
      </c>
      <c r="F206" s="17">
        <v>7051</v>
      </c>
      <c r="G206" s="17">
        <f t="shared" si="19"/>
        <v>84612</v>
      </c>
      <c r="H206" s="17">
        <v>5492.6666666666697</v>
      </c>
      <c r="I206" s="17">
        <f t="shared" si="20"/>
        <v>65912.000000000029</v>
      </c>
      <c r="J206" s="17">
        <v>5126</v>
      </c>
      <c r="K206" s="17">
        <f t="shared" si="21"/>
        <v>61512</v>
      </c>
      <c r="L206" s="17">
        <f t="shared" si="22"/>
        <v>1504850</v>
      </c>
      <c r="M206" s="17">
        <v>546765</v>
      </c>
      <c r="N206" s="17">
        <v>239219</v>
      </c>
      <c r="O206" s="76">
        <f>(K206/SARB!S204)*100</f>
        <v>4.3316540592003987</v>
      </c>
      <c r="P206" s="76">
        <f>(I206/SARB!E204)*100</f>
        <v>1.7619119920789885</v>
      </c>
      <c r="Q206" s="76">
        <f xml:space="preserve"> (G206/(SARB!D204  + SARB!F204  + SARB!H204 + SARB!J204))*100</f>
        <v>1.8423017405975919</v>
      </c>
      <c r="R206" s="76">
        <f xml:space="preserve"> E206/((((Data!B206  / 100)  / (1  + (Data!B206  / 100))  * (0.78  * SARB!E204+0.72  * 'Embargoed data'!D206  + 0.087  * (SARB!E204  + 'Embargoed data'!D206)))))*100</f>
        <v>86.402118518487242</v>
      </c>
      <c r="S206" s="76">
        <f>(E206/(0.78  * SARB!E204+0.72  * 'Embargoed data'!D206  + 0.087  * (SARB!E204  + 'Embargoed data'!D206)))*100</f>
        <v>11.269841545889641</v>
      </c>
      <c r="T206" s="76">
        <f>(O206/SARB!W204)*100</f>
        <v>2.7696245741332717E-4</v>
      </c>
      <c r="U206" s="76">
        <f xml:space="preserve"> (M206/(Data!C205  + 'Embargoed data'!E205)*100)</f>
        <v>14.148965737297347</v>
      </c>
      <c r="V206" s="76">
        <f xml:space="preserve"> N206/(SARB!C204  - Data!C206  - 'Embargoed data'!F206)*100</f>
        <v>10.419747850717657</v>
      </c>
      <c r="W206" s="17">
        <v>532908.48775542399</v>
      </c>
      <c r="X206" s="17">
        <v>240581.140116942</v>
      </c>
      <c r="Y206" s="76">
        <f xml:space="preserve"> (W206/(Data!C206)*100)</f>
        <v>19.04875989348821</v>
      </c>
      <c r="Z206" s="76">
        <f xml:space="preserve"> (X206/'Embargoed data'!C206)*100</f>
        <v>15.005472631536145</v>
      </c>
      <c r="AA206" s="17">
        <v>46831.666666666701</v>
      </c>
      <c r="AB206" s="17">
        <f t="shared" si="23"/>
        <v>561980.00000000047</v>
      </c>
      <c r="AC206" s="17">
        <v>525148.62097961397</v>
      </c>
      <c r="AD206" s="76">
        <f>(AC206/(SARB!E204-Tax_data!AC206))*100</f>
        <v>16.330327819732542</v>
      </c>
      <c r="AE206" s="17"/>
      <c r="AF206" s="17"/>
    </row>
    <row r="207" spans="1:32" x14ac:dyDescent="0.2">
      <c r="A207" s="18">
        <v>44012</v>
      </c>
      <c r="B207" s="17">
        <v>643635</v>
      </c>
      <c r="C207" s="17">
        <v>531312</v>
      </c>
      <c r="D207" s="17">
        <v>17503.333333333299</v>
      </c>
      <c r="E207" s="17">
        <f t="shared" si="18"/>
        <v>210039.99999999959</v>
      </c>
      <c r="F207" s="17">
        <v>3727</v>
      </c>
      <c r="G207" s="17">
        <f t="shared" si="19"/>
        <v>44724</v>
      </c>
      <c r="H207" s="17">
        <v>1155.6666666666699</v>
      </c>
      <c r="I207" s="17">
        <f t="shared" si="20"/>
        <v>13868.00000000004</v>
      </c>
      <c r="J207" s="17">
        <v>2159.6666666666702</v>
      </c>
      <c r="K207" s="17">
        <f t="shared" si="21"/>
        <v>25916.000000000044</v>
      </c>
      <c r="L207" s="17">
        <f t="shared" si="22"/>
        <v>1174947</v>
      </c>
      <c r="M207" s="17">
        <v>463837</v>
      </c>
      <c r="N207" s="17">
        <v>179798</v>
      </c>
      <c r="O207" s="76">
        <f>(K207/SARB!S205)*100</f>
        <v>2.2298473970773518</v>
      </c>
      <c r="P207" s="76">
        <f>(I207/SARB!E205)*100</f>
        <v>0.46454697290768088</v>
      </c>
      <c r="Q207" s="76">
        <f xml:space="preserve"> (G207/(SARB!D205  + SARB!F205  + SARB!H205 + SARB!J205))*100</f>
        <v>1.1313274809067619</v>
      </c>
      <c r="R207" s="76">
        <f xml:space="preserve"> E207/((((Data!B207  / 100)  / (1  + (Data!B207  / 100))  * (0.78  * SARB!E205+0.72  * 'Embargoed data'!D207  + 0.087  * (SARB!E205  + 'Embargoed data'!D207)))))*100</f>
        <v>55.756765347215044</v>
      </c>
      <c r="S207" s="76">
        <f>(E207/(0.78  * SARB!E205+0.72  * 'Embargoed data'!D207  + 0.087  * (SARB!E205  + 'Embargoed data'!D207)))*100</f>
        <v>7.2726215670280494</v>
      </c>
      <c r="T207" s="76">
        <f>(O207/SARB!W205)*100</f>
        <v>1.7157581993288478E-4</v>
      </c>
      <c r="U207" s="76">
        <f xml:space="preserve"> (M207/(Data!C206  + 'Embargoed data'!E206)*100)</f>
        <v>12.101463643716247</v>
      </c>
      <c r="V207" s="76">
        <f xml:space="preserve"> N207/(SARB!C205  - Data!C207  - 'Embargoed data'!F207)*100</f>
        <v>10.984828170632717</v>
      </c>
      <c r="W207" s="17">
        <v>468653.32255981601</v>
      </c>
      <c r="X207" s="17">
        <v>187311.13581800699</v>
      </c>
      <c r="Y207" s="76">
        <f xml:space="preserve"> (W207/(Data!C207)*100)</f>
        <v>18.879337959298265</v>
      </c>
      <c r="Z207" s="76">
        <f xml:space="preserve"> (X207/'Embargoed data'!C207)*100</f>
        <v>16.574063228496009</v>
      </c>
      <c r="AA207" s="17">
        <v>23145</v>
      </c>
      <c r="AB207" s="17">
        <f t="shared" si="23"/>
        <v>277740</v>
      </c>
      <c r="AC207" s="17">
        <v>308275.425117456</v>
      </c>
      <c r="AD207" s="76">
        <f>(AC207/(SARB!E205-Tax_data!AC207))*100</f>
        <v>11.515711215161252</v>
      </c>
      <c r="AE207" s="17"/>
      <c r="AF207" s="17"/>
    </row>
    <row r="208" spans="1:32" x14ac:dyDescent="0.2">
      <c r="A208" s="18">
        <v>44104</v>
      </c>
      <c r="B208" s="17">
        <v>682010</v>
      </c>
      <c r="C208" s="17">
        <v>653131</v>
      </c>
      <c r="D208" s="17">
        <v>27973.666666666701</v>
      </c>
      <c r="E208" s="17">
        <f t="shared" si="18"/>
        <v>335684.00000000041</v>
      </c>
      <c r="F208" s="17">
        <v>7027.3333333333303</v>
      </c>
      <c r="G208" s="17">
        <f t="shared" si="19"/>
        <v>84327.999999999971</v>
      </c>
      <c r="H208" s="17">
        <v>1639</v>
      </c>
      <c r="I208" s="17">
        <f t="shared" si="20"/>
        <v>19668</v>
      </c>
      <c r="J208" s="17">
        <v>3753.3333333333298</v>
      </c>
      <c r="K208" s="17">
        <f t="shared" si="21"/>
        <v>45039.999999999956</v>
      </c>
      <c r="L208" s="17">
        <f t="shared" si="22"/>
        <v>1335141</v>
      </c>
      <c r="M208" s="17">
        <v>467399</v>
      </c>
      <c r="N208" s="17">
        <v>214611</v>
      </c>
      <c r="O208" s="76">
        <f>(K208/SARB!S206)*100</f>
        <v>3.7257441975504686</v>
      </c>
      <c r="P208" s="76">
        <f>(I208/SARB!E206)*100</f>
        <v>0.55640771321182592</v>
      </c>
      <c r="Q208" s="76">
        <f xml:space="preserve"> (G208/(SARB!D206  + SARB!F206  + SARB!H206 + SARB!J206))*100</f>
        <v>1.9939157291123322</v>
      </c>
      <c r="R208" s="76">
        <f xml:space="preserve"> E208/((((Data!B208  / 100)  / (1  + (Data!B208  / 100))  * (0.78  * SARB!E206+0.72  * 'Embargoed data'!D208  + 0.087  * (SARB!E206  + 'Embargoed data'!D208)))))*100</f>
        <v>76.219994329908928</v>
      </c>
      <c r="S208" s="76">
        <f>(E208/(0.78  * SARB!E206+0.72  * 'Embargoed data'!D208  + 0.087  * (SARB!E206  + 'Embargoed data'!D208)))*100</f>
        <v>9.9417383908576866</v>
      </c>
      <c r="T208" s="76">
        <f>(O208/SARB!W206)*100</f>
        <v>2.588515952877208E-4</v>
      </c>
      <c r="U208" s="76">
        <f xml:space="preserve"> (M208/(Data!C207  + 'Embargoed data'!E207)*100)</f>
        <v>15.069354207376081</v>
      </c>
      <c r="V208" s="76">
        <f xml:space="preserve"> N208/(SARB!C206  - Data!C208  - 'Embargoed data'!F208)*100</f>
        <v>9.7897383738936714</v>
      </c>
      <c r="W208" s="17">
        <v>471618.57133295399</v>
      </c>
      <c r="X208" s="17">
        <v>214189.581831205</v>
      </c>
      <c r="Y208" s="76">
        <f xml:space="preserve"> (W208/(Data!C208)*100)</f>
        <v>17.577107253511983</v>
      </c>
      <c r="Z208" s="76">
        <f xml:space="preserve"> (X208/'Embargoed data'!C208)*100</f>
        <v>13.674354125630089</v>
      </c>
      <c r="AA208" s="17">
        <v>37508</v>
      </c>
      <c r="AB208" s="17">
        <f t="shared" si="23"/>
        <v>450096</v>
      </c>
      <c r="AC208" s="17">
        <v>459679.36957599298</v>
      </c>
      <c r="AD208" s="76">
        <f>(AC208/(SARB!E206-Tax_data!AC208))*100</f>
        <v>14.948248674974741</v>
      </c>
      <c r="AE208" s="17"/>
      <c r="AF208" s="17"/>
    </row>
    <row r="209" spans="1:32" x14ac:dyDescent="0.2">
      <c r="A209" s="18">
        <v>44196</v>
      </c>
      <c r="B209" s="17">
        <v>774347</v>
      </c>
      <c r="C209" s="17">
        <v>722935</v>
      </c>
      <c r="D209" s="17">
        <v>32298.666666666701</v>
      </c>
      <c r="E209" s="17">
        <f t="shared" si="18"/>
        <v>387584.00000000041</v>
      </c>
      <c r="F209" s="17">
        <v>7596</v>
      </c>
      <c r="G209" s="17">
        <f t="shared" si="19"/>
        <v>91152</v>
      </c>
      <c r="H209" s="17">
        <v>4891.3333333333303</v>
      </c>
      <c r="I209" s="17">
        <f t="shared" si="20"/>
        <v>58695.999999999964</v>
      </c>
      <c r="J209" s="17">
        <v>4648.3333333333303</v>
      </c>
      <c r="K209" s="17">
        <f t="shared" si="21"/>
        <v>55779.999999999964</v>
      </c>
      <c r="L209" s="17">
        <f t="shared" si="22"/>
        <v>1497282</v>
      </c>
      <c r="M209" s="17">
        <v>521891</v>
      </c>
      <c r="N209" s="17">
        <v>252456</v>
      </c>
      <c r="O209" s="76">
        <f>(K209/SARB!S207)*100</f>
        <v>4.080823422082827</v>
      </c>
      <c r="P209" s="76">
        <f>(I209/SARB!E207)*100</f>
        <v>1.6022724884168542</v>
      </c>
      <c r="Q209" s="76">
        <f xml:space="preserve"> (G209/(SARB!D207  + SARB!F207  + SARB!H207 + SARB!J207))*100</f>
        <v>2.0736680870734938</v>
      </c>
      <c r="R209" s="76">
        <f xml:space="preserve"> E209/((((Data!B209  / 100)  / (1  + (Data!B209  / 100))  * (0.78  * SARB!E207+0.72  * 'Embargoed data'!D209  + 0.087  * (SARB!E207  + 'Embargoed data'!D209)))))*100</f>
        <v>85.175670177806751</v>
      </c>
      <c r="S209" s="76">
        <f>(E209/(0.78  * SARB!E207+0.72  * 'Embargoed data'!D209  + 0.087  * (SARB!E207  + 'Embargoed data'!D209)))*100</f>
        <v>11.109870023192185</v>
      </c>
      <c r="T209" s="76">
        <f>(O209/SARB!W207)*100</f>
        <v>2.7056462485183785E-4</v>
      </c>
      <c r="U209" s="76">
        <f xml:space="preserve"> (M209/(Data!C208  + 'Embargoed data'!E208)*100)</f>
        <v>14.569135822961584</v>
      </c>
      <c r="V209" s="76">
        <f xml:space="preserve"> N209/(SARB!C207  - Data!C209  - 'Embargoed data'!F209)*100</f>
        <v>10.367685828466765</v>
      </c>
      <c r="W209" s="17">
        <v>521567.44617452001</v>
      </c>
      <c r="X209" s="17">
        <v>243532.67742870501</v>
      </c>
      <c r="Y209" s="76">
        <f xml:space="preserve"> (W209/(Data!C209)*100)</f>
        <v>18.865143285095208</v>
      </c>
      <c r="Z209" s="76">
        <f xml:space="preserve"> (X209/'Embargoed data'!C209)*100</f>
        <v>14.079271981626871</v>
      </c>
      <c r="AA209" s="17">
        <v>45942</v>
      </c>
      <c r="AB209" s="17">
        <f t="shared" si="23"/>
        <v>551304</v>
      </c>
      <c r="AC209" s="17">
        <v>527822.04880260502</v>
      </c>
      <c r="AD209" s="76">
        <f>(AC209/(SARB!E207-Tax_data!AC209))*100</f>
        <v>16.833878663295874</v>
      </c>
      <c r="AE209" s="17"/>
      <c r="AF209" s="17"/>
    </row>
    <row r="210" spans="1:32" x14ac:dyDescent="0.2">
      <c r="A210" s="18">
        <v>44286</v>
      </c>
      <c r="B210" s="17">
        <v>799304</v>
      </c>
      <c r="C210" s="17">
        <v>708463</v>
      </c>
      <c r="D210" s="17">
        <v>32618.666666666701</v>
      </c>
      <c r="E210" s="17">
        <f t="shared" si="18"/>
        <v>391424.00000000041</v>
      </c>
      <c r="F210" s="17">
        <v>6709</v>
      </c>
      <c r="G210" s="17">
        <f t="shared" si="19"/>
        <v>80508</v>
      </c>
      <c r="H210" s="17">
        <v>4980</v>
      </c>
      <c r="I210" s="17">
        <f t="shared" si="20"/>
        <v>59760</v>
      </c>
      <c r="J210" s="17">
        <v>5226.6666666666697</v>
      </c>
      <c r="K210" s="17">
        <f t="shared" si="21"/>
        <v>62720.000000000036</v>
      </c>
      <c r="L210" s="17">
        <f t="shared" si="22"/>
        <v>1507767</v>
      </c>
      <c r="M210" s="17">
        <v>517527</v>
      </c>
      <c r="N210" s="17">
        <v>281777</v>
      </c>
      <c r="O210" s="76">
        <f>(K210/SARB!S208)*100</f>
        <v>4.2936906297321675</v>
      </c>
      <c r="P210" s="76">
        <f>(I210/SARB!E208)*100</f>
        <v>1.5969604306021017</v>
      </c>
      <c r="Q210" s="76">
        <f xml:space="preserve"> (G210/(SARB!D208  + SARB!F208  + SARB!H208 + SARB!J208))*100</f>
        <v>1.795004941904474</v>
      </c>
      <c r="R210" s="76">
        <f xml:space="preserve"> E210/((((Data!B210  / 100)  / (1  + (Data!B210  / 100))  * (0.78  * SARB!E208+0.72  * 'Embargoed data'!D210  + 0.087  * (SARB!E208  + 'Embargoed data'!D210)))))*100</f>
        <v>84.408744582060365</v>
      </c>
      <c r="S210" s="76">
        <f>(E210/(0.78  * SARB!E208+0.72  * 'Embargoed data'!D210  + 0.087  * (SARB!E208  + 'Embargoed data'!D210)))*100</f>
        <v>11.00983624983396</v>
      </c>
      <c r="T210" s="76">
        <f>(O210/SARB!W208)*100</f>
        <v>2.848000173606653E-4</v>
      </c>
      <c r="U210" s="76">
        <f xml:space="preserve"> (M210/(Data!C209  + 'Embargoed data'!E209)*100)</f>
        <v>13.695387351558876</v>
      </c>
      <c r="V210" s="76">
        <f xml:space="preserve"> N210/(SARB!C208  - Data!C210  - 'Embargoed data'!F210)*100</f>
        <v>11.444701338082524</v>
      </c>
      <c r="W210" s="17">
        <v>508667.417048854</v>
      </c>
      <c r="X210" s="17">
        <v>284208.62334119802</v>
      </c>
      <c r="Y210" s="76">
        <f xml:space="preserve"> (W210/(Data!C210)*100)</f>
        <v>18.055721710702116</v>
      </c>
      <c r="Z210" s="76">
        <f xml:space="preserve"> (X210/'Embargoed data'!C210)*100</f>
        <v>15.963471256827743</v>
      </c>
      <c r="AA210" s="17">
        <v>45262.333333333299</v>
      </c>
      <c r="AB210" s="17">
        <f t="shared" si="23"/>
        <v>543147.99999999953</v>
      </c>
      <c r="AC210" s="17">
        <v>502383.38930983201</v>
      </c>
      <c r="AD210" s="76">
        <f>(AC210/(SARB!E208-Tax_data!AC210))*100</f>
        <v>15.506973419357198</v>
      </c>
      <c r="AE210" s="17"/>
      <c r="AF210" s="17"/>
    </row>
    <row r="211" spans="1:32" x14ac:dyDescent="0.2">
      <c r="A211" s="18">
        <v>44377</v>
      </c>
      <c r="B211" s="17">
        <v>921724</v>
      </c>
      <c r="C211" s="17">
        <v>756870</v>
      </c>
      <c r="D211" s="17">
        <v>27962.666666666701</v>
      </c>
      <c r="E211" s="17">
        <f t="shared" si="18"/>
        <v>335552.00000000041</v>
      </c>
      <c r="F211" s="17">
        <v>7670</v>
      </c>
      <c r="G211" s="17">
        <f t="shared" si="19"/>
        <v>92040</v>
      </c>
      <c r="H211" s="17">
        <v>4601</v>
      </c>
      <c r="I211" s="17">
        <f t="shared" si="20"/>
        <v>55212</v>
      </c>
      <c r="J211" s="17">
        <v>3183</v>
      </c>
      <c r="K211" s="17">
        <f t="shared" si="21"/>
        <v>38196</v>
      </c>
      <c r="L211" s="17">
        <f t="shared" si="22"/>
        <v>1678594</v>
      </c>
      <c r="M211" s="17">
        <v>526868</v>
      </c>
      <c r="N211" s="17">
        <v>394856</v>
      </c>
      <c r="O211" s="76">
        <f>(K211/SARB!S209)*100</f>
        <v>2.5296218614006167</v>
      </c>
      <c r="P211" s="76">
        <f>(I211/SARB!E209)*100</f>
        <v>1.4320072767507348</v>
      </c>
      <c r="Q211" s="76">
        <f xml:space="preserve"> (G211/(SARB!D209  + SARB!F209  + SARB!H209 + SARB!J209))*100</f>
        <v>2.0387228876325674</v>
      </c>
      <c r="R211" s="76">
        <f xml:space="preserve"> E211/((((Data!B211  / 100)  / (1  + (Data!B211  / 100))  * (0.78  * SARB!E209+0.72  * 'Embargoed data'!D211  + 0.087  * (SARB!E209  + 'Embargoed data'!D211)))))*100</f>
        <v>70.192962081579708</v>
      </c>
      <c r="S211" s="76">
        <f>(E211/(0.78  * SARB!E209+0.72  * 'Embargoed data'!D211  + 0.087  * (SARB!E209  + 'Embargoed data'!D211)))*100</f>
        <v>9.1556037497712648</v>
      </c>
      <c r="T211" s="76">
        <f>(O211/SARB!W209)*100</f>
        <v>1.6519224338483248E-4</v>
      </c>
      <c r="U211" s="76">
        <f xml:space="preserve"> (M211/(Data!C210  + 'Embargoed data'!E210)*100)</f>
        <v>13.709197428968389</v>
      </c>
      <c r="V211" s="76">
        <f xml:space="preserve"> N211/(SARB!C209  - Data!C211  - 'Embargoed data'!F211)*100</f>
        <v>14.808715094000831</v>
      </c>
      <c r="W211" s="17">
        <v>532904.55201078102</v>
      </c>
      <c r="X211" s="17">
        <v>401985.03696530598</v>
      </c>
      <c r="Y211" s="76">
        <f xml:space="preserve"> (W211/(Data!C211)*100)</f>
        <v>18.763960686890339</v>
      </c>
      <c r="Z211" s="76">
        <f xml:space="preserve"> (X211/'Embargoed data'!C211)*100</f>
        <v>20.818156395349433</v>
      </c>
      <c r="AA211" s="17">
        <v>41172.333333333299</v>
      </c>
      <c r="AB211" s="17">
        <f t="shared" si="23"/>
        <v>494067.99999999959</v>
      </c>
      <c r="AC211" s="17">
        <v>550042.01755550003</v>
      </c>
      <c r="AD211" s="76">
        <f>(AC211/(SARB!E209-Tax_data!AC211))*100</f>
        <v>16.64008048575489</v>
      </c>
      <c r="AE211" s="17"/>
      <c r="AF211" s="17"/>
    </row>
    <row r="212" spans="1:32" x14ac:dyDescent="0.2">
      <c r="A212" s="18">
        <v>44469</v>
      </c>
      <c r="B212" s="17">
        <v>898339</v>
      </c>
      <c r="C212" s="17">
        <v>745764</v>
      </c>
      <c r="D212" s="17">
        <v>30614</v>
      </c>
      <c r="E212" s="17">
        <f t="shared" si="18"/>
        <v>367368</v>
      </c>
      <c r="F212" s="17">
        <v>6908.3333333333303</v>
      </c>
      <c r="G212" s="17">
        <f t="shared" si="19"/>
        <v>82899.999999999971</v>
      </c>
      <c r="H212" s="17">
        <v>2610.3333333333298</v>
      </c>
      <c r="I212" s="17">
        <f t="shared" si="20"/>
        <v>31323.999999999956</v>
      </c>
      <c r="J212" s="17">
        <v>4319.6666666666697</v>
      </c>
      <c r="K212" s="17">
        <f t="shared" si="21"/>
        <v>51836.000000000036</v>
      </c>
      <c r="L212" s="17">
        <f t="shared" si="22"/>
        <v>1644103</v>
      </c>
      <c r="M212" s="17">
        <v>564992</v>
      </c>
      <c r="N212" s="17">
        <v>333347</v>
      </c>
      <c r="O212" s="76">
        <f>(K212/SARB!S210)*100</f>
        <v>3.4135891615449028</v>
      </c>
      <c r="P212" s="76">
        <f>(I212/SARB!E210)*100</f>
        <v>0.82657364062887451</v>
      </c>
      <c r="Q212" s="76">
        <f xml:space="preserve"> (G212/(SARB!D210  + SARB!F210  + SARB!H210 + SARB!J210))*100</f>
        <v>1.8515755590239398</v>
      </c>
      <c r="R212" s="76">
        <f xml:space="preserve"> E212/((((Data!B212  / 100)  / (1  + (Data!B212  / 100))  * (0.78  * SARB!E210+0.72  * 'Embargoed data'!D212  + 0.087  * (SARB!E210  + 'Embargoed data'!D212)))))*100</f>
        <v>77.812778843640189</v>
      </c>
      <c r="S212" s="76">
        <f>(E212/(0.78  * SARB!E210+0.72  * 'Embargoed data'!D212  + 0.087  * (SARB!E210  + 'Embargoed data'!D212)))*100</f>
        <v>10.14949289264872</v>
      </c>
      <c r="T212" s="76">
        <f>(O212/SARB!W210)*100</f>
        <v>2.2481591798334836E-4</v>
      </c>
      <c r="U212" s="76">
        <f xml:space="preserve"> (M212/(Data!C211  + 'Embargoed data'!E211)*100)</f>
        <v>14.004096764424123</v>
      </c>
      <c r="V212" s="76">
        <f xml:space="preserve"> N212/(SARB!C210  - Data!C212  - 'Embargoed data'!F212)*100</f>
        <v>13.289509305279756</v>
      </c>
      <c r="W212" s="17">
        <v>568950.02562115202</v>
      </c>
      <c r="X212" s="17">
        <v>336563.22914984601</v>
      </c>
      <c r="Y212" s="76">
        <f xml:space="preserve"> (W212/(Data!C212)*100)</f>
        <v>19.684406871988983</v>
      </c>
      <c r="Z212" s="76">
        <f xml:space="preserve"> (X212/'Embargoed data'!C212)*100</f>
        <v>18.945594727920177</v>
      </c>
      <c r="AA212" s="17">
        <v>41585.333333333299</v>
      </c>
      <c r="AB212" s="17">
        <f t="shared" si="23"/>
        <v>499023.99999999959</v>
      </c>
      <c r="AC212" s="17">
        <v>513398.80977557198</v>
      </c>
      <c r="AD212" s="76">
        <f>(AC212/(SARB!E210-Tax_data!AC212))*100</f>
        <v>15.670456296035464</v>
      </c>
      <c r="AE212" s="17"/>
      <c r="AF212" s="17"/>
    </row>
    <row r="213" spans="1:32" x14ac:dyDescent="0.2">
      <c r="A213" s="18">
        <v>44561</v>
      </c>
      <c r="B213" s="17">
        <v>936109</v>
      </c>
      <c r="C213" s="17">
        <v>806959</v>
      </c>
      <c r="D213" s="17">
        <v>33699</v>
      </c>
      <c r="E213" s="17">
        <f t="shared" si="18"/>
        <v>404388</v>
      </c>
      <c r="F213" s="17">
        <v>7641.6666666666697</v>
      </c>
      <c r="G213" s="17">
        <f t="shared" si="19"/>
        <v>91700.000000000029</v>
      </c>
      <c r="H213" s="17">
        <v>5548.6666666666697</v>
      </c>
      <c r="I213" s="17">
        <f t="shared" si="20"/>
        <v>66584.000000000029</v>
      </c>
      <c r="J213" s="17">
        <v>5287.6666666666697</v>
      </c>
      <c r="K213" s="17">
        <f t="shared" si="21"/>
        <v>63452.000000000036</v>
      </c>
      <c r="L213" s="17">
        <f t="shared" si="22"/>
        <v>1743068</v>
      </c>
      <c r="M213" s="17">
        <v>560841</v>
      </c>
      <c r="N213" s="17">
        <v>375268</v>
      </c>
      <c r="O213" s="76">
        <f>(K213/SARB!S211)*100</f>
        <v>3.7042745221665694</v>
      </c>
      <c r="P213" s="76">
        <f>(I213/SARB!E211)*100</f>
        <v>1.6790316971953188</v>
      </c>
      <c r="Q213" s="76">
        <f xml:space="preserve"> (G213/(SARB!D211  + SARB!F211  + SARB!H211 + SARB!J211))*100</f>
        <v>2.0175027715911855</v>
      </c>
      <c r="R213" s="76">
        <f xml:space="preserve"> E213/((((Data!B213  / 100)  / (1  + (Data!B213  / 100))  * (0.78  * SARB!E211+0.72  * 'Embargoed data'!D213  + 0.087  * (SARB!E211  + 'Embargoed data'!D213)))))*100</f>
        <v>82.069812121536387</v>
      </c>
      <c r="S213" s="76">
        <f>(E213/(0.78  * SARB!E211+0.72  * 'Embargoed data'!D213  + 0.087  * (SARB!E211  + 'Embargoed data'!D213)))*100</f>
        <v>10.704758102809093</v>
      </c>
      <c r="T213" s="76">
        <f>(O213/SARB!W211)*100</f>
        <v>2.4003805864598302E-4</v>
      </c>
      <c r="U213" s="76">
        <f xml:space="preserve"> (M213/(Data!C212  + 'Embargoed data'!E212)*100)</f>
        <v>13.856752232313269</v>
      </c>
      <c r="V213" s="76">
        <f xml:space="preserve"> N213/(SARB!C211  - Data!C213  - 'Embargoed data'!F213)*100</f>
        <v>14.457113353553213</v>
      </c>
      <c r="W213" s="17">
        <v>558601.36819747498</v>
      </c>
      <c r="X213" s="17">
        <v>363032.68907987699</v>
      </c>
      <c r="Y213" s="76">
        <f xml:space="preserve"> (W213/(Data!C213)*100)</f>
        <v>19.189230155030977</v>
      </c>
      <c r="Z213" s="76">
        <f xml:space="preserve"> (X213/'Embargoed data'!C213)*100</f>
        <v>19.989397602486942</v>
      </c>
      <c r="AA213" s="17">
        <v>47880.333333333299</v>
      </c>
      <c r="AB213" s="17">
        <f t="shared" si="23"/>
        <v>574563.99999999953</v>
      </c>
      <c r="AC213" s="17">
        <v>550287.77683405799</v>
      </c>
      <c r="AD213" s="76">
        <f>(AC213/(SARB!E211-Tax_data!AC213))*100</f>
        <v>16.112281382885975</v>
      </c>
      <c r="AE213" s="17"/>
      <c r="AF213" s="17"/>
    </row>
    <row r="214" spans="1:32" x14ac:dyDescent="0.2">
      <c r="A214" s="18">
        <v>44651</v>
      </c>
      <c r="B214" s="17">
        <v>910806</v>
      </c>
      <c r="C214" s="17">
        <v>808548</v>
      </c>
      <c r="D214" s="17">
        <v>38006.333333333299</v>
      </c>
      <c r="E214" s="17">
        <f t="shared" si="18"/>
        <v>456075.99999999959</v>
      </c>
      <c r="F214" s="17">
        <v>7408.3333333333303</v>
      </c>
      <c r="G214" s="17">
        <f t="shared" si="19"/>
        <v>88899.999999999971</v>
      </c>
      <c r="H214" s="17">
        <v>6064.3333333333303</v>
      </c>
      <c r="I214" s="17">
        <f t="shared" si="20"/>
        <v>72771.999999999971</v>
      </c>
      <c r="J214" s="17">
        <v>6570.3333333333303</v>
      </c>
      <c r="K214" s="17">
        <f t="shared" si="21"/>
        <v>78843.999999999971</v>
      </c>
      <c r="L214" s="17">
        <f t="shared" si="22"/>
        <v>1719354</v>
      </c>
      <c r="M214" s="17">
        <v>577814</v>
      </c>
      <c r="N214" s="17">
        <v>332992</v>
      </c>
      <c r="O214" s="76">
        <f>(K214/SARB!S212)*100</f>
        <v>4.2222423339182971</v>
      </c>
      <c r="P214" s="76">
        <f>(I214/SARB!E212)*100</f>
        <v>1.7859697853729233</v>
      </c>
      <c r="Q214" s="76">
        <f xml:space="preserve"> (G214/(SARB!D212  + SARB!F212  + SARB!H212 + SARB!J212))*100</f>
        <v>1.9146179464957964</v>
      </c>
      <c r="R214" s="76">
        <f xml:space="preserve"> E214/((((Data!B214  / 100)  / (1  + (Data!B214  / 100))  * (0.78  * SARB!E212+0.72  * 'Embargoed data'!D214  + 0.087  * (SARB!E212  + 'Embargoed data'!D214)))))*100</f>
        <v>90.144636385425542</v>
      </c>
      <c r="S214" s="76">
        <f>(E214/(0.78  * SARB!E212+0.72  * 'Embargoed data'!D214  + 0.087  * (SARB!E212  + 'Embargoed data'!D214)))*100</f>
        <v>11.757996050272897</v>
      </c>
      <c r="T214" s="76">
        <f>(O214/SARB!W212)*100</f>
        <v>2.7069195804568655E-4</v>
      </c>
      <c r="U214" s="76">
        <f xml:space="preserve"> (M214/(Data!C213  + 'Embargoed data'!E213)*100)</f>
        <v>13.994160696474003</v>
      </c>
      <c r="V214" s="76">
        <f xml:space="preserve"> N214/(SARB!C212  - Data!C214  - 'Embargoed data'!F214)*100</f>
        <v>12.706217806945849</v>
      </c>
      <c r="W214" s="17">
        <v>570984.628606949</v>
      </c>
      <c r="X214" s="17">
        <v>337870.84972441901</v>
      </c>
      <c r="Y214" s="76">
        <f xml:space="preserve"> (W214/(Data!C214)*100)</f>
        <v>19.131539698408755</v>
      </c>
      <c r="Z214" s="76">
        <f xml:space="preserve"> (X214/'Embargoed data'!C214)*100</f>
        <v>18.421729189475126</v>
      </c>
      <c r="AA214" s="17">
        <v>52481.666666666701</v>
      </c>
      <c r="AB214" s="17">
        <f t="shared" si="23"/>
        <v>629780.00000000047</v>
      </c>
      <c r="AC214" s="17">
        <v>577861.45675657503</v>
      </c>
      <c r="AD214" s="76">
        <f>(AC214/(SARB!E212-Tax_data!AC214))*100</f>
        <v>16.525495175511377</v>
      </c>
      <c r="AE214" s="17"/>
      <c r="AF214" s="17"/>
    </row>
    <row r="215" spans="1:32" x14ac:dyDescent="0.2">
      <c r="A215" s="18">
        <v>44742</v>
      </c>
      <c r="B215" s="17">
        <v>1039480</v>
      </c>
      <c r="C215" s="17">
        <v>812037</v>
      </c>
      <c r="D215" s="17">
        <v>31352.666666666701</v>
      </c>
      <c r="E215" s="17">
        <f t="shared" si="18"/>
        <v>376232.00000000041</v>
      </c>
      <c r="F215" s="17">
        <v>5780</v>
      </c>
      <c r="G215" s="17">
        <f t="shared" si="19"/>
        <v>69360</v>
      </c>
      <c r="H215" s="17">
        <v>4654</v>
      </c>
      <c r="I215" s="17">
        <f t="shared" si="20"/>
        <v>55848</v>
      </c>
      <c r="J215" s="17">
        <v>4237.6666666666697</v>
      </c>
      <c r="K215" s="17">
        <f t="shared" si="21"/>
        <v>50852.000000000036</v>
      </c>
      <c r="L215" s="17">
        <f t="shared" si="22"/>
        <v>1851517</v>
      </c>
      <c r="M215" s="17">
        <v>585614</v>
      </c>
      <c r="N215" s="17">
        <v>453866</v>
      </c>
      <c r="O215" s="76">
        <f>(K215/SARB!S213)*100</f>
        <v>2.4292441788808832</v>
      </c>
      <c r="P215" s="76">
        <f>(I215/SARB!E213)*100</f>
        <v>1.3487770006569033</v>
      </c>
      <c r="Q215" s="76">
        <f xml:space="preserve"> (G215/(SARB!D213  + SARB!F213  + SARB!H213 + SARB!J213))*100</f>
        <v>1.4880240452328417</v>
      </c>
      <c r="R215" s="76">
        <f xml:space="preserve"> E215/((((Data!B215  / 100)  / (1  + (Data!B215  / 100))  * (0.78  * SARB!E213+0.72  * 'Embargoed data'!D215  + 0.087  * (SARB!E213  + 'Embargoed data'!D215)))))*100</f>
        <v>73.186789301611483</v>
      </c>
      <c r="S215" s="76">
        <f>(E215/(0.78  * SARB!E213+0.72  * 'Embargoed data'!D215  + 0.087  * (SARB!E213  + 'Embargoed data'!D215)))*100</f>
        <v>9.5461029523841034</v>
      </c>
      <c r="T215" s="76">
        <f>(O215/SARB!W213)*100</f>
        <v>1.5492855946744647E-4</v>
      </c>
      <c r="U215" s="76">
        <f xml:space="preserve"> (M215/(Data!C214  + 'Embargoed data'!E214)*100)</f>
        <v>13.717285016363915</v>
      </c>
      <c r="V215" s="76">
        <f xml:space="preserve"> N215/(SARB!C213  - Data!C215  - 'Embargoed data'!F215)*100</f>
        <v>16.302607276003922</v>
      </c>
      <c r="W215" s="17">
        <v>591354.11259093101</v>
      </c>
      <c r="X215" s="17">
        <v>454890.41444213199</v>
      </c>
      <c r="Y215" s="76">
        <f xml:space="preserve"> (W215/(Data!C215)*100)</f>
        <v>19.853298209369207</v>
      </c>
      <c r="Z215" s="76">
        <f xml:space="preserve"> (X215/'Embargoed data'!C215)*100</f>
        <v>22.749675571094251</v>
      </c>
      <c r="AA215" s="17">
        <v>42796.333333333299</v>
      </c>
      <c r="AB215" s="17">
        <f t="shared" si="23"/>
        <v>513555.99999999959</v>
      </c>
      <c r="AC215" s="17">
        <v>572832.28612536297</v>
      </c>
      <c r="AD215" s="76">
        <f>(AC215/(SARB!E213-Tax_data!AC215))*100</f>
        <v>16.055581804414771</v>
      </c>
      <c r="AE215" s="17"/>
      <c r="AF215" s="17"/>
    </row>
    <row r="216" spans="1:32" x14ac:dyDescent="0.2">
      <c r="A216" s="18">
        <v>44834</v>
      </c>
      <c r="B216" s="17">
        <v>939800</v>
      </c>
      <c r="C216" s="17">
        <v>839081</v>
      </c>
      <c r="D216" s="17">
        <v>33894.333333333299</v>
      </c>
      <c r="E216" s="17">
        <f t="shared" si="18"/>
        <v>406731.99999999959</v>
      </c>
      <c r="F216" s="17">
        <v>5686.3333333333303</v>
      </c>
      <c r="G216" s="17">
        <f t="shared" si="19"/>
        <v>68235.999999999971</v>
      </c>
      <c r="H216" s="17">
        <v>4186.6666666666697</v>
      </c>
      <c r="I216" s="17">
        <f t="shared" si="20"/>
        <v>50240.000000000036</v>
      </c>
      <c r="J216" s="17">
        <v>6387.3333333333303</v>
      </c>
      <c r="K216" s="17">
        <f t="shared" si="21"/>
        <v>76647.999999999971</v>
      </c>
      <c r="L216" s="17">
        <f t="shared" si="22"/>
        <v>1778881</v>
      </c>
      <c r="M216" s="17">
        <v>594773</v>
      </c>
      <c r="N216" s="17">
        <v>345027</v>
      </c>
      <c r="O216" s="76">
        <f>(K216/SARB!S214)*100</f>
        <v>3.5307031787291798</v>
      </c>
      <c r="P216" s="76">
        <f>(I216/SARB!E214)*100</f>
        <v>1.1772758577136535</v>
      </c>
      <c r="Q216" s="76">
        <f xml:space="preserve"> (G216/(SARB!D214  + SARB!F214  + SARB!H214 + SARB!J214))*100</f>
        <v>1.4464263078482549</v>
      </c>
      <c r="R216" s="76">
        <f xml:space="preserve"> E216/((((Data!B216  / 100)  / (1  + (Data!B216  / 100))  * (0.78  * SARB!E214+0.72  * 'Embargoed data'!D216  + 0.087  * (SARB!E214  + 'Embargoed data'!D216)))))*100</f>
        <v>76.553572213842159</v>
      </c>
      <c r="S216" s="76">
        <f>(E216/(0.78  * SARB!E214+0.72  * 'Embargoed data'!D216  + 0.087  * (SARB!E214  + 'Embargoed data'!D216)))*100</f>
        <v>9.985248549631585</v>
      </c>
      <c r="T216" s="76">
        <f>(O216/SARB!W214)*100</f>
        <v>2.247771729636844E-4</v>
      </c>
      <c r="U216" s="76">
        <f xml:space="preserve"> (M216/(Data!C215  + 'Embargoed data'!E215)*100)</f>
        <v>13.618174488578729</v>
      </c>
      <c r="V216" s="76">
        <f xml:space="preserve"> N216/(SARB!C214  - Data!C216  - 'Embargoed data'!F216)*100</f>
        <v>12.091503778761833</v>
      </c>
      <c r="W216" s="17">
        <v>598046.55854853697</v>
      </c>
      <c r="X216" s="17">
        <v>351241.69237061701</v>
      </c>
      <c r="Y216" s="76">
        <f xml:space="preserve"> (W216/(Data!C216)*100)</f>
        <v>19.817407692152152</v>
      </c>
      <c r="Z216" s="76">
        <f xml:space="preserve"> (X216/'Embargoed data'!C216)*100</f>
        <v>17.24330132687934</v>
      </c>
      <c r="AA216" s="17">
        <v>45369.666666666701</v>
      </c>
      <c r="AB216" s="17">
        <f t="shared" si="23"/>
        <v>544436.00000000047</v>
      </c>
      <c r="AC216" s="17">
        <v>563547.58602564398</v>
      </c>
      <c r="AD216" s="76">
        <f>(AC216/(SARB!E214-Tax_data!AC216))*100</f>
        <v>15.214849386775004</v>
      </c>
      <c r="AE216" s="17"/>
      <c r="AF216" s="17"/>
    </row>
    <row r="217" spans="1:32" x14ac:dyDescent="0.2">
      <c r="A217" s="18">
        <v>44926</v>
      </c>
      <c r="B217" s="17">
        <v>1003026</v>
      </c>
      <c r="C217" s="17">
        <v>852430</v>
      </c>
      <c r="D217" s="17">
        <v>34711.333333333299</v>
      </c>
      <c r="E217" s="17">
        <f t="shared" si="18"/>
        <v>416535.99999999959</v>
      </c>
      <c r="F217" s="17">
        <v>7602.6666666666697</v>
      </c>
      <c r="G217" s="17">
        <f t="shared" si="19"/>
        <v>91232.000000000029</v>
      </c>
      <c r="H217" s="17">
        <v>5161.3333333333303</v>
      </c>
      <c r="I217" s="17">
        <f t="shared" si="20"/>
        <v>61935.999999999964</v>
      </c>
      <c r="J217" s="17">
        <v>6314</v>
      </c>
      <c r="K217" s="17">
        <f t="shared" si="21"/>
        <v>75768</v>
      </c>
      <c r="L217" s="17">
        <f t="shared" si="22"/>
        <v>1855456</v>
      </c>
      <c r="M217" s="17">
        <v>618651</v>
      </c>
      <c r="N217" s="17">
        <v>384375</v>
      </c>
      <c r="O217" s="76">
        <f>(K217/SARB!S215)*100</f>
        <v>3.4032996303300083</v>
      </c>
      <c r="P217" s="76">
        <f>(I217/SARB!E215)*100</f>
        <v>1.4220556850886883</v>
      </c>
      <c r="Q217" s="76">
        <f xml:space="preserve"> (G217/(SARB!D215  + SARB!F215  + SARB!H215 + SARB!J215))*100</f>
        <v>1.9429554978599852</v>
      </c>
      <c r="R217" s="76">
        <f xml:space="preserve"> E217/((((Data!B217  / 100)  / (1  + (Data!B217  / 100))  * (0.78  * SARB!E215+0.72  * 'Embargoed data'!D217  + 0.087  * (SARB!E215  + 'Embargoed data'!D217)))))*100</f>
        <v>77.06961447239263</v>
      </c>
      <c r="S217" s="76">
        <f>(E217/(0.78  * SARB!E215+0.72  * 'Embargoed data'!D217  + 0.087  * (SARB!E215  + 'Embargoed data'!D217)))*100</f>
        <v>10.052558409442517</v>
      </c>
      <c r="T217" s="76">
        <f>(O217/SARB!W215)*100</f>
        <v>2.1416226257832993E-4</v>
      </c>
      <c r="U217" s="76">
        <f xml:space="preserve"> (M217/(Data!C216  + 'Embargoed data'!E216)*100)</f>
        <v>14.121860467706862</v>
      </c>
      <c r="V217" s="76">
        <f xml:space="preserve"> N217/(SARB!C215  - Data!C217  - 'Embargoed data'!F217)*100</f>
        <v>13.656469884376001</v>
      </c>
      <c r="W217" s="17">
        <v>615209.19692852499</v>
      </c>
      <c r="X217" s="17">
        <v>370878.12820399698</v>
      </c>
      <c r="Y217" s="76">
        <f xml:space="preserve"> (W217/(Data!C217)*100)</f>
        <v>20.506843354276256</v>
      </c>
      <c r="Z217" s="76">
        <f xml:space="preserve"> (X217/'Embargoed data'!C217)*100</f>
        <v>18.708672472602348</v>
      </c>
      <c r="AA217" s="17">
        <v>48497.333333333299</v>
      </c>
      <c r="AB217" s="17">
        <f t="shared" si="23"/>
        <v>581967.99999999953</v>
      </c>
      <c r="AC217" s="17">
        <v>556202.78462927497</v>
      </c>
      <c r="AD217" s="76">
        <f>(AC217/(SARB!E215-Tax_data!AC217))*100</f>
        <v>14.640066022076823</v>
      </c>
      <c r="AE217" s="17"/>
      <c r="AF217" s="17"/>
    </row>
    <row r="218" spans="1:32" x14ac:dyDescent="0.2">
      <c r="A218" s="18">
        <v>45016</v>
      </c>
      <c r="B218" s="17">
        <v>984613</v>
      </c>
      <c r="C218" s="17">
        <v>853068</v>
      </c>
      <c r="D218" s="17">
        <v>40847</v>
      </c>
      <c r="E218" s="17">
        <f t="shared" si="18"/>
        <v>490164</v>
      </c>
      <c r="F218" s="17">
        <v>7756</v>
      </c>
      <c r="G218" s="17">
        <f t="shared" si="19"/>
        <v>93072</v>
      </c>
      <c r="H218" s="17">
        <v>6955</v>
      </c>
      <c r="I218" s="17">
        <f t="shared" si="20"/>
        <v>83460</v>
      </c>
      <c r="J218" s="17">
        <v>7746.3333333333303</v>
      </c>
      <c r="K218" s="17">
        <f t="shared" si="21"/>
        <v>92955.999999999971</v>
      </c>
      <c r="L218" s="17">
        <f t="shared" si="22"/>
        <v>1837681</v>
      </c>
      <c r="M218" s="17">
        <v>622210.85</v>
      </c>
      <c r="N218" s="17">
        <v>362402.02</v>
      </c>
      <c r="O218" s="76">
        <f>(K218/SARB!S216)*100</f>
        <v>4.0781533453395999</v>
      </c>
      <c r="P218" s="76">
        <f>(I218/SARB!E216)*100</f>
        <v>1.888307494110069</v>
      </c>
      <c r="Q218" s="76">
        <f xml:space="preserve"> (G218/(SARB!D216  + SARB!F216  + SARB!H216 + SARB!J216))*100</f>
        <v>1.9719187181002868</v>
      </c>
      <c r="R218" s="76">
        <f xml:space="preserve"> E218/((((Data!B218  / 100)  / (1  + (Data!B218  / 100))  * (0.78  * SARB!E216+0.72  * 'Embargoed data'!D218  + 0.087  * (SARB!E216  + 'Embargoed data'!D218)))))*100</f>
        <v>89.152526121532745</v>
      </c>
      <c r="S218" s="76">
        <f>(E218/(0.78  * SARB!E216+0.72  * 'Embargoed data'!D218  + 0.087  * (SARB!E216  + 'Embargoed data'!D218)))*100</f>
        <v>11.628590363678185</v>
      </c>
      <c r="T218" s="76">
        <f>(O218/SARB!W216)*100</f>
        <v>2.5731963192559084E-4</v>
      </c>
      <c r="U218" s="76">
        <f xml:space="preserve"> (M218/(Data!C217  + 'Embargoed data'!E217)*100)</f>
        <v>13.755735784239931</v>
      </c>
      <c r="V218" s="76">
        <f xml:space="preserve"> N218/(SARB!C216  - Data!C218  - 'Embargoed data'!F218)*100</f>
        <v>12.96582999772162</v>
      </c>
      <c r="W218" s="17">
        <v>617896.01446337497</v>
      </c>
      <c r="X218" s="17">
        <v>370354.18119557702</v>
      </c>
      <c r="Y218" s="76">
        <f xml:space="preserve"> (W218/(Data!C218)*100)</f>
        <v>19.857152733417049</v>
      </c>
      <c r="Z218" s="76">
        <f xml:space="preserve"> (X218/'Embargoed data'!C218)*100</f>
        <v>18.847143751075592</v>
      </c>
      <c r="AA218" s="17">
        <v>56637.666666666701</v>
      </c>
      <c r="AB218" s="17">
        <f t="shared" si="23"/>
        <v>679652.00000000047</v>
      </c>
      <c r="AC218" s="17">
        <v>622306.20953065599</v>
      </c>
      <c r="AD218" s="76">
        <f>(AC218/(SARB!E216-Tax_data!AC218))*100</f>
        <v>16.387153313454576</v>
      </c>
      <c r="AE218" s="17"/>
      <c r="AF218" s="17"/>
    </row>
    <row r="219" spans="1:32" x14ac:dyDescent="0.2">
      <c r="A219" s="18">
        <v>45107</v>
      </c>
      <c r="B219" s="17">
        <v>996134</v>
      </c>
      <c r="C219" s="17">
        <v>857426</v>
      </c>
      <c r="D219" s="17">
        <v>31456.333333333299</v>
      </c>
      <c r="E219" s="17">
        <f t="shared" si="18"/>
        <v>377475.99999999959</v>
      </c>
      <c r="F219" s="17">
        <v>7363</v>
      </c>
      <c r="G219" s="17">
        <f t="shared" si="19"/>
        <v>88356</v>
      </c>
      <c r="H219" s="17">
        <v>4745.3333333333303</v>
      </c>
      <c r="I219" s="17">
        <f t="shared" si="20"/>
        <v>56943.999999999964</v>
      </c>
      <c r="J219" s="17">
        <v>4628.6666666666697</v>
      </c>
      <c r="K219" s="17">
        <f t="shared" si="21"/>
        <v>55544.000000000036</v>
      </c>
      <c r="L219" s="17">
        <f t="shared" si="22"/>
        <v>1853560</v>
      </c>
      <c r="M219" s="17">
        <v>642492.67000000004</v>
      </c>
      <c r="N219" s="17">
        <v>353641.53</v>
      </c>
      <c r="O219" s="76">
        <f>(K219/SARB!S217)*100</f>
        <v>2.345281274146763</v>
      </c>
      <c r="P219" s="76">
        <f>(I219/SARB!E217)*100</f>
        <v>1.2730326945664943</v>
      </c>
      <c r="Q219" s="76">
        <f xml:space="preserve"> (G219/(SARB!D217  + SARB!F217  + SARB!H217 + SARB!J217))*100</f>
        <v>1.8468403407821334</v>
      </c>
      <c r="R219" s="76">
        <f xml:space="preserve"> E219/((((Data!B219  / 100)  / (1  + (Data!B219  / 100))  * (0.78  * SARB!E217+0.72  * 'Embargoed data'!D219  + 0.087  * (SARB!E217  + 'Embargoed data'!D219)))))*100</f>
        <v>67.693017177722126</v>
      </c>
      <c r="S219" s="76">
        <f>(E219/(0.78  * SARB!E217+0.72  * 'Embargoed data'!D219  + 0.087  * (SARB!E217  + 'Embargoed data'!D219)))*100</f>
        <v>8.8295239797028859</v>
      </c>
      <c r="T219" s="76">
        <f>(O219/SARB!W217)*100</f>
        <v>1.4698179926428688E-4</v>
      </c>
      <c r="U219" s="76">
        <f xml:space="preserve"> (M219/(Data!C218  + 'Embargoed data'!E218)*100)</f>
        <v>14.035052717974237</v>
      </c>
      <c r="V219" s="76">
        <f xml:space="preserve"> N219/(SARB!C217  - Data!C219  - 'Embargoed data'!F219)*100</f>
        <v>12.323057914912289</v>
      </c>
      <c r="W219" s="17">
        <v>646064.04525742203</v>
      </c>
      <c r="X219" s="17">
        <v>350535.47347213398</v>
      </c>
      <c r="Y219" s="76">
        <f xml:space="preserve"> (W219/(Data!C219)*100)</f>
        <v>20.644862567334311</v>
      </c>
      <c r="Z219" s="76">
        <f xml:space="preserve"> (X219/'Embargoed data'!C219)*100</f>
        <v>17.178361796091142</v>
      </c>
      <c r="AA219" s="17">
        <v>44537</v>
      </c>
      <c r="AB219" s="17">
        <f t="shared" si="23"/>
        <v>534444</v>
      </c>
      <c r="AC219" s="17">
        <v>596245.01997267199</v>
      </c>
      <c r="AD219" s="76">
        <f>(AC219/(SARB!E217-Tax_data!AC219))*100</f>
        <v>15.379613904483659</v>
      </c>
      <c r="AE219" s="17"/>
      <c r="AF219" s="17"/>
    </row>
    <row r="220" spans="1:32" x14ac:dyDescent="0.2">
      <c r="A220" s="120"/>
      <c r="B220" s="1"/>
      <c r="C220" s="1"/>
      <c r="D220" s="1"/>
      <c r="F220" s="1"/>
      <c r="H220" s="1"/>
      <c r="J220" s="1"/>
      <c r="AA220" s="1"/>
    </row>
  </sheetData>
  <phoneticPr fontId="2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1abfd4-2705-4a4a-97b7-82b582941008">
      <Terms xmlns="http://schemas.microsoft.com/office/infopath/2007/PartnerControls"/>
    </lcf76f155ced4ddcb4097134ff3c332f>
    <TaxCatchAll xmlns="fc7cb33b-975f-45b9-b387-44cc493b5a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2F1CC3E6D234483C609B03109B181" ma:contentTypeVersion="14" ma:contentTypeDescription="Create a new document." ma:contentTypeScope="" ma:versionID="153a66bf91a622e4b94382358bdfcde3">
  <xsd:schema xmlns:xsd="http://www.w3.org/2001/XMLSchema" xmlns:xs="http://www.w3.org/2001/XMLSchema" xmlns:p="http://schemas.microsoft.com/office/2006/metadata/properties" xmlns:ns2="f51abfd4-2705-4a4a-97b7-82b582941008" xmlns:ns3="fc7cb33b-975f-45b9-b387-44cc493b5a00" targetNamespace="http://schemas.microsoft.com/office/2006/metadata/properties" ma:root="true" ma:fieldsID="1887c3e679dc89896cc289a93f6706ec" ns2:_="" ns3:_="">
    <xsd:import namespace="f51abfd4-2705-4a4a-97b7-82b582941008"/>
    <xsd:import namespace="fc7cb33b-975f-45b9-b387-44cc493b5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abfd4-2705-4a4a-97b7-82b5829410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926958f-279b-4216-9c18-088c7a0f9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cb33b-975f-45b9-b387-44cc493b5a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e17e37d-d354-4d55-b83b-88dd6f90ca6a}" ma:internalName="TaxCatchAll" ma:showField="CatchAllData" ma:web="fc7cb33b-975f-45b9-b387-44cc493b5a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AE7CCC-8B78-4DE1-98E1-E51BEB88EA76}">
  <ds:schemaRefs>
    <ds:schemaRef ds:uri="http://schemas.microsoft.com/office/2006/metadata/properties"/>
    <ds:schemaRef ds:uri="http://schemas.microsoft.com/office/infopath/2007/PartnerControls"/>
    <ds:schemaRef ds:uri="f51abfd4-2705-4a4a-97b7-82b582941008"/>
    <ds:schemaRef ds:uri="fc7cb33b-975f-45b9-b387-44cc493b5a00"/>
  </ds:schemaRefs>
</ds:datastoreItem>
</file>

<file path=customXml/itemProps2.xml><?xml version="1.0" encoding="utf-8"?>
<ds:datastoreItem xmlns:ds="http://schemas.openxmlformats.org/officeDocument/2006/customXml" ds:itemID="{ED5427E5-A357-4B95-A53C-6B271F50E8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E732E2-DCFE-4A02-B818-CE837E1AF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abfd4-2705-4a4a-97b7-82b582941008"/>
    <ds:schemaRef ds:uri="fc7cb33b-975f-45b9-b387-44cc493b5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Transformations</vt:lpstr>
      <vt:lpstr>DSGE_data</vt:lpstr>
      <vt:lpstr>Fiscal_balances_monthly</vt:lpstr>
      <vt:lpstr>STATSSA</vt:lpstr>
      <vt:lpstr>SARB</vt:lpstr>
      <vt:lpstr>Historical PPI</vt:lpstr>
      <vt:lpstr>3.IMFq</vt:lpstr>
      <vt:lpstr>4.Globalgrowthcalcs_rebased</vt:lpstr>
      <vt:lpstr>Tax_data</vt:lpstr>
      <vt:lpstr>Embargoed data</vt:lpstr>
      <vt:lpstr>Data</vt:lpstr>
      <vt:lpstr>Historical CPI</vt:lpstr>
      <vt:lpstr>ESDataSet__18</vt:lpstr>
      <vt:lpstr>ESDataSet__19</vt:lpstr>
      <vt:lpstr>'Historical CPI'!ESDataSet__2</vt:lpstr>
      <vt:lpstr>Tax_data!ESDataSet__20</vt:lpstr>
      <vt:lpstr>Transformations!ESDataSet__20</vt:lpstr>
      <vt:lpstr>ESDataSet__20</vt:lpstr>
      <vt:lpstr>ESDataSet__21</vt:lpstr>
      <vt:lpstr>ESDataSet__22</vt:lpstr>
      <vt:lpstr>ESDataSet__23</vt:lpstr>
      <vt:lpstr>'Historical PPI'!ESDataSet__5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Joel</dc:creator>
  <cp:lastModifiedBy>Hylton Hollander</cp:lastModifiedBy>
  <dcterms:created xsi:type="dcterms:W3CDTF">2023-07-27T08:08:52Z</dcterms:created>
  <dcterms:modified xsi:type="dcterms:W3CDTF">2024-06-13T07:27:15Z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0x010100E662F1CC3E6D234483C609B03109B181</vt:lpwstr>
  </property>
  <property fmtid="{D5CDD505-2E9C-101B-9397-08002B2CF9AE}" pid="3" name="MediaServiceImageTags">
    <vt:lpwstr/>
  </property>
</Properties>
</file>