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shinten/Desktop/space_econometrics/financial_data/"/>
    </mc:Choice>
  </mc:AlternateContent>
  <xr:revisionPtr revIDLastSave="0" documentId="13_ncr:1_{751C66EE-9886-9545-AD50-30CA4C7DFC07}" xr6:coauthVersionLast="47" xr6:coauthVersionMax="47" xr10:uidLastSave="{00000000-0000-0000-0000-000000000000}"/>
  <bookViews>
    <workbookView xWindow="7260" yWindow="500" windowWidth="16980" windowHeight="15440" xr2:uid="{00000000-000D-0000-FFFF-FFFF00000000}"/>
  </bookViews>
  <sheets>
    <sheet name="incom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2" l="1"/>
  <c r="R14" i="2"/>
  <c r="R16" i="2" s="1"/>
  <c r="R17" i="2" s="1"/>
  <c r="R10" i="2"/>
  <c r="R12" i="2" s="1"/>
  <c r="R13" i="2" s="1"/>
  <c r="R8" i="2"/>
  <c r="R7" i="2" s="1"/>
  <c r="R6" i="2"/>
  <c r="Q18" i="2"/>
  <c r="Q14" i="2"/>
  <c r="Q12" i="2" s="1"/>
  <c r="Q13" i="2" s="1"/>
  <c r="Q10" i="2"/>
  <c r="Q8" i="2" s="1"/>
  <c r="Q9" i="2" s="1"/>
  <c r="Q6" i="2"/>
  <c r="P16" i="2"/>
  <c r="P17" i="2" s="1"/>
  <c r="P12" i="2"/>
  <c r="P13" i="2" s="1"/>
  <c r="P8" i="2"/>
  <c r="P9" i="2" s="1"/>
  <c r="P18" i="2"/>
  <c r="P14" i="2"/>
  <c r="P10" i="2"/>
  <c r="P6" i="2"/>
  <c r="O16" i="2"/>
  <c r="O17" i="2" s="1"/>
  <c r="O12" i="2"/>
  <c r="O13" i="2" s="1"/>
  <c r="O8" i="2"/>
  <c r="O9" i="2" s="1"/>
  <c r="M4" i="2"/>
  <c r="M5" i="2" s="1"/>
  <c r="M8" i="2"/>
  <c r="M9" i="2" s="1"/>
  <c r="M12" i="2"/>
  <c r="M13" i="2" s="1"/>
  <c r="M16" i="2"/>
  <c r="M17" i="2" s="1"/>
  <c r="L16" i="2"/>
  <c r="L17" i="2" s="1"/>
  <c r="L12" i="2"/>
  <c r="L13" i="2" s="1"/>
  <c r="L8" i="2"/>
  <c r="L9" i="2" s="1"/>
  <c r="L4" i="2"/>
  <c r="L5" i="2" s="1"/>
  <c r="O18" i="2"/>
  <c r="O14" i="2"/>
  <c r="O10" i="2"/>
  <c r="O6" i="2"/>
  <c r="M2" i="2"/>
  <c r="N2" i="2" s="1"/>
  <c r="H16" i="2"/>
  <c r="H17" i="2" s="1"/>
  <c r="H12" i="2"/>
  <c r="H11" i="2" s="1"/>
  <c r="H8" i="2"/>
  <c r="H9" i="2" s="1"/>
  <c r="R9" i="2" l="1"/>
  <c r="R15" i="2"/>
  <c r="R11" i="2"/>
  <c r="Q16" i="2"/>
  <c r="Q17" i="2" s="1"/>
  <c r="Q11" i="2"/>
  <c r="Q7" i="2"/>
  <c r="P15" i="2"/>
  <c r="P11" i="2"/>
  <c r="P7" i="2"/>
  <c r="O15" i="2"/>
  <c r="O11" i="2"/>
  <c r="O7" i="2"/>
  <c r="M3" i="2"/>
  <c r="M7" i="2"/>
  <c r="M11" i="2"/>
  <c r="M15" i="2"/>
  <c r="L15" i="2"/>
  <c r="L11" i="2"/>
  <c r="L7" i="2"/>
  <c r="L3" i="2"/>
  <c r="H4" i="2"/>
  <c r="H5" i="2" s="1"/>
  <c r="H13" i="2"/>
  <c r="H7" i="2"/>
  <c r="H15" i="2"/>
  <c r="Q15" i="2" l="1"/>
  <c r="H3" i="2"/>
  <c r="G17" i="2" l="1"/>
  <c r="N16" i="2"/>
  <c r="N17" i="2" s="1"/>
  <c r="K16" i="2"/>
  <c r="K17" i="2" s="1"/>
  <c r="J16" i="2"/>
  <c r="J17" i="2" s="1"/>
  <c r="I16" i="2"/>
  <c r="I17" i="2" s="1"/>
  <c r="G16" i="2"/>
  <c r="G15" i="2" s="1"/>
  <c r="F16" i="2"/>
  <c r="F15" i="2" s="1"/>
  <c r="E16" i="2"/>
  <c r="E17" i="2" s="1"/>
  <c r="D16" i="2"/>
  <c r="D17" i="2" s="1"/>
  <c r="C16" i="2"/>
  <c r="C17" i="2" s="1"/>
  <c r="N12" i="2"/>
  <c r="N13" i="2" s="1"/>
  <c r="K12" i="2"/>
  <c r="K13" i="2" s="1"/>
  <c r="J12" i="2"/>
  <c r="J13" i="2" s="1"/>
  <c r="I12" i="2"/>
  <c r="I13" i="2" s="1"/>
  <c r="G12" i="2"/>
  <c r="G11" i="2" s="1"/>
  <c r="F12" i="2"/>
  <c r="F11" i="2" s="1"/>
  <c r="E12" i="2"/>
  <c r="E13" i="2" s="1"/>
  <c r="D12" i="2"/>
  <c r="D13" i="2" s="1"/>
  <c r="C12" i="2"/>
  <c r="C11" i="2" s="1"/>
  <c r="N8" i="2"/>
  <c r="N9" i="2" s="1"/>
  <c r="K8" i="2"/>
  <c r="K9" i="2" s="1"/>
  <c r="J8" i="2"/>
  <c r="J9" i="2" s="1"/>
  <c r="I8" i="2"/>
  <c r="I9" i="2" s="1"/>
  <c r="G8" i="2"/>
  <c r="G9" i="2" s="1"/>
  <c r="F8" i="2"/>
  <c r="F7" i="2" s="1"/>
  <c r="E8" i="2"/>
  <c r="E9" i="2" s="1"/>
  <c r="D8" i="2"/>
  <c r="D9" i="2" s="1"/>
  <c r="C8" i="2"/>
  <c r="C9" i="2" s="1"/>
  <c r="D4" i="2"/>
  <c r="D3" i="2" s="1"/>
  <c r="E4" i="2"/>
  <c r="E3" i="2" s="1"/>
  <c r="F4" i="2"/>
  <c r="F3" i="2" s="1"/>
  <c r="G4" i="2"/>
  <c r="G3" i="2" s="1"/>
  <c r="I4" i="2"/>
  <c r="I5" i="2" s="1"/>
  <c r="J4" i="2"/>
  <c r="J5" i="2" s="1"/>
  <c r="K4" i="2"/>
  <c r="K5" i="2" s="1"/>
  <c r="N4" i="2"/>
  <c r="N3" i="2" s="1"/>
  <c r="C4" i="2"/>
  <c r="C3" i="2" s="1"/>
  <c r="B16" i="2"/>
  <c r="B17" i="2" s="1"/>
  <c r="B12" i="2"/>
  <c r="B13" i="2" s="1"/>
  <c r="B8" i="2"/>
  <c r="B9" i="2" s="1"/>
  <c r="B4" i="2"/>
  <c r="B3" i="2" s="1"/>
  <c r="G7" i="2" l="1"/>
  <c r="B11" i="2"/>
  <c r="D7" i="2"/>
  <c r="D11" i="2"/>
  <c r="K11" i="2"/>
  <c r="C13" i="2"/>
  <c r="C7" i="2"/>
  <c r="C15" i="2"/>
  <c r="D15" i="2"/>
  <c r="I15" i="2"/>
  <c r="J15" i="2"/>
  <c r="G13" i="2"/>
  <c r="K3" i="2"/>
  <c r="I3" i="2"/>
  <c r="K7" i="2"/>
  <c r="F9" i="2"/>
  <c r="I11" i="2"/>
  <c r="K15" i="2"/>
  <c r="F13" i="2"/>
  <c r="C5" i="2"/>
  <c r="I7" i="2"/>
  <c r="J7" i="2"/>
  <c r="J11" i="2"/>
  <c r="F17" i="2"/>
  <c r="J3" i="2"/>
  <c r="B5" i="2"/>
  <c r="D5" i="2"/>
  <c r="G5" i="2"/>
  <c r="F5" i="2"/>
  <c r="N5" i="2"/>
  <c r="E5" i="2"/>
  <c r="E15" i="2"/>
  <c r="N15" i="2"/>
  <c r="E11" i="2"/>
  <c r="N11" i="2"/>
  <c r="E7" i="2"/>
  <c r="N7" i="2"/>
  <c r="B15" i="2"/>
  <c r="B7" i="2"/>
</calcChain>
</file>

<file path=xl/sharedStrings.xml><?xml version="1.0" encoding="utf-8"?>
<sst xmlns="http://schemas.openxmlformats.org/spreadsheetml/2006/main" count="18" uniqueCount="18">
  <si>
    <t>Fixed Assets</t>
  </si>
  <si>
    <t>Current Liabilities</t>
  </si>
  <si>
    <t>Fixed Liabilities</t>
  </si>
  <si>
    <t>Total Liabilities</t>
  </si>
  <si>
    <t xml:space="preserve">Capital Stock </t>
  </si>
  <si>
    <t>Capital Surplus</t>
  </si>
  <si>
    <t>Equity</t>
    <phoneticPr fontId="1"/>
  </si>
  <si>
    <t>Translation Adjustments</t>
    <phoneticPr fontId="1"/>
  </si>
  <si>
    <t>Net Assets</t>
    <phoneticPr fontId="1"/>
  </si>
  <si>
    <t>Total Liabilities and Equity</t>
  </si>
  <si>
    <t>Retained Earnings</t>
  </si>
  <si>
    <t>Growth Rate of Assets</t>
    <phoneticPr fontId="1"/>
  </si>
  <si>
    <t>Growth Rate of Equity</t>
    <phoneticPr fontId="1"/>
  </si>
  <si>
    <t>Growth Rate of Liability</t>
    <phoneticPr fontId="1"/>
  </si>
  <si>
    <t>Current Assets</t>
    <phoneticPr fontId="1"/>
  </si>
  <si>
    <t>Total Assets</t>
    <phoneticPr fontId="1"/>
  </si>
  <si>
    <t>Growth Rate of Retained Earnings</t>
    <phoneticPr fontId="1"/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</si>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</sst>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4" fontId="4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1" fontId="5" fillId="2" borderId="0" xfId="0" applyNumberFormat="1" applyFont="1" applyFill="1"/>
    <xf numFmtId="1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4" fillId="0" borderId="0" xfId="0" applyNumberFormat="1" applyFont="1"/>
    <xf numFmtId="3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02C8-72F9-934C-922F-A8C09EEEA10A}">
  <dimension ref="A1:R18"/>
  <sheetViews>
    <sheetView tabSelected="1" zoomScale="85" zoomScaleNormal="85" workbookViewId="0">
      <selection activeCell="F17" sqref="F17"/>
    </sheetView>
  </sheetViews>
  <sheetFormatPr baseColWidth="10" defaultColWidth="11" defaultRowHeight="16"/>
  <cols>
    <col min="1" max="1" width="11.1640625" bestFit="1" customWidth="1"/>
    <col min="2" max="2" width="12.6640625" bestFit="1" customWidth="1"/>
    <col min="3" max="7" width="11.1640625" bestFit="1" customWidth="1"/>
    <col min="8" max="8" width="12.1640625" style="1" customWidth="1"/>
    <col min="9" max="10" width="11.1640625" bestFit="1" customWidth="1"/>
    <col min="11" max="11" width="11.6640625" bestFit="1" customWidth="1"/>
    <col min="12" max="12" width="13.33203125" customWidth="1"/>
    <col min="13" max="13" width="16" customWidth="1"/>
    <col min="14" max="14" width="11.1640625" customWidth="1"/>
    <col min="15" max="15" width="16.5" bestFit="1" customWidth="1"/>
    <col min="16" max="17" width="11.1640625" bestFit="1" customWidth="1"/>
  </cols>
  <sheetData>
    <row r="1" spans="1:18" ht="20">
      <c r="A1" s="2" t="s">
        <v>17</v>
      </c>
      <c r="B1" s="2" t="s">
        <v>14</v>
      </c>
      <c r="C1" s="2" t="s">
        <v>0</v>
      </c>
      <c r="D1" s="2" t="s">
        <v>15</v>
      </c>
      <c r="E1" s="2" t="s">
        <v>1</v>
      </c>
      <c r="F1" s="2" t="s">
        <v>2</v>
      </c>
      <c r="G1" s="2" t="s">
        <v>3</v>
      </c>
      <c r="H1" s="3" t="s">
        <v>6</v>
      </c>
      <c r="I1" s="2" t="s">
        <v>4</v>
      </c>
      <c r="J1" s="2" t="s">
        <v>5</v>
      </c>
      <c r="K1" s="2" t="s">
        <v>10</v>
      </c>
      <c r="L1" s="2" t="s">
        <v>7</v>
      </c>
      <c r="M1" s="2" t="s">
        <v>8</v>
      </c>
      <c r="N1" s="2" t="s">
        <v>9</v>
      </c>
      <c r="O1" s="2" t="s">
        <v>11</v>
      </c>
      <c r="P1" s="2" t="s">
        <v>13</v>
      </c>
      <c r="Q1" s="2" t="s">
        <v>12</v>
      </c>
      <c r="R1" s="2" t="s">
        <v>16</v>
      </c>
    </row>
    <row r="2" spans="1:18" ht="20">
      <c r="A2" s="4">
        <v>43556</v>
      </c>
      <c r="B2" s="5">
        <v>1805078</v>
      </c>
      <c r="C2" s="5">
        <v>7020</v>
      </c>
      <c r="D2" s="5">
        <v>1812099</v>
      </c>
      <c r="E2" s="5">
        <v>37259</v>
      </c>
      <c r="F2" s="5">
        <v>20000</v>
      </c>
      <c r="G2" s="5">
        <v>57259</v>
      </c>
      <c r="H2" s="6">
        <v>1746053</v>
      </c>
      <c r="I2" s="5">
        <v>100000</v>
      </c>
      <c r="J2" s="5">
        <v>2358000</v>
      </c>
      <c r="K2" s="5">
        <v>-713005</v>
      </c>
      <c r="L2" s="5">
        <v>9845</v>
      </c>
      <c r="M2" s="5">
        <f>SUM(I2:L2)</f>
        <v>1754840</v>
      </c>
      <c r="N2" s="5">
        <f>SUM(G2+M2)</f>
        <v>1812099</v>
      </c>
      <c r="O2" s="2"/>
      <c r="P2" s="2"/>
      <c r="Q2" s="2"/>
      <c r="R2" s="1"/>
    </row>
    <row r="3" spans="1:18" ht="18">
      <c r="A3" s="7">
        <v>43647</v>
      </c>
      <c r="B3" s="8">
        <f>(B2-B4)/($A4-$A2)*($A4-$A3)+B4</f>
        <v>1572117.005464481</v>
      </c>
      <c r="C3" s="8">
        <f>(C2-C4)/($A4-$A2)*($A4-$A3)+C4</f>
        <v>6169.6721311475412</v>
      </c>
      <c r="D3" s="8">
        <f t="shared" ref="D3:N3" si="0">(D2-D4)/($A4-$A2)*($A4-$A3)+D4</f>
        <v>1578287.4289617487</v>
      </c>
      <c r="E3" s="8">
        <f t="shared" si="0"/>
        <v>30598.098360655738</v>
      </c>
      <c r="F3" s="8">
        <f t="shared" si="0"/>
        <v>20000</v>
      </c>
      <c r="G3" s="8">
        <f t="shared" si="0"/>
        <v>50598.098360655742</v>
      </c>
      <c r="H3" s="9">
        <f t="shared" si="0"/>
        <v>1521086.8278688525</v>
      </c>
      <c r="I3" s="8">
        <f t="shared" si="0"/>
        <v>100000</v>
      </c>
      <c r="J3" s="8">
        <f t="shared" si="0"/>
        <v>2358000</v>
      </c>
      <c r="K3" s="8">
        <f t="shared" si="0"/>
        <v>-937707.86885245901</v>
      </c>
      <c r="L3" s="8">
        <f t="shared" si="0"/>
        <v>7397.1994535519125</v>
      </c>
      <c r="M3" s="8">
        <f t="shared" si="0"/>
        <v>1527689.0819672132</v>
      </c>
      <c r="N3" s="8">
        <f t="shared" si="0"/>
        <v>1578287.4289617487</v>
      </c>
      <c r="O3" s="10"/>
      <c r="P3" s="2"/>
      <c r="Q3" s="2"/>
      <c r="R3" s="12"/>
    </row>
    <row r="4" spans="1:18" ht="18">
      <c r="A4" s="7">
        <v>43739</v>
      </c>
      <c r="B4" s="8">
        <f>(B2-B6)/($A6-$A2)*($A6-$A4)+B6</f>
        <v>1336596</v>
      </c>
      <c r="C4" s="8">
        <f>(C2-C6)/($A6-$A2)*($A6-$A4)+C6</f>
        <v>5310</v>
      </c>
      <c r="D4" s="8">
        <f t="shared" ref="D4:N4" si="1">(D2-D6)/($A6-$A2)*($A6-$A4)+D6</f>
        <v>1341906.5</v>
      </c>
      <c r="E4" s="8">
        <f t="shared" si="1"/>
        <v>23864</v>
      </c>
      <c r="F4" s="8">
        <f t="shared" si="1"/>
        <v>20000</v>
      </c>
      <c r="G4" s="8">
        <f t="shared" si="1"/>
        <v>43864</v>
      </c>
      <c r="H4" s="9">
        <f t="shared" si="1"/>
        <v>1293648.5</v>
      </c>
      <c r="I4" s="8">
        <f t="shared" si="1"/>
        <v>100000</v>
      </c>
      <c r="J4" s="8">
        <f t="shared" si="1"/>
        <v>2358000</v>
      </c>
      <c r="K4" s="8">
        <f t="shared" si="1"/>
        <v>-1164880</v>
      </c>
      <c r="L4" s="8">
        <f t="shared" ref="L4:M4" si="2">(L2-L6)/($A6-$A2)*($A6-$A4)+L6</f>
        <v>4922.5</v>
      </c>
      <c r="M4" s="8">
        <f t="shared" si="2"/>
        <v>1298042</v>
      </c>
      <c r="N4" s="8">
        <f t="shared" si="1"/>
        <v>1341906.5</v>
      </c>
      <c r="O4" s="10"/>
      <c r="P4" s="2"/>
      <c r="Q4" s="2"/>
      <c r="R4" s="12"/>
    </row>
    <row r="5" spans="1:18" ht="18">
      <c r="A5" s="7">
        <v>43831</v>
      </c>
      <c r="B5" s="8">
        <f>(B4-B6)/($A6-$A4)*($A6-$A5)+B6</f>
        <v>1101074.994535519</v>
      </c>
      <c r="C5" s="8">
        <f>(C4-C6)/($A6-$A4)*($A6-$A5)+C6</f>
        <v>4450.3278688524588</v>
      </c>
      <c r="D5" s="8">
        <f t="shared" ref="D5:N5" si="3">(D4-D6)/($A6-$A4)*($A6-$A5)+D6</f>
        <v>1105525.5710382513</v>
      </c>
      <c r="E5" s="8">
        <f t="shared" si="3"/>
        <v>17129.901639344262</v>
      </c>
      <c r="F5" s="8">
        <f t="shared" si="3"/>
        <v>20000</v>
      </c>
      <c r="G5" s="8">
        <f t="shared" si="3"/>
        <v>37129.901639344265</v>
      </c>
      <c r="H5" s="9">
        <f t="shared" si="3"/>
        <v>1066210.1721311475</v>
      </c>
      <c r="I5" s="8">
        <f t="shared" si="3"/>
        <v>100000</v>
      </c>
      <c r="J5" s="8">
        <f t="shared" si="3"/>
        <v>2358000</v>
      </c>
      <c r="K5" s="8">
        <f t="shared" si="3"/>
        <v>-1392052.1311475411</v>
      </c>
      <c r="L5" s="8">
        <f t="shared" si="3"/>
        <v>2447.8005464480875</v>
      </c>
      <c r="M5" s="8">
        <f t="shared" si="3"/>
        <v>1068394.9180327868</v>
      </c>
      <c r="N5" s="8">
        <f t="shared" si="3"/>
        <v>1105525.5710382513</v>
      </c>
      <c r="O5" s="10"/>
      <c r="P5" s="2"/>
      <c r="Q5" s="2"/>
      <c r="R5" s="12"/>
    </row>
    <row r="6" spans="1:18" ht="20">
      <c r="A6" s="4">
        <v>43922</v>
      </c>
      <c r="B6" s="5">
        <v>868114</v>
      </c>
      <c r="C6" s="5">
        <v>3600</v>
      </c>
      <c r="D6" s="5">
        <v>871714</v>
      </c>
      <c r="E6" s="5">
        <v>10469</v>
      </c>
      <c r="F6" s="5">
        <v>20000</v>
      </c>
      <c r="G6" s="5">
        <v>30469</v>
      </c>
      <c r="H6" s="6">
        <v>841244</v>
      </c>
      <c r="I6" s="5">
        <v>100000</v>
      </c>
      <c r="J6" s="5">
        <v>2358000</v>
      </c>
      <c r="K6" s="5">
        <v>-1616755</v>
      </c>
      <c r="L6" s="5">
        <v>0</v>
      </c>
      <c r="M6" s="5">
        <v>841244</v>
      </c>
      <c r="N6" s="5">
        <v>871714</v>
      </c>
      <c r="O6" s="11">
        <f>(D6-D2)/D2</f>
        <v>-0.51894791620104641</v>
      </c>
      <c r="P6" s="11">
        <f>(G6-G2)/G2</f>
        <v>-0.46787404600150195</v>
      </c>
      <c r="Q6" s="11">
        <f>(H6-H2)/H2</f>
        <v>-0.51820248297159366</v>
      </c>
      <c r="R6" s="11">
        <f>(K6-K2)/K2</f>
        <v>1.2675226681439822</v>
      </c>
    </row>
    <row r="7" spans="1:18" ht="18">
      <c r="A7" s="7">
        <v>44013</v>
      </c>
      <c r="B7" s="8">
        <f>(B6-B8)/($A8-$A6)*($A8-$A7)+B8</f>
        <v>924936.89315068489</v>
      </c>
      <c r="C7" s="8">
        <f>(C6-C8)/($A8-$A6)*($A8-$A7)+C8</f>
        <v>6089.4109589041109</v>
      </c>
      <c r="D7" s="8">
        <f t="shared" ref="D7" si="4">(D6-D8)/($A8-$A6)*($A8-$A7)+D8</f>
        <v>931026.30410958908</v>
      </c>
      <c r="E7" s="8">
        <f t="shared" ref="E7" si="5">(E6-E8)/($A8-$A6)*($A8-$A7)+E8</f>
        <v>16278.539726027399</v>
      </c>
      <c r="F7" s="8">
        <f t="shared" ref="F7" si="6">(F6-F8)/($A8-$A6)*($A8-$A7)+F8</f>
        <v>89808.219178082189</v>
      </c>
      <c r="G7" s="8">
        <f t="shared" ref="G7:H7" si="7">(G6-G8)/($A8-$A6)*($A8-$A7)+G8</f>
        <v>106086.75890410959</v>
      </c>
      <c r="H7" s="9">
        <f t="shared" si="7"/>
        <v>824938.54520547949</v>
      </c>
      <c r="I7" s="8">
        <f t="shared" ref="I7" si="8">(I6-I8)/($A8-$A6)*($A8-$A7)+I8</f>
        <v>100000</v>
      </c>
      <c r="J7" s="8">
        <f t="shared" ref="J7" si="9">(J6-J8)/($A8-$A6)*($A8-$A7)+J8</f>
        <v>2499073.1863013697</v>
      </c>
      <c r="K7" s="8">
        <f t="shared" ref="K7:M7" si="10">(K6-K8)/($A8-$A6)*($A8-$A7)+K8</f>
        <v>-1774133.8904109588</v>
      </c>
      <c r="L7" s="8">
        <f t="shared" si="10"/>
        <v>0</v>
      </c>
      <c r="M7" s="8">
        <f t="shared" si="10"/>
        <v>824938.54520547949</v>
      </c>
      <c r="N7" s="8">
        <f t="shared" ref="N7:R7" si="11">(N6-N8)/($A8-$A6)*($A8-$A7)+N8</f>
        <v>931026.30410958908</v>
      </c>
      <c r="O7" s="10">
        <f t="shared" si="11"/>
        <v>-0.32152536735162834</v>
      </c>
      <c r="P7" s="10">
        <f t="shared" si="11"/>
        <v>2.1305672659624117</v>
      </c>
      <c r="Q7" s="10">
        <f t="shared" si="11"/>
        <v>-0.4083893465088127</v>
      </c>
      <c r="R7" s="13">
        <f t="shared" si="11"/>
        <v>1.0488526158724483</v>
      </c>
    </row>
    <row r="8" spans="1:18" ht="18">
      <c r="A8" s="7">
        <v>44105</v>
      </c>
      <c r="B8" s="8">
        <f>(B6-B10)/($A10-$A6)*($A10-$A8)+B10</f>
        <v>982384.2136986301</v>
      </c>
      <c r="C8" s="8">
        <f>(C6-C10)/($A10-$A6)*($A10-$A8)+C10</f>
        <v>8606.1780821917819</v>
      </c>
      <c r="D8" s="8">
        <f t="shared" ref="D8:O8" si="12">(D6-D10)/($A10-$A6)*($A10-$A8)+D10</f>
        <v>990990.39178082196</v>
      </c>
      <c r="E8" s="8">
        <f t="shared" si="12"/>
        <v>22151.920547945207</v>
      </c>
      <c r="F8" s="8">
        <f t="shared" si="12"/>
        <v>160383.56164383562</v>
      </c>
      <c r="G8" s="8">
        <f t="shared" si="12"/>
        <v>182535.48219178084</v>
      </c>
      <c r="H8" s="9">
        <f t="shared" si="12"/>
        <v>808453.90958904114</v>
      </c>
      <c r="I8" s="8">
        <f t="shared" si="12"/>
        <v>100000</v>
      </c>
      <c r="J8" s="8">
        <f t="shared" si="12"/>
        <v>2641696.6273972602</v>
      </c>
      <c r="K8" s="8">
        <f t="shared" si="12"/>
        <v>-1933242.2191780822</v>
      </c>
      <c r="L8" s="8">
        <f t="shared" si="12"/>
        <v>0</v>
      </c>
      <c r="M8" s="8">
        <f t="shared" si="12"/>
        <v>808453.90958904114</v>
      </c>
      <c r="N8" s="8">
        <f t="shared" si="12"/>
        <v>990990.39178082196</v>
      </c>
      <c r="O8" s="10">
        <f t="shared" si="12"/>
        <v>-0.12193333994342542</v>
      </c>
      <c r="P8" s="10">
        <f t="shared" ref="P8:R8" si="13">(P6-P10)/($A10-$A6)*($A10-$A8)+P10</f>
        <v>4.7575628780577972</v>
      </c>
      <c r="Q8" s="10">
        <f t="shared" si="13"/>
        <v>-0.29736947228270449</v>
      </c>
      <c r="R8" s="13">
        <f t="shared" si="13"/>
        <v>0.8277795959935349</v>
      </c>
    </row>
    <row r="9" spans="1:18" ht="18">
      <c r="A9" s="7">
        <v>44197</v>
      </c>
      <c r="B9" s="8">
        <f>(B8-B10)/($A10-$A8)*($A10-$A9)+B10</f>
        <v>1039831.5342465753</v>
      </c>
      <c r="C9" s="8">
        <f>(C8-C10)/($A10-$A8)*($A10-$A9)+C10</f>
        <v>11122.945205479453</v>
      </c>
      <c r="D9" s="8">
        <f t="shared" ref="D9" si="14">(D8-D10)/($A10-$A8)*($A10-$A9)+D10</f>
        <v>1050954.4794520547</v>
      </c>
      <c r="E9" s="8">
        <f t="shared" ref="E9" si="15">(E8-E10)/($A10-$A8)*($A10-$A9)+E10</f>
        <v>28025.301369863013</v>
      </c>
      <c r="F9" s="8">
        <f t="shared" ref="F9" si="16">(F8-F10)/($A10-$A8)*($A10-$A9)+F10</f>
        <v>230958.90410958906</v>
      </c>
      <c r="G9" s="8">
        <f t="shared" ref="G9:H9" si="17">(G8-G10)/($A10-$A8)*($A10-$A9)+G10</f>
        <v>258984.20547945207</v>
      </c>
      <c r="H9" s="9">
        <f t="shared" si="17"/>
        <v>791969.27397260279</v>
      </c>
      <c r="I9" s="8">
        <f t="shared" ref="I9" si="18">(I8-I10)/($A10-$A8)*($A10-$A9)+I10</f>
        <v>100000</v>
      </c>
      <c r="J9" s="8">
        <f t="shared" ref="J9" si="19">(J8-J10)/($A10-$A8)*($A10-$A9)+J10</f>
        <v>2784320.0684931506</v>
      </c>
      <c r="K9" s="8">
        <f t="shared" ref="K9:M9" si="20">(K8-K10)/($A10-$A8)*($A10-$A9)+K10</f>
        <v>-2092350.5479452056</v>
      </c>
      <c r="L9" s="8">
        <f t="shared" si="20"/>
        <v>0</v>
      </c>
      <c r="M9" s="8">
        <f t="shared" si="20"/>
        <v>791969.27397260279</v>
      </c>
      <c r="N9" s="8">
        <f t="shared" ref="N9:R9" si="21">(N8-N10)/($A10-$A8)*($A10-$A9)+N10</f>
        <v>1050954.4794520547</v>
      </c>
      <c r="O9" s="10">
        <f t="shared" si="21"/>
        <v>7.7658687464777387E-2</v>
      </c>
      <c r="P9" s="10">
        <f t="shared" si="21"/>
        <v>7.3845584901531822</v>
      </c>
      <c r="Q9" s="10">
        <f t="shared" si="21"/>
        <v>-0.18634959805659623</v>
      </c>
      <c r="R9" s="13">
        <f t="shared" si="21"/>
        <v>0.60670657611462153</v>
      </c>
    </row>
    <row r="10" spans="1:18" ht="20">
      <c r="A10" s="4">
        <v>44287</v>
      </c>
      <c r="B10" s="5">
        <v>1096030</v>
      </c>
      <c r="C10" s="5">
        <v>13585</v>
      </c>
      <c r="D10" s="5">
        <v>1109615</v>
      </c>
      <c r="E10" s="5">
        <v>33771</v>
      </c>
      <c r="F10" s="5">
        <v>300000</v>
      </c>
      <c r="G10" s="5">
        <v>333771</v>
      </c>
      <c r="H10" s="6">
        <v>775843</v>
      </c>
      <c r="I10" s="5">
        <v>100000</v>
      </c>
      <c r="J10" s="5">
        <v>2923843</v>
      </c>
      <c r="K10" s="5">
        <v>-2248000</v>
      </c>
      <c r="L10" s="5">
        <v>0</v>
      </c>
      <c r="M10" s="5">
        <v>775843</v>
      </c>
      <c r="N10" s="5">
        <v>1109615</v>
      </c>
      <c r="O10" s="11">
        <f>(D10-D6)/D6</f>
        <v>0.2729117577554106</v>
      </c>
      <c r="P10" s="11">
        <f>(G10-G6)/G6</f>
        <v>9.9544455019856244</v>
      </c>
      <c r="Q10" s="11">
        <f>(H10-H6)/H6</f>
        <v>-7.7743199357142523E-2</v>
      </c>
      <c r="R10" s="11">
        <f>(K10-K6)/K6</f>
        <v>0.39043949145046714</v>
      </c>
    </row>
    <row r="11" spans="1:18" ht="18">
      <c r="A11" s="7">
        <v>44378</v>
      </c>
      <c r="B11" s="8">
        <f>(B10-B12)/($A12-$A10)*($A12-$A11)+B12</f>
        <v>1763056.0109589044</v>
      </c>
      <c r="C11" s="8">
        <f>(C10-C12)/($A12-$A10)*($A12-$A11)+C12</f>
        <v>482280.6246575343</v>
      </c>
      <c r="D11" s="8">
        <f t="shared" ref="D11" si="22">(D10-D12)/($A12-$A10)*($A12-$A11)+D12</f>
        <v>2245336.6356164385</v>
      </c>
      <c r="E11" s="8">
        <f t="shared" ref="E11" si="23">(E10-E12)/($A12-$A10)*($A12-$A11)+E12</f>
        <v>45732.887671232878</v>
      </c>
      <c r="F11" s="8">
        <f t="shared" ref="F11" si="24">(F10-F12)/($A12-$A10)*($A12-$A11)+F12</f>
        <v>300000</v>
      </c>
      <c r="G11" s="8">
        <f t="shared" ref="G11:H11" si="25">(G10-G12)/($A12-$A10)*($A12-$A11)+G12</f>
        <v>345732.88767123286</v>
      </c>
      <c r="H11" s="9">
        <f t="shared" si="25"/>
        <v>1901328.2575342464</v>
      </c>
      <c r="I11" s="8">
        <f t="shared" ref="I11" si="26">(I10-I12)/($A12-$A10)*($A12-$A11)+I12</f>
        <v>100000</v>
      </c>
      <c r="J11" s="8">
        <f t="shared" ref="J11" si="27">(J10-J12)/($A12-$A10)*($A12-$A11)+J12</f>
        <v>3607848.8630136987</v>
      </c>
      <c r="K11" s="8">
        <f t="shared" ref="K11:M11" si="28">(K10-K12)/($A12-$A10)*($A12-$A11)+K12</f>
        <v>-1784082.2493150686</v>
      </c>
      <c r="L11" s="8">
        <f t="shared" si="28"/>
        <v>-1725.0109589041097</v>
      </c>
      <c r="M11" s="8">
        <f t="shared" si="28"/>
        <v>1899602.9972602739</v>
      </c>
      <c r="N11" s="8">
        <f t="shared" ref="N11:R11" si="29">(N10-N12)/($A12-$A10)*($A12-$A11)+N12</f>
        <v>2245336.6356164385</v>
      </c>
      <c r="O11" s="10">
        <f t="shared" si="29"/>
        <v>1.2283983962162983</v>
      </c>
      <c r="P11" s="10">
        <f t="shared" si="29"/>
        <v>7.5084908467695524</v>
      </c>
      <c r="Q11" s="10">
        <f t="shared" si="29"/>
        <v>1.3923004487856745</v>
      </c>
      <c r="R11" s="13">
        <f t="shared" si="29"/>
        <v>8.6727936720492005E-2</v>
      </c>
    </row>
    <row r="12" spans="1:18" ht="18">
      <c r="A12" s="7">
        <v>44470</v>
      </c>
      <c r="B12" s="8">
        <f>(B10-B14)/($A14-$A10)*($A14-$A12)+B14</f>
        <v>2437411.9780821921</v>
      </c>
      <c r="C12" s="8">
        <f>(C10-C14)/($A14-$A10)*($A14-$A12)+C14</f>
        <v>956126.75068493153</v>
      </c>
      <c r="D12" s="8">
        <f t="shared" ref="D12:R12" si="30">(D10-D14)/($A14-$A10)*($A14-$A12)+D14</f>
        <v>3393538.7287671231</v>
      </c>
      <c r="E12" s="8">
        <f t="shared" si="30"/>
        <v>57826.224657534243</v>
      </c>
      <c r="F12" s="8">
        <f t="shared" si="30"/>
        <v>300000</v>
      </c>
      <c r="G12" s="8">
        <f t="shared" si="30"/>
        <v>357826.22465753427</v>
      </c>
      <c r="H12" s="9">
        <f t="shared" si="30"/>
        <v>3039181.4849315067</v>
      </c>
      <c r="I12" s="8">
        <f t="shared" si="30"/>
        <v>100000</v>
      </c>
      <c r="J12" s="8">
        <f t="shared" si="30"/>
        <v>4299371.2739726026</v>
      </c>
      <c r="K12" s="8">
        <f t="shared" si="30"/>
        <v>-1315066.5013698631</v>
      </c>
      <c r="L12" s="8">
        <f t="shared" si="30"/>
        <v>-3468.9780821917811</v>
      </c>
      <c r="M12" s="8">
        <f t="shared" si="30"/>
        <v>3035712.0054794522</v>
      </c>
      <c r="N12" s="8">
        <f t="shared" si="30"/>
        <v>3393538.7287671231</v>
      </c>
      <c r="O12" s="10">
        <f t="shared" si="30"/>
        <v>2.194384887847086</v>
      </c>
      <c r="P12" s="10">
        <f t="shared" si="30"/>
        <v>5.0356575689686878</v>
      </c>
      <c r="Q12" s="10">
        <f t="shared" si="30"/>
        <v>2.878498422732259</v>
      </c>
      <c r="R12" s="13">
        <f t="shared" si="30"/>
        <v>-0.22032110762190038</v>
      </c>
    </row>
    <row r="13" spans="1:18" ht="18">
      <c r="A13" s="7">
        <v>44562</v>
      </c>
      <c r="B13" s="8">
        <f>(B12-B14)/($A14-$A12)*($A14-$A13)+B14</f>
        <v>3111767.9452054799</v>
      </c>
      <c r="C13" s="8">
        <f>(C12-C14)/($A14-$A12)*($A14-$A13)+C14</f>
        <v>1429972.8767123288</v>
      </c>
      <c r="D13" s="8">
        <f t="shared" ref="D13" si="31">(D12-D14)/($A14-$A12)*($A14-$A13)+D14</f>
        <v>4541740.8219178077</v>
      </c>
      <c r="E13" s="8">
        <f t="shared" ref="E13" si="32">(E12-E14)/($A14-$A12)*($A14-$A13)+E14</f>
        <v>69919.561643835608</v>
      </c>
      <c r="F13" s="8">
        <f t="shared" ref="F13" si="33">(F12-F14)/($A14-$A12)*($A14-$A13)+F14</f>
        <v>300000</v>
      </c>
      <c r="G13" s="8">
        <f t="shared" ref="G13:H13" si="34">(G12-G14)/($A14-$A12)*($A14-$A13)+G14</f>
        <v>369919.56164383562</v>
      </c>
      <c r="H13" s="9">
        <f t="shared" si="34"/>
        <v>4177034.7123287674</v>
      </c>
      <c r="I13" s="8">
        <f t="shared" ref="I13" si="35">(I12-I14)/($A14-$A12)*($A14-$A13)+I14</f>
        <v>100000</v>
      </c>
      <c r="J13" s="8">
        <f t="shared" ref="J13" si="36">(J12-J14)/($A14-$A12)*($A14-$A13)+J14</f>
        <v>4990893.6849315064</v>
      </c>
      <c r="K13" s="8">
        <f t="shared" ref="K13:M13" si="37">(K12-K14)/($A14-$A12)*($A14-$A13)+K14</f>
        <v>-846050.75342465751</v>
      </c>
      <c r="L13" s="8">
        <f t="shared" si="37"/>
        <v>-5212.9452054794519</v>
      </c>
      <c r="M13" s="8">
        <f t="shared" si="37"/>
        <v>4171821.01369863</v>
      </c>
      <c r="N13" s="8">
        <f t="shared" ref="N13:R13" si="38">(N12-N14)/($A14-$A12)*($A14-$A13)+N14</f>
        <v>4541740.8219178077</v>
      </c>
      <c r="O13" s="10">
        <f t="shared" si="38"/>
        <v>3.1603713794778736</v>
      </c>
      <c r="P13" s="10">
        <f t="shared" si="38"/>
        <v>2.5628242911678227</v>
      </c>
      <c r="Q13" s="10">
        <f t="shared" si="38"/>
        <v>4.3646963966788439</v>
      </c>
      <c r="R13" s="13">
        <f t="shared" si="38"/>
        <v>-0.52737015196429282</v>
      </c>
    </row>
    <row r="14" spans="1:18" ht="20">
      <c r="A14" s="4">
        <v>44652</v>
      </c>
      <c r="B14" s="5">
        <v>3771464</v>
      </c>
      <c r="C14" s="5">
        <v>1893518</v>
      </c>
      <c r="D14" s="5">
        <v>5664982</v>
      </c>
      <c r="E14" s="5">
        <v>81750</v>
      </c>
      <c r="F14" s="5">
        <v>300000</v>
      </c>
      <c r="G14" s="5">
        <v>381750</v>
      </c>
      <c r="H14" s="6">
        <v>5290152</v>
      </c>
      <c r="I14" s="5">
        <v>100000</v>
      </c>
      <c r="J14" s="5">
        <v>5667383</v>
      </c>
      <c r="K14" s="5">
        <v>-387231</v>
      </c>
      <c r="L14" s="5">
        <v>-6919</v>
      </c>
      <c r="M14" s="5">
        <v>5283232</v>
      </c>
      <c r="N14" s="5">
        <v>5664982</v>
      </c>
      <c r="O14" s="11">
        <f>(D14-D10)/D10</f>
        <v>4.1053581647688615</v>
      </c>
      <c r="P14" s="11">
        <f>(G14-G10)/G10</f>
        <v>0.14374825853654152</v>
      </c>
      <c r="Q14" s="11">
        <f>(H14-H10)/H10</f>
        <v>5.8185857190178938</v>
      </c>
      <c r="R14" s="11">
        <f>(K14-K10)/K10</f>
        <v>-0.82774421708185053</v>
      </c>
    </row>
    <row r="15" spans="1:18" ht="18">
      <c r="A15" s="7">
        <v>44743</v>
      </c>
      <c r="B15" s="8">
        <f>(B14-B16)/($A16-$A14)*($A16-$A15)+B16</f>
        <v>3794692.6849315069</v>
      </c>
      <c r="C15" s="8">
        <f>(C14-C16)/($A16-$A14)*($A16-$A15)+C16</f>
        <v>1912130.1178082193</v>
      </c>
      <c r="D15" s="8">
        <f t="shared" ref="D15" si="39">(D14-D16)/($A16-$A14)*($A16-$A15)+D16</f>
        <v>5706823.0520547945</v>
      </c>
      <c r="E15" s="8">
        <f t="shared" ref="E15" si="40">(E14-E16)/($A16-$A14)*($A16-$A15)+E16</f>
        <v>142468.44109589042</v>
      </c>
      <c r="F15" s="8">
        <f t="shared" ref="F15" si="41">(F14-F16)/($A16-$A14)*($A16-$A15)+F16</f>
        <v>301915.73698630137</v>
      </c>
      <c r="G15" s="8">
        <f t="shared" ref="G15:H15" si="42">(G14-G16)/($A16-$A14)*($A16-$A15)+G16</f>
        <v>444384.42739726027</v>
      </c>
      <c r="H15" s="9">
        <f t="shared" si="42"/>
        <v>5263929.0410958901</v>
      </c>
      <c r="I15" s="8">
        <f t="shared" ref="I15" si="43">(I14-I16)/($A16-$A14)*($A16-$A15)+I16</f>
        <v>100000</v>
      </c>
      <c r="J15" s="8">
        <f t="shared" ref="J15" si="44">(J14-J16)/($A16-$A14)*($A16-$A15)+J16</f>
        <v>5894264.6986301374</v>
      </c>
      <c r="K15" s="8">
        <f t="shared" ref="K15:R15" si="45">(K14-K16)/($A16-$A14)*($A16-$A15)+K16</f>
        <v>-662773.76438356168</v>
      </c>
      <c r="L15" s="8">
        <f t="shared" si="45"/>
        <v>-1489.9150684931501</v>
      </c>
      <c r="M15" s="8">
        <f t="shared" si="45"/>
        <v>5262438.6246575341</v>
      </c>
      <c r="N15" s="8">
        <f t="shared" ref="N15" si="46">(N14-N16)/($A16-$A14)*($A16-$A15)+N16</f>
        <v>5706823.0520547945</v>
      </c>
      <c r="O15" s="10">
        <f t="shared" si="45"/>
        <v>3.0892164235869415</v>
      </c>
      <c r="P15" s="10">
        <f t="shared" si="45"/>
        <v>0.27198149810295391</v>
      </c>
      <c r="Q15" s="10">
        <f t="shared" si="45"/>
        <v>4.3629676832993924</v>
      </c>
      <c r="R15" s="13">
        <f t="shared" si="45"/>
        <v>9.0196959470185356E-2</v>
      </c>
    </row>
    <row r="16" spans="1:18" ht="18">
      <c r="A16" s="7">
        <v>44835</v>
      </c>
      <c r="B16" s="8">
        <f>(B14-B18)/($A18-$A14)*($A18-$A16)+B18</f>
        <v>3818176.6301369863</v>
      </c>
      <c r="C16" s="8">
        <f>(C14-C18)/($A18-$A14)*($A18-$A16)+C18</f>
        <v>1930946.7643835617</v>
      </c>
      <c r="D16" s="8">
        <f t="shared" ref="D16:N16" si="47">(D14-D18)/($A18-$A14)*($A18-$A16)+D18</f>
        <v>5749123.895890411</v>
      </c>
      <c r="E16" s="8">
        <f t="shared" si="47"/>
        <v>203854.11780821916</v>
      </c>
      <c r="F16" s="8">
        <f t="shared" si="47"/>
        <v>303852.52602739725</v>
      </c>
      <c r="G16" s="8">
        <f t="shared" si="47"/>
        <v>507707.14520547946</v>
      </c>
      <c r="H16" s="9">
        <f t="shared" si="47"/>
        <v>5237417.9178082189</v>
      </c>
      <c r="I16" s="8">
        <f t="shared" si="47"/>
        <v>100000</v>
      </c>
      <c r="J16" s="8">
        <f t="shared" si="47"/>
        <v>6123639.6027397262</v>
      </c>
      <c r="K16" s="8">
        <f t="shared" si="47"/>
        <v>-941344.47123287676</v>
      </c>
      <c r="L16" s="8">
        <f t="shared" si="47"/>
        <v>3998.830136986302</v>
      </c>
      <c r="M16" s="8">
        <f t="shared" ref="M16" si="48">(M14-M18)/($A18-$A14)*($A18-$A16)+M18</f>
        <v>5241416.7506849319</v>
      </c>
      <c r="N16" s="8">
        <f t="shared" si="47"/>
        <v>5749123.895890411</v>
      </c>
      <c r="O16" s="10">
        <f t="shared" ref="O16:R16" si="49">(O14-O18)/($A18-$A14)*($A18-$A16)+O18</f>
        <v>2.0619082896447805</v>
      </c>
      <c r="P16" s="10">
        <f t="shared" si="49"/>
        <v>0.40162389414811817</v>
      </c>
      <c r="Q16" s="10">
        <f t="shared" si="49"/>
        <v>2.8913538449905785</v>
      </c>
      <c r="R16" s="13">
        <f t="shared" si="49"/>
        <v>1.0182254016986172</v>
      </c>
    </row>
    <row r="17" spans="1:18" ht="18">
      <c r="A17" s="7">
        <v>44927</v>
      </c>
      <c r="B17" s="8">
        <f>(B16-B18)/($A18-$A16)*($A18-$A17)+B18</f>
        <v>3841660.5753424657</v>
      </c>
      <c r="C17" s="8">
        <f>(C16-C18)/($A18-$A16)*($A18-$A17)+C18</f>
        <v>1949763.4109589041</v>
      </c>
      <c r="D17" s="8">
        <f t="shared" ref="D17" si="50">(D16-D18)/($A18-$A16)*($A18-$A17)+D18</f>
        <v>5791424.7397260275</v>
      </c>
      <c r="E17" s="8">
        <f t="shared" ref="E17" si="51">(E16-E18)/($A18-$A16)*($A18-$A17)+E18</f>
        <v>265239.79452054796</v>
      </c>
      <c r="F17" s="8">
        <f t="shared" ref="F17" si="52">(F16-F18)/($A18-$A16)*($A18-$A17)+F18</f>
        <v>305789.31506849313</v>
      </c>
      <c r="G17" s="8">
        <f t="shared" ref="G17:H17" si="53">(G16-G18)/($A18-$A16)*($A18-$A17)+G18</f>
        <v>571029.8630136986</v>
      </c>
      <c r="H17" s="9">
        <f t="shared" si="53"/>
        <v>5210906.7945205476</v>
      </c>
      <c r="I17" s="8">
        <f t="shared" ref="I17" si="54">(I16-I18)/($A18-$A16)*($A18-$A17)+I18</f>
        <v>100000</v>
      </c>
      <c r="J17" s="8">
        <f t="shared" ref="J17" si="55">(J16-J18)/($A18-$A16)*($A18-$A17)+J18</f>
        <v>6353014.506849315</v>
      </c>
      <c r="K17" s="8">
        <f t="shared" ref="K17:R17" si="56">(K16-K18)/($A18-$A16)*($A18-$A17)+K18</f>
        <v>-1219915.1780821919</v>
      </c>
      <c r="L17" s="8">
        <f t="shared" si="56"/>
        <v>9487.5753424657523</v>
      </c>
      <c r="M17" s="8">
        <f t="shared" si="56"/>
        <v>5220394.8767123288</v>
      </c>
      <c r="N17" s="8">
        <f t="shared" ref="N17" si="57">(N16-N18)/($A18-$A16)*($A18-$A17)+N18</f>
        <v>5791424.7397260275</v>
      </c>
      <c r="O17" s="10">
        <f t="shared" si="56"/>
        <v>1.0346001557026199</v>
      </c>
      <c r="P17" s="10">
        <f t="shared" si="56"/>
        <v>0.53126629019328231</v>
      </c>
      <c r="Q17" s="10">
        <f t="shared" si="56"/>
        <v>1.4197400066817643</v>
      </c>
      <c r="R17" s="13">
        <f t="shared" si="56"/>
        <v>1.9462538439270489</v>
      </c>
    </row>
    <row r="18" spans="1:18" ht="20">
      <c r="A18" s="4">
        <v>45017</v>
      </c>
      <c r="B18" s="5">
        <v>3864634</v>
      </c>
      <c r="C18" s="5">
        <v>1968171</v>
      </c>
      <c r="D18" s="5">
        <v>5832806</v>
      </c>
      <c r="E18" s="5">
        <v>325291</v>
      </c>
      <c r="F18" s="5">
        <v>307684</v>
      </c>
      <c r="G18" s="5">
        <v>632976</v>
      </c>
      <c r="H18" s="6">
        <v>5184972</v>
      </c>
      <c r="I18" s="5">
        <v>100000</v>
      </c>
      <c r="J18" s="5">
        <v>6577403</v>
      </c>
      <c r="K18" s="5">
        <v>-1492430</v>
      </c>
      <c r="L18" s="5">
        <v>14857</v>
      </c>
      <c r="M18" s="5">
        <v>5199830</v>
      </c>
      <c r="N18" s="5">
        <v>5832806</v>
      </c>
      <c r="O18" s="11">
        <f>(D18-D14)/D14</f>
        <v>2.9624807280941051E-2</v>
      </c>
      <c r="P18" s="11">
        <f>(G18-G14)/G14</f>
        <v>0.658090373280943</v>
      </c>
      <c r="Q18" s="11">
        <f>(H18-H14)/H14</f>
        <v>-1.9882226446423467E-2</v>
      </c>
      <c r="R18" s="11">
        <f>(K18-K14)/K14</f>
        <v>2.8541077548026887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Shuy Yi Zhang</cp:lastModifiedBy>
  <dcterms:created xsi:type="dcterms:W3CDTF">2024-03-08T17:08:46Z</dcterms:created>
  <dcterms:modified xsi:type="dcterms:W3CDTF">2024-03-16T15:33:47Z</dcterms:modified>
</cp:coreProperties>
</file>