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ST\IEDA 3230\"/>
    </mc:Choice>
  </mc:AlternateContent>
  <xr:revisionPtr revIDLastSave="0" documentId="13_ncr:1_{1E7D2137-1069-41EA-BFD7-CFB0673E7B57}" xr6:coauthVersionLast="45" xr6:coauthVersionMax="45" xr10:uidLastSave="{00000000-0000-0000-0000-000000000000}"/>
  <bookViews>
    <workbookView xWindow="18660" yWindow="4305" windowWidth="8295" windowHeight="11175" firstSheet="1" activeTab="1" xr2:uid="{615BAD2B-A21D-4D99-A98B-831F96C38EDB}"/>
  </bookViews>
  <sheets>
    <sheet name="biologist" sheetId="1" r:id="rId1"/>
    <sheet name="comparison" sheetId="4" r:id="rId2"/>
    <sheet name="football player" sheetId="3" r:id="rId3"/>
    <sheet name="football manag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  <c r="A20" i="4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3" i="2"/>
  <c r="K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H2" i="2"/>
  <c r="H22" i="2" s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22" i="3" l="1"/>
  <c r="E23" i="3" s="1"/>
  <c r="E13" i="3"/>
  <c r="E14" i="3" s="1"/>
  <c r="E15" i="3" s="1"/>
  <c r="E16" i="3" s="1"/>
  <c r="E17" i="3" s="1"/>
  <c r="E18" i="3" s="1"/>
  <c r="E19" i="3" s="1"/>
  <c r="E20" i="3" s="1"/>
  <c r="I2" i="3"/>
  <c r="E11" i="3" s="1"/>
  <c r="E10" i="3" s="1"/>
  <c r="E9" i="3" s="1"/>
  <c r="E8" i="3" s="1"/>
  <c r="E7" i="3" s="1"/>
  <c r="E6" i="3" s="1"/>
  <c r="E5" i="3" s="1"/>
  <c r="E4" i="3" s="1"/>
  <c r="E3" i="3" s="1"/>
  <c r="B5" i="2"/>
  <c r="B4" i="2"/>
  <c r="B3" i="2"/>
  <c r="B2" i="2"/>
  <c r="B6" i="2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2" i="1"/>
  <c r="K22" i="1"/>
  <c r="K18" i="1"/>
  <c r="K19" i="1"/>
  <c r="K20" i="1"/>
  <c r="K21" i="1"/>
  <c r="K17" i="1"/>
  <c r="K13" i="1"/>
  <c r="K14" i="1"/>
  <c r="K15" i="1"/>
  <c r="K16" i="1"/>
  <c r="K12" i="1"/>
  <c r="K8" i="1"/>
  <c r="K9" i="1"/>
  <c r="K10" i="1"/>
  <c r="K11" i="1"/>
  <c r="K7" i="1"/>
  <c r="K5" i="1"/>
  <c r="K6" i="1"/>
  <c r="K4" i="1"/>
  <c r="K3" i="1"/>
  <c r="K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  <c r="E2" i="1"/>
  <c r="H6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H3" i="1"/>
  <c r="H4" i="1"/>
  <c r="H5" i="1"/>
  <c r="H2" i="1"/>
</calcChain>
</file>

<file path=xl/sharedStrings.xml><?xml version="1.0" encoding="utf-8"?>
<sst xmlns="http://schemas.openxmlformats.org/spreadsheetml/2006/main" count="25" uniqueCount="21">
  <si>
    <t>current income</t>
    <phoneticPr fontId="1" type="noConversion"/>
  </si>
  <si>
    <t>year</t>
  </si>
  <si>
    <t>year</t>
    <phoneticPr fontId="1" type="noConversion"/>
  </si>
  <si>
    <t>by the end of age:</t>
  </si>
  <si>
    <t>number line</t>
  </si>
  <si>
    <t>salary (M euros)</t>
  </si>
  <si>
    <t>annual increase</t>
  </si>
  <si>
    <t>assume geometric gradient</t>
  </si>
  <si>
    <t>year</t>
    <phoneticPr fontId="1" type="noConversion"/>
  </si>
  <si>
    <t>find the current salary</t>
    <phoneticPr fontId="1" type="noConversion"/>
  </si>
  <si>
    <t>final salary</t>
    <phoneticPr fontId="1" type="noConversion"/>
  </si>
  <si>
    <t>inflation rate</t>
    <phoneticPr fontId="1" type="noConversion"/>
  </si>
  <si>
    <r>
      <t>monthly s</t>
    </r>
    <r>
      <rPr>
        <sz val="11"/>
        <color theme="1"/>
        <rFont val="微軟正黑體"/>
        <family val="2"/>
        <charset val="134"/>
      </rPr>
      <t>alary(start:2001)</t>
    </r>
    <phoneticPr fontId="1" type="noConversion"/>
  </si>
  <si>
    <t>Monthly Salary(start:2021)</t>
    <phoneticPr fontId="1" type="noConversion"/>
  </si>
  <si>
    <t>present worth</t>
    <phoneticPr fontId="1" type="noConversion"/>
  </si>
  <si>
    <t>football player</t>
    <phoneticPr fontId="1" type="noConversion"/>
  </si>
  <si>
    <t>yearly income (M euro)</t>
    <phoneticPr fontId="1" type="noConversion"/>
  </si>
  <si>
    <t>final coach</t>
    <phoneticPr fontId="1" type="noConversion"/>
  </si>
  <si>
    <t>presentworth</t>
  </si>
  <si>
    <t>yearly income</t>
    <phoneticPr fontId="1" type="noConversion"/>
  </si>
  <si>
    <t>biologist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</si>
</sst>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YaHei"/>
      <family val="2"/>
      <charset val="134"/>
    </font>
    <font>
      <sz val="11"/>
      <color theme="1"/>
      <name val="微軟正黑體"/>
      <family val="2"/>
      <charset val="134"/>
    </font>
    <font>
      <sz val="11"/>
      <color theme="1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2" fontId="0" fillId="0" borderId="0" xfId="0" applyNumberFormat="1" applyAlignment="1"/>
    <xf numFmtId="2" fontId="0" fillId="2" borderId="0" xfId="0" applyNumberFormat="1" applyFill="1" applyAlignment="1"/>
    <xf numFmtId="0" fontId="5" fillId="3" borderId="0" xfId="0" applyFont="1" applyFill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DFF1-370B-49E9-B9F9-D22FA6B2705C}">
  <dimension ref="A1:Q45"/>
  <sheetViews>
    <sheetView topLeftCell="D1" workbookViewId="0">
      <selection activeCell="P1" sqref="P1:Q25"/>
    </sheetView>
  </sheetViews>
  <sheetFormatPr defaultRowHeight="15.75" x14ac:dyDescent="0.25"/>
  <cols>
    <col min="1" max="1" width="18.7109375" bestFit="1" customWidth="1"/>
    <col min="5" max="5" width="9.5703125" bestFit="1" customWidth="1"/>
    <col min="10" max="10" width="7" style="4" bestFit="1" customWidth="1"/>
    <col min="15" max="15" width="12.42578125" customWidth="1"/>
  </cols>
  <sheetData>
    <row r="1" spans="1:17" ht="16.5" x14ac:dyDescent="0.25">
      <c r="A1" s="1" t="s">
        <v>0</v>
      </c>
      <c r="B1">
        <v>6000</v>
      </c>
      <c r="E1">
        <v>6000</v>
      </c>
      <c r="G1">
        <v>5960</v>
      </c>
      <c r="J1" s="3" t="s">
        <v>2</v>
      </c>
      <c r="M1" s="5" t="s">
        <v>12</v>
      </c>
      <c r="P1" s="2" t="s">
        <v>13</v>
      </c>
    </row>
    <row r="2" spans="1:17" x14ac:dyDescent="0.25">
      <c r="A2">
        <v>2021</v>
      </c>
      <c r="B2">
        <f t="shared" ref="B2:B25" si="0">B1*(1+$H$6)</f>
        <v>6102.3890784982941</v>
      </c>
      <c r="D2">
        <v>2019</v>
      </c>
      <c r="E2">
        <f>E1/(1+$H$6)</f>
        <v>5899.3288590604025</v>
      </c>
      <c r="G2">
        <v>5860</v>
      </c>
      <c r="H2">
        <f>G1/G2-1</f>
        <v>1.7064846416382284E-2</v>
      </c>
      <c r="J2" s="4">
        <v>1</v>
      </c>
      <c r="K2">
        <f>SQRT(1.32)-1</f>
        <v>0.14891252930760568</v>
      </c>
      <c r="M2">
        <v>2001</v>
      </c>
      <c r="N2">
        <f>E20</f>
        <v>4350.3782569882278</v>
      </c>
      <c r="P2">
        <v>2021</v>
      </c>
      <c r="Q2">
        <f>B2</f>
        <v>6102.3890784982941</v>
      </c>
    </row>
    <row r="3" spans="1:17" x14ac:dyDescent="0.25">
      <c r="A3">
        <v>2022</v>
      </c>
      <c r="B3">
        <f t="shared" si="0"/>
        <v>6206.5254108958761</v>
      </c>
      <c r="D3">
        <v>2018</v>
      </c>
      <c r="E3">
        <f>E2/(1+$H$6)</f>
        <v>5800.3468312238183</v>
      </c>
      <c r="G3">
        <v>5770</v>
      </c>
      <c r="H3">
        <f t="shared" ref="H3:H5" si="1">G2/G3-1</f>
        <v>1.5597920277296451E-2</v>
      </c>
      <c r="J3" s="4">
        <v>2</v>
      </c>
      <c r="K3">
        <f>SQRT(1.32)-1</f>
        <v>0.14891252930760568</v>
      </c>
      <c r="M3">
        <v>2002</v>
      </c>
      <c r="N3">
        <f t="shared" ref="N3:N45" si="2">N2*(1+$K$22)</f>
        <v>4575.6420272164014</v>
      </c>
      <c r="P3">
        <v>2022</v>
      </c>
      <c r="Q3">
        <f>Q2*(1+$K$22)</f>
        <v>6418.3724459246996</v>
      </c>
    </row>
    <row r="4" spans="1:17" x14ac:dyDescent="0.25">
      <c r="A4">
        <v>2023</v>
      </c>
      <c r="B4">
        <f t="shared" si="0"/>
        <v>6312.4388138121885</v>
      </c>
      <c r="D4">
        <v>2017</v>
      </c>
      <c r="E4">
        <f t="shared" ref="E4:E20" si="3">E3/(1+$H$6)</f>
        <v>5703.0255756663719</v>
      </c>
      <c r="G4">
        <v>5690</v>
      </c>
      <c r="H4">
        <f t="shared" si="1"/>
        <v>1.4059753954305698E-2</v>
      </c>
      <c r="J4" s="4">
        <v>3</v>
      </c>
      <c r="K4">
        <f>(1.36)^(1/3)-1</f>
        <v>0.10793165135089278</v>
      </c>
      <c r="M4">
        <v>2003</v>
      </c>
      <c r="N4">
        <f t="shared" si="2"/>
        <v>4812.5700167790428</v>
      </c>
      <c r="P4">
        <v>2023</v>
      </c>
      <c r="Q4">
        <f t="shared" ref="Q4:Q25" si="4">Q3*(1+$K$22)</f>
        <v>6750.7175181204611</v>
      </c>
    </row>
    <row r="5" spans="1:17" x14ac:dyDescent="0.25">
      <c r="A5">
        <v>2024</v>
      </c>
      <c r="B5">
        <f t="shared" si="0"/>
        <v>6420.1596126827035</v>
      </c>
      <c r="D5">
        <v>2016</v>
      </c>
      <c r="E5">
        <f t="shared" si="3"/>
        <v>5607.3372270813652</v>
      </c>
      <c r="G5">
        <v>5490</v>
      </c>
      <c r="H5">
        <f t="shared" si="1"/>
        <v>3.6429872495446158E-2</v>
      </c>
      <c r="J5" s="4">
        <v>4</v>
      </c>
      <c r="K5">
        <f t="shared" ref="K5:K6" si="5">(1.36)^(1/3)-1</f>
        <v>0.10793165135089278</v>
      </c>
      <c r="M5">
        <v>2004</v>
      </c>
      <c r="N5">
        <f t="shared" si="2"/>
        <v>5061.7662021280457</v>
      </c>
      <c r="P5">
        <v>2024</v>
      </c>
      <c r="Q5">
        <f t="shared" si="4"/>
        <v>7100.2715086118469</v>
      </c>
    </row>
    <row r="6" spans="1:17" x14ac:dyDescent="0.25">
      <c r="A6">
        <v>2025</v>
      </c>
      <c r="B6">
        <f t="shared" si="0"/>
        <v>6529.7186504417941</v>
      </c>
      <c r="D6">
        <v>2015</v>
      </c>
      <c r="E6">
        <f t="shared" si="3"/>
        <v>5513.2543877008056</v>
      </c>
      <c r="H6">
        <f>AVERAGE(H2)</f>
        <v>1.7064846416382284E-2</v>
      </c>
      <c r="J6" s="4">
        <v>5</v>
      </c>
      <c r="K6">
        <f t="shared" si="5"/>
        <v>0.10793165135089278</v>
      </c>
      <c r="M6">
        <v>2005</v>
      </c>
      <c r="N6">
        <f t="shared" si="2"/>
        <v>5323.8658337803727</v>
      </c>
      <c r="P6">
        <v>2025</v>
      </c>
      <c r="Q6">
        <f t="shared" si="4"/>
        <v>7467.9254998721099</v>
      </c>
    </row>
    <row r="7" spans="1:17" x14ac:dyDescent="0.25">
      <c r="A7">
        <v>2026</v>
      </c>
      <c r="B7">
        <f t="shared" si="0"/>
        <v>6641.1472963537699</v>
      </c>
      <c r="D7">
        <v>2014</v>
      </c>
      <c r="E7">
        <f t="shared" si="3"/>
        <v>5420.7501194507922</v>
      </c>
      <c r="J7" s="4">
        <v>6</v>
      </c>
      <c r="K7">
        <f>(1.21)^(1/5)-1</f>
        <v>3.8860118254084641E-2</v>
      </c>
      <c r="M7">
        <v>2006</v>
      </c>
      <c r="N7">
        <f t="shared" si="2"/>
        <v>5599.5370556976559</v>
      </c>
      <c r="P7">
        <v>2026</v>
      </c>
      <c r="Q7">
        <f t="shared" si="4"/>
        <v>7854.6167148675013</v>
      </c>
    </row>
    <row r="8" spans="1:17" x14ac:dyDescent="0.25">
      <c r="A8">
        <v>2027</v>
      </c>
      <c r="B8">
        <f t="shared" si="0"/>
        <v>6754.4774549946196</v>
      </c>
      <c r="D8">
        <v>2013</v>
      </c>
      <c r="E8">
        <f t="shared" si="3"/>
        <v>5329.7979362385304</v>
      </c>
      <c r="J8" s="4">
        <v>7</v>
      </c>
      <c r="K8">
        <f t="shared" ref="K8:K11" si="6">(1.21)^(1/5)-1</f>
        <v>3.8860118254084641E-2</v>
      </c>
      <c r="M8">
        <v>2007</v>
      </c>
      <c r="N8">
        <f t="shared" si="2"/>
        <v>5889.4826085177156</v>
      </c>
      <c r="P8">
        <v>2027</v>
      </c>
      <c r="Q8">
        <f t="shared" si="4"/>
        <v>8261.3309062245571</v>
      </c>
    </row>
    <row r="9" spans="1:17" x14ac:dyDescent="0.25">
      <c r="A9">
        <v>2028</v>
      </c>
      <c r="B9">
        <f t="shared" si="0"/>
        <v>6869.7415753870191</v>
      </c>
      <c r="D9">
        <v>2012</v>
      </c>
      <c r="E9">
        <f t="shared" si="3"/>
        <v>5240.3717963687559</v>
      </c>
      <c r="J9" s="4">
        <v>8</v>
      </c>
      <c r="K9">
        <f t="shared" si="6"/>
        <v>3.8860118254084641E-2</v>
      </c>
      <c r="M9">
        <v>2008</v>
      </c>
      <c r="N9">
        <f t="shared" si="2"/>
        <v>6194.4416209798701</v>
      </c>
      <c r="P9">
        <v>2028</v>
      </c>
      <c r="Q9">
        <f t="shared" si="4"/>
        <v>8689.1048691091164</v>
      </c>
    </row>
    <row r="10" spans="1:17" x14ac:dyDescent="0.25">
      <c r="A10">
        <v>2029</v>
      </c>
      <c r="B10">
        <f t="shared" si="0"/>
        <v>6986.9726602912351</v>
      </c>
      <c r="D10">
        <v>2011</v>
      </c>
      <c r="E10">
        <f t="shared" si="3"/>
        <v>5152.4460950874009</v>
      </c>
      <c r="J10" s="4">
        <v>9</v>
      </c>
      <c r="K10">
        <f t="shared" si="6"/>
        <v>3.8860118254084641E-2</v>
      </c>
      <c r="M10">
        <v>2009</v>
      </c>
      <c r="N10">
        <f t="shared" si="2"/>
        <v>6515.1914941107343</v>
      </c>
      <c r="P10">
        <v>2029</v>
      </c>
      <c r="Q10">
        <f t="shared" si="4"/>
        <v>9139.0290842229006</v>
      </c>
    </row>
    <row r="11" spans="1:17" x14ac:dyDescent="0.25">
      <c r="A11">
        <v>2030</v>
      </c>
      <c r="B11">
        <f t="shared" si="0"/>
        <v>7106.204275654567</v>
      </c>
      <c r="D11">
        <v>2010</v>
      </c>
      <c r="E11">
        <f t="shared" si="3"/>
        <v>5065.9956572503634</v>
      </c>
      <c r="J11" s="4">
        <v>10</v>
      </c>
      <c r="K11">
        <f t="shared" si="6"/>
        <v>3.8860118254084641E-2</v>
      </c>
      <c r="M11">
        <v>2010</v>
      </c>
      <c r="N11">
        <f t="shared" si="2"/>
        <v>6852.5498829736734</v>
      </c>
      <c r="P11">
        <v>2030</v>
      </c>
      <c r="Q11">
        <f t="shared" si="4"/>
        <v>9612.25049765517</v>
      </c>
    </row>
    <row r="12" spans="1:17" x14ac:dyDescent="0.25">
      <c r="A12">
        <v>2031</v>
      </c>
      <c r="B12">
        <f t="shared" si="0"/>
        <v>7227.4705602220511</v>
      </c>
      <c r="D12">
        <v>2009</v>
      </c>
      <c r="E12">
        <f t="shared" si="3"/>
        <v>4980.9957301152899</v>
      </c>
      <c r="J12" s="4">
        <v>11</v>
      </c>
      <c r="K12">
        <f>(1.14)^(1/5)-1</f>
        <v>2.6552039741113198E-2</v>
      </c>
      <c r="M12">
        <v>2011</v>
      </c>
      <c r="N12">
        <f t="shared" si="2"/>
        <v>7207.3767810337831</v>
      </c>
      <c r="P12">
        <v>2031</v>
      </c>
      <c r="Q12">
        <f t="shared" si="4"/>
        <v>10109.975444675863</v>
      </c>
    </row>
    <row r="13" spans="1:17" x14ac:dyDescent="0.25">
      <c r="A13">
        <v>2032</v>
      </c>
      <c r="B13">
        <f t="shared" si="0"/>
        <v>7350.8062353111645</v>
      </c>
      <c r="D13">
        <v>2008</v>
      </c>
      <c r="E13">
        <f t="shared" si="3"/>
        <v>4897.4219762542953</v>
      </c>
      <c r="J13" s="4">
        <v>12</v>
      </c>
      <c r="K13">
        <f t="shared" ref="K13:K16" si="7">(1.14)^(1/5)-1</f>
        <v>2.6552039741113198E-2</v>
      </c>
      <c r="M13">
        <v>2012</v>
      </c>
      <c r="N13">
        <f t="shared" si="2"/>
        <v>7580.5767124518525</v>
      </c>
      <c r="P13">
        <v>2032</v>
      </c>
      <c r="Q13">
        <f t="shared" si="4"/>
        <v>10633.472724923535</v>
      </c>
    </row>
    <row r="14" spans="1:17" x14ac:dyDescent="0.25">
      <c r="A14">
        <v>2033</v>
      </c>
      <c r="B14">
        <f t="shared" si="0"/>
        <v>7476.2466147533351</v>
      </c>
      <c r="D14">
        <v>2007</v>
      </c>
      <c r="E14">
        <f t="shared" si="3"/>
        <v>4815.2504665855986</v>
      </c>
      <c r="J14" s="4">
        <v>13</v>
      </c>
      <c r="K14">
        <f t="shared" si="7"/>
        <v>2.6552039741113198E-2</v>
      </c>
      <c r="M14">
        <v>2013</v>
      </c>
      <c r="N14">
        <f t="shared" si="2"/>
        <v>7973.1010378959099</v>
      </c>
      <c r="P14">
        <v>2033</v>
      </c>
      <c r="Q14">
        <f t="shared" si="4"/>
        <v>11184.076836827362</v>
      </c>
    </row>
    <row r="15" spans="1:17" x14ac:dyDescent="0.25">
      <c r="A15">
        <v>2034</v>
      </c>
      <c r="B15">
        <f t="shared" si="0"/>
        <v>7603.8276150050988</v>
      </c>
      <c r="D15">
        <v>2006</v>
      </c>
      <c r="E15">
        <f t="shared" si="3"/>
        <v>4734.4576735220817</v>
      </c>
      <c r="J15" s="4">
        <v>14</v>
      </c>
      <c r="K15">
        <f t="shared" si="7"/>
        <v>2.6552039741113198E-2</v>
      </c>
      <c r="M15">
        <v>2014</v>
      </c>
      <c r="N15">
        <f t="shared" si="2"/>
        <v>8385.9503797483139</v>
      </c>
      <c r="P15">
        <v>2034</v>
      </c>
      <c r="Q15">
        <f t="shared" si="4"/>
        <v>11763.191379508411</v>
      </c>
    </row>
    <row r="16" spans="1:17" x14ac:dyDescent="0.25">
      <c r="A16">
        <v>2035</v>
      </c>
      <c r="B16">
        <f t="shared" si="0"/>
        <v>7733.585765431807</v>
      </c>
      <c r="D16">
        <v>2005</v>
      </c>
      <c r="E16">
        <f t="shared" si="3"/>
        <v>4655.0204642347981</v>
      </c>
      <c r="J16" s="4">
        <v>15</v>
      </c>
      <c r="K16">
        <f t="shared" si="7"/>
        <v>2.6552039741113198E-2</v>
      </c>
      <c r="M16">
        <v>2015</v>
      </c>
      <c r="N16">
        <f t="shared" si="2"/>
        <v>8820.1771728907297</v>
      </c>
      <c r="P16">
        <v>2035</v>
      </c>
      <c r="Q16">
        <f t="shared" si="4"/>
        <v>12372.292630832266</v>
      </c>
    </row>
    <row r="17" spans="1:17" x14ac:dyDescent="0.25">
      <c r="A17">
        <v>2036</v>
      </c>
      <c r="B17">
        <f t="shared" si="0"/>
        <v>7865.5582187668206</v>
      </c>
      <c r="D17">
        <v>2004</v>
      </c>
      <c r="E17">
        <f t="shared" si="3"/>
        <v>4576.916094029516</v>
      </c>
      <c r="J17" s="4">
        <v>16</v>
      </c>
      <c r="K17">
        <f>1.09^(1/5)-1</f>
        <v>1.7384928186966464E-2</v>
      </c>
      <c r="M17">
        <v>2016</v>
      </c>
      <c r="N17">
        <f t="shared" si="2"/>
        <v>9276.8883475694456</v>
      </c>
      <c r="P17">
        <v>2036</v>
      </c>
      <c r="Q17">
        <f t="shared" si="4"/>
        <v>13012.933310734199</v>
      </c>
    </row>
    <row r="18" spans="1:17" x14ac:dyDescent="0.25">
      <c r="A18">
        <v>2037</v>
      </c>
      <c r="B18">
        <f t="shared" si="0"/>
        <v>7999.7827617491894</v>
      </c>
      <c r="D18">
        <v>2003</v>
      </c>
      <c r="E18">
        <f t="shared" si="3"/>
        <v>4500.1221998343899</v>
      </c>
      <c r="J18" s="4">
        <v>17</v>
      </c>
      <c r="K18">
        <f t="shared" ref="K18:K21" si="8">1.09^(1/5)-1</f>
        <v>1.7384928186966464E-2</v>
      </c>
      <c r="M18">
        <v>2017</v>
      </c>
      <c r="N18">
        <f t="shared" si="2"/>
        <v>9757.2481511801871</v>
      </c>
      <c r="P18">
        <v>2037</v>
      </c>
      <c r="Q18">
        <f t="shared" si="4"/>
        <v>13686.746539410353</v>
      </c>
    </row>
    <row r="19" spans="1:17" x14ac:dyDescent="0.25">
      <c r="A19">
        <v>2038</v>
      </c>
      <c r="B19">
        <f t="shared" si="0"/>
        <v>8136.2978259428619</v>
      </c>
      <c r="D19">
        <v>2002</v>
      </c>
      <c r="E19">
        <f t="shared" si="3"/>
        <v>4424.6167937969003</v>
      </c>
      <c r="J19" s="4">
        <v>18</v>
      </c>
      <c r="K19">
        <f t="shared" si="8"/>
        <v>1.7384928186966464E-2</v>
      </c>
      <c r="M19">
        <v>2018</v>
      </c>
      <c r="N19">
        <f t="shared" si="2"/>
        <v>10262.481116165713</v>
      </c>
      <c r="P19">
        <v>2038</v>
      </c>
      <c r="Q19">
        <f t="shared" si="4"/>
        <v>14395.450000465125</v>
      </c>
    </row>
    <row r="20" spans="1:17" x14ac:dyDescent="0.25">
      <c r="A20">
        <v>2039</v>
      </c>
      <c r="B20">
        <f t="shared" si="0"/>
        <v>8275.1424987405226</v>
      </c>
      <c r="D20">
        <v>2001</v>
      </c>
      <c r="E20">
        <f t="shared" si="3"/>
        <v>4350.3782569882278</v>
      </c>
      <c r="J20" s="4">
        <v>19</v>
      </c>
      <c r="K20">
        <f t="shared" si="8"/>
        <v>1.7384928186966464E-2</v>
      </c>
      <c r="M20">
        <v>2019</v>
      </c>
      <c r="N20">
        <f t="shared" si="2"/>
        <v>10793.875181591959</v>
      </c>
      <c r="P20">
        <v>2039</v>
      </c>
      <c r="Q20">
        <f t="shared" si="4"/>
        <v>15140.850319627467</v>
      </c>
    </row>
    <row r="21" spans="1:17" x14ac:dyDescent="0.25">
      <c r="A21">
        <v>2040</v>
      </c>
      <c r="B21">
        <f t="shared" si="0"/>
        <v>8416.356534555207</v>
      </c>
      <c r="J21" s="4">
        <v>20</v>
      </c>
      <c r="K21">
        <f t="shared" si="8"/>
        <v>1.7384928186966464E-2</v>
      </c>
      <c r="M21">
        <v>2020</v>
      </c>
      <c r="N21">
        <f t="shared" si="2"/>
        <v>11352.784976360248</v>
      </c>
      <c r="P21">
        <v>2040</v>
      </c>
      <c r="Q21">
        <f t="shared" si="4"/>
        <v>15924.8476701983</v>
      </c>
    </row>
    <row r="22" spans="1:17" x14ac:dyDescent="0.25">
      <c r="A22">
        <v>2041</v>
      </c>
      <c r="B22">
        <f t="shared" si="0"/>
        <v>8559.9803662029062</v>
      </c>
      <c r="K22">
        <f>AVERAGE(K2:K21)</f>
        <v>5.1780272178935563E-2</v>
      </c>
      <c r="M22">
        <v>2021</v>
      </c>
      <c r="N22">
        <f t="shared" si="2"/>
        <v>11940.635272425112</v>
      </c>
      <c r="P22">
        <v>2041</v>
      </c>
      <c r="Q22">
        <f t="shared" si="4"/>
        <v>16749.440616969256</v>
      </c>
    </row>
    <row r="23" spans="1:17" x14ac:dyDescent="0.25">
      <c r="A23">
        <v>2042</v>
      </c>
      <c r="B23">
        <f t="shared" si="0"/>
        <v>8706.0551164794069</v>
      </c>
      <c r="M23">
        <v>2022</v>
      </c>
      <c r="N23">
        <f t="shared" si="2"/>
        <v>12558.924616820683</v>
      </c>
      <c r="P23">
        <v>2042</v>
      </c>
      <c r="Q23">
        <f t="shared" si="4"/>
        <v>17616.731210960843</v>
      </c>
    </row>
    <row r="24" spans="1:17" x14ac:dyDescent="0.25">
      <c r="A24">
        <v>2043</v>
      </c>
      <c r="B24">
        <f t="shared" si="0"/>
        <v>8854.6226099346877</v>
      </c>
      <c r="M24">
        <v>2023</v>
      </c>
      <c r="N24">
        <f t="shared" si="2"/>
        <v>13209.229151754391</v>
      </c>
      <c r="P24">
        <v>2043</v>
      </c>
      <c r="Q24">
        <f t="shared" si="4"/>
        <v>18528.930347967544</v>
      </c>
    </row>
    <row r="25" spans="1:17" x14ac:dyDescent="0.25">
      <c r="A25">
        <v>2044</v>
      </c>
      <c r="B25">
        <f t="shared" si="0"/>
        <v>9005.7253848482487</v>
      </c>
      <c r="M25">
        <v>2024</v>
      </c>
      <c r="N25">
        <f t="shared" si="2"/>
        <v>13893.206632506162</v>
      </c>
      <c r="P25">
        <v>2044</v>
      </c>
      <c r="Q25">
        <f t="shared" si="4"/>
        <v>19488.363404569842</v>
      </c>
    </row>
    <row r="26" spans="1:17" x14ac:dyDescent="0.25">
      <c r="M26">
        <v>2025</v>
      </c>
      <c r="N26">
        <f t="shared" si="2"/>
        <v>14612.600653375524</v>
      </c>
    </row>
    <row r="27" spans="1:17" x14ac:dyDescent="0.25">
      <c r="M27">
        <v>2026</v>
      </c>
      <c r="N27">
        <f t="shared" si="2"/>
        <v>15369.245092449401</v>
      </c>
    </row>
    <row r="28" spans="1:17" x14ac:dyDescent="0.25">
      <c r="M28">
        <v>2027</v>
      </c>
      <c r="N28">
        <f t="shared" si="2"/>
        <v>16165.0687865212</v>
      </c>
    </row>
    <row r="29" spans="1:17" x14ac:dyDescent="0.25">
      <c r="M29">
        <v>2028</v>
      </c>
      <c r="N29">
        <f t="shared" si="2"/>
        <v>17002.100448078483</v>
      </c>
    </row>
    <row r="30" spans="1:17" x14ac:dyDescent="0.25">
      <c r="M30">
        <v>2029</v>
      </c>
      <c r="N30">
        <f t="shared" si="2"/>
        <v>17882.47383689359</v>
      </c>
    </row>
    <row r="31" spans="1:17" x14ac:dyDescent="0.25">
      <c r="M31">
        <v>2030</v>
      </c>
      <c r="N31">
        <f t="shared" si="2"/>
        <v>18808.433199400635</v>
      </c>
    </row>
    <row r="32" spans="1:17" x14ac:dyDescent="0.25">
      <c r="M32">
        <v>2031</v>
      </c>
      <c r="N32">
        <f t="shared" si="2"/>
        <v>19782.338989724929</v>
      </c>
    </row>
    <row r="33" spans="13:14" x14ac:dyDescent="0.25">
      <c r="M33">
        <v>2032</v>
      </c>
      <c r="N33">
        <f t="shared" si="2"/>
        <v>20806.673886948854</v>
      </c>
    </row>
    <row r="34" spans="13:14" x14ac:dyDescent="0.25">
      <c r="M34">
        <v>2033</v>
      </c>
      <c r="N34">
        <f t="shared" si="2"/>
        <v>21884.049123953417</v>
      </c>
    </row>
    <row r="35" spans="13:14" x14ac:dyDescent="0.25">
      <c r="M35">
        <v>2034</v>
      </c>
      <c r="N35">
        <f t="shared" si="2"/>
        <v>23017.211143968922</v>
      </c>
    </row>
    <row r="36" spans="13:14" x14ac:dyDescent="0.25">
      <c r="M36">
        <v>2035</v>
      </c>
      <c r="N36">
        <f t="shared" si="2"/>
        <v>24209.048601803661</v>
      </c>
    </row>
    <row r="37" spans="13:14" x14ac:dyDescent="0.25">
      <c r="M37">
        <v>2036</v>
      </c>
      <c r="N37">
        <f t="shared" si="2"/>
        <v>25462.599727598132</v>
      </c>
    </row>
    <row r="38" spans="13:14" x14ac:dyDescent="0.25">
      <c r="M38">
        <v>2037</v>
      </c>
      <c r="N38">
        <f t="shared" si="2"/>
        <v>26781.060071876454</v>
      </c>
    </row>
    <row r="39" spans="13:14" x14ac:dyDescent="0.25">
      <c r="M39">
        <v>2038</v>
      </c>
      <c r="N39">
        <f t="shared" si="2"/>
        <v>28167.790651638639</v>
      </c>
    </row>
    <row r="40" spans="13:14" x14ac:dyDescent="0.25">
      <c r="M40">
        <v>2039</v>
      </c>
      <c r="N40">
        <f t="shared" si="2"/>
        <v>29626.326518259764</v>
      </c>
    </row>
    <row r="41" spans="13:14" x14ac:dyDescent="0.25">
      <c r="M41">
        <v>2040</v>
      </c>
      <c r="N41">
        <f t="shared" si="2"/>
        <v>31160.385769037272</v>
      </c>
    </row>
    <row r="42" spans="13:14" x14ac:dyDescent="0.25">
      <c r="M42">
        <v>2041</v>
      </c>
      <c r="N42">
        <f t="shared" si="2"/>
        <v>32773.879025358649</v>
      </c>
    </row>
    <row r="43" spans="13:14" x14ac:dyDescent="0.25">
      <c r="M43">
        <v>2042</v>
      </c>
      <c r="N43">
        <f t="shared" si="2"/>
        <v>34470.919401651227</v>
      </c>
    </row>
    <row r="44" spans="13:14" x14ac:dyDescent="0.25">
      <c r="M44">
        <v>2043</v>
      </c>
      <c r="N44">
        <f t="shared" si="2"/>
        <v>36255.832990526877</v>
      </c>
    </row>
    <row r="45" spans="13:14" x14ac:dyDescent="0.25">
      <c r="M45">
        <v>2044</v>
      </c>
      <c r="N45">
        <f t="shared" si="2"/>
        <v>38133.169890850389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9E65-A35F-4251-A106-9A4B88CC98FA}">
  <dimension ref="A1:S45"/>
  <sheetViews>
    <sheetView tabSelected="1" topLeftCell="F1" workbookViewId="0">
      <selection activeCell="R28" sqref="R28"/>
    </sheetView>
  </sheetViews>
  <sheetFormatPr defaultRowHeight="15.75" x14ac:dyDescent="0.25"/>
  <cols>
    <col min="1" max="1" width="12.42578125" bestFit="1" customWidth="1"/>
  </cols>
  <sheetData>
    <row r="1" spans="1:19" x14ac:dyDescent="0.25">
      <c r="A1" t="s">
        <v>11</v>
      </c>
      <c r="C1" t="s">
        <v>15</v>
      </c>
      <c r="G1" t="s">
        <v>20</v>
      </c>
      <c r="I1" t="s">
        <v>19</v>
      </c>
      <c r="J1" t="s">
        <v>18</v>
      </c>
      <c r="L1" s="2" t="s">
        <v>20</v>
      </c>
      <c r="N1" t="s">
        <v>19</v>
      </c>
      <c r="Q1" s="2" t="s">
        <v>17</v>
      </c>
      <c r="S1" t="s">
        <v>19</v>
      </c>
    </row>
    <row r="2" spans="1:19" x14ac:dyDescent="0.25">
      <c r="A2">
        <v>3.59</v>
      </c>
      <c r="C2" t="s">
        <v>2</v>
      </c>
      <c r="D2" t="s">
        <v>16</v>
      </c>
      <c r="E2" t="s">
        <v>14</v>
      </c>
      <c r="G2">
        <v>2001</v>
      </c>
      <c r="H2">
        <v>4350.3782569882278</v>
      </c>
      <c r="I2">
        <f>H2*12</f>
        <v>52204.539083858734</v>
      </c>
      <c r="J2">
        <f>I2*(1+A$20/100)^(G$22-G2)</f>
        <v>78644.899380971503</v>
      </c>
      <c r="L2">
        <v>2021</v>
      </c>
      <c r="M2">
        <v>6102.3890784982941</v>
      </c>
      <c r="N2">
        <f>M2*12</f>
        <v>73228.668941979529</v>
      </c>
      <c r="O2">
        <f>N2*(1+A$20/100)^(L$2-L2)</f>
        <v>73228.668941979529</v>
      </c>
      <c r="Q2">
        <v>2021</v>
      </c>
      <c r="R2">
        <v>1.9878541517540382</v>
      </c>
      <c r="S2">
        <f>R2*(1+A$20/100)^(Q$2-Q2)</f>
        <v>1.9878541517540382</v>
      </c>
    </row>
    <row r="3" spans="1:19" x14ac:dyDescent="0.25">
      <c r="A3">
        <v>3.07</v>
      </c>
      <c r="C3" s="6">
        <v>2001</v>
      </c>
      <c r="D3" s="7">
        <v>0.83333333333333293</v>
      </c>
      <c r="E3" s="10">
        <f>D3*(1+A$20/100)^(C$23-C3)</f>
        <v>1.2553968927018695</v>
      </c>
      <c r="G3">
        <v>2002</v>
      </c>
      <c r="H3">
        <v>4575.6420272164014</v>
      </c>
      <c r="I3">
        <f t="shared" ref="I3:I45" si="0">H3*12</f>
        <v>54907.704326596817</v>
      </c>
      <c r="J3">
        <f t="shared" ref="J3:J45" si="1">I3*(1+A$20/100)^(G$22-G3)</f>
        <v>81039.633267760568</v>
      </c>
      <c r="L3">
        <v>2022</v>
      </c>
      <c r="M3">
        <v>6418.3724459246996</v>
      </c>
      <c r="N3">
        <f t="shared" ref="N3:N25" si="2">M3*12</f>
        <v>77020.469351096399</v>
      </c>
      <c r="O3">
        <f t="shared" ref="O3:O25" si="3">N3*(1+A$20/100)^(L$2-L3)</f>
        <v>75458.478839126488</v>
      </c>
      <c r="Q3">
        <v>2022</v>
      </c>
      <c r="R3">
        <v>2.0907857807838894</v>
      </c>
      <c r="S3">
        <f t="shared" ref="S3:S25" si="4">R3*(1+A$20/100)^(Q$2-Q3)</f>
        <v>2.0483842272792101</v>
      </c>
    </row>
    <row r="4" spans="1:19" x14ac:dyDescent="0.25">
      <c r="A4">
        <v>3.04</v>
      </c>
      <c r="C4" s="6">
        <v>2002</v>
      </c>
      <c r="D4" s="7">
        <v>1.0169041132273415</v>
      </c>
      <c r="E4" s="10">
        <f t="shared" ref="E4:E23" si="5">D4*(1+A$20/100)^(C$23-C4)</f>
        <v>1.5008738284565752</v>
      </c>
      <c r="G4">
        <v>2003</v>
      </c>
      <c r="H4">
        <v>4812.5700167790428</v>
      </c>
      <c r="I4">
        <f t="shared" si="0"/>
        <v>57750.840201348517</v>
      </c>
      <c r="J4">
        <f t="shared" si="1"/>
        <v>83507.286700936951</v>
      </c>
      <c r="L4">
        <v>2023</v>
      </c>
      <c r="M4">
        <v>6750.7175181204611</v>
      </c>
      <c r="N4">
        <f t="shared" si="2"/>
        <v>81008.61021744553</v>
      </c>
      <c r="O4">
        <f t="shared" si="3"/>
        <v>77756.186354095131</v>
      </c>
      <c r="Q4">
        <v>2023</v>
      </c>
      <c r="R4">
        <v>2.1990472375807273</v>
      </c>
      <c r="S4">
        <f t="shared" si="4"/>
        <v>2.1107574410647261</v>
      </c>
    </row>
    <row r="5" spans="1:19" x14ac:dyDescent="0.25">
      <c r="A5">
        <v>3.04</v>
      </c>
      <c r="C5" s="6">
        <v>2003</v>
      </c>
      <c r="D5" s="7">
        <v>1.2409127705984238</v>
      </c>
      <c r="E5" s="10">
        <f t="shared" si="5"/>
        <v>1.7943506647509668</v>
      </c>
      <c r="G5">
        <v>2004</v>
      </c>
      <c r="H5">
        <v>5061.7662021280457</v>
      </c>
      <c r="I5">
        <f t="shared" si="0"/>
        <v>60741.194425536552</v>
      </c>
      <c r="J5">
        <f t="shared" si="1"/>
        <v>86050.08007762894</v>
      </c>
      <c r="L5">
        <v>2024</v>
      </c>
      <c r="M5">
        <v>7100.2715086118469</v>
      </c>
      <c r="N5">
        <f t="shared" si="2"/>
        <v>85203.258103342159</v>
      </c>
      <c r="O5">
        <f t="shared" si="3"/>
        <v>80123.858966499669</v>
      </c>
      <c r="Q5">
        <v>2024</v>
      </c>
      <c r="R5">
        <v>2.3129145020769939</v>
      </c>
      <c r="S5">
        <f t="shared" si="4"/>
        <v>2.17502991659329</v>
      </c>
    </row>
    <row r="6" spans="1:19" x14ac:dyDescent="0.25">
      <c r="A6">
        <v>3.37</v>
      </c>
      <c r="C6" s="6">
        <v>2004</v>
      </c>
      <c r="D6" s="7">
        <v>1.514267160693449</v>
      </c>
      <c r="E6" s="10">
        <f t="shared" si="5"/>
        <v>2.1452131731840582</v>
      </c>
      <c r="G6">
        <v>2005</v>
      </c>
      <c r="H6">
        <v>5323.8658337803727</v>
      </c>
      <c r="I6">
        <f t="shared" si="0"/>
        <v>63886.390005364476</v>
      </c>
      <c r="J6">
        <f t="shared" si="1"/>
        <v>88670.301405964303</v>
      </c>
      <c r="L6">
        <v>2025</v>
      </c>
      <c r="M6">
        <v>7467.9254998721099</v>
      </c>
      <c r="N6">
        <f t="shared" si="2"/>
        <v>89615.105998465326</v>
      </c>
      <c r="O6">
        <f t="shared" si="3"/>
        <v>82563.627110621819</v>
      </c>
      <c r="Q6">
        <v>2025</v>
      </c>
      <c r="R6">
        <v>2.4326778445211477</v>
      </c>
      <c r="S6">
        <f t="shared" si="4"/>
        <v>2.2412594863052986</v>
      </c>
    </row>
    <row r="7" spans="1:19" x14ac:dyDescent="0.25">
      <c r="A7">
        <v>3.52</v>
      </c>
      <c r="C7" s="6">
        <v>2005</v>
      </c>
      <c r="D7" s="7">
        <v>1.8478374050811084</v>
      </c>
      <c r="E7" s="10">
        <f t="shared" si="5"/>
        <v>2.5646823939183081</v>
      </c>
      <c r="G7">
        <v>2006</v>
      </c>
      <c r="H7">
        <v>5599.5370556976559</v>
      </c>
      <c r="I7">
        <f t="shared" si="0"/>
        <v>67194.444668371871</v>
      </c>
      <c r="J7">
        <f t="shared" si="1"/>
        <v>91370.308363822274</v>
      </c>
      <c r="L7">
        <v>2026</v>
      </c>
      <c r="M7">
        <v>7854.6167148675013</v>
      </c>
      <c r="N7">
        <f t="shared" si="2"/>
        <v>94255.400578410015</v>
      </c>
      <c r="O7">
        <f t="shared" si="3"/>
        <v>85077.686092377728</v>
      </c>
      <c r="Q7">
        <v>2026</v>
      </c>
      <c r="R7">
        <v>2.5586425654341189</v>
      </c>
      <c r="S7">
        <f t="shared" si="4"/>
        <v>2.309505743636532</v>
      </c>
    </row>
    <row r="8" spans="1:19" x14ac:dyDescent="0.25">
      <c r="A8">
        <v>2.19</v>
      </c>
      <c r="C8" s="6">
        <v>2006</v>
      </c>
      <c r="D8" s="7">
        <v>2.254888149362781</v>
      </c>
      <c r="E8" s="10">
        <f t="shared" si="5"/>
        <v>3.0661734991640341</v>
      </c>
      <c r="G8">
        <v>2007</v>
      </c>
      <c r="H8">
        <v>5889.4826085177156</v>
      </c>
      <c r="I8">
        <f t="shared" si="0"/>
        <v>70673.791302212587</v>
      </c>
      <c r="J8">
        <f t="shared" si="1"/>
        <v>94152.53042027459</v>
      </c>
      <c r="L8">
        <v>2027</v>
      </c>
      <c r="M8">
        <v>8261.3309062245571</v>
      </c>
      <c r="N8">
        <f t="shared" si="2"/>
        <v>99135.970874694685</v>
      </c>
      <c r="O8">
        <f t="shared" si="3"/>
        <v>87668.298064656716</v>
      </c>
      <c r="Q8">
        <v>2027</v>
      </c>
      <c r="R8">
        <v>2.6911297738809075</v>
      </c>
      <c r="S8">
        <f t="shared" si="4"/>
        <v>2.3798300966403909</v>
      </c>
    </row>
    <row r="9" spans="1:19" x14ac:dyDescent="0.25">
      <c r="A9">
        <v>4.08</v>
      </c>
      <c r="C9" s="6">
        <v>2007</v>
      </c>
      <c r="D9" s="7">
        <v>2.7516060407455218</v>
      </c>
      <c r="E9" s="10">
        <f t="shared" si="5"/>
        <v>3.6657248278654793</v>
      </c>
      <c r="G9">
        <v>2008</v>
      </c>
      <c r="H9">
        <v>6194.4416209798701</v>
      </c>
      <c r="I9">
        <f t="shared" si="0"/>
        <v>74333.299451758445</v>
      </c>
      <c r="J9">
        <f t="shared" si="1"/>
        <v>97019.471021624311</v>
      </c>
      <c r="L9">
        <v>2028</v>
      </c>
      <c r="M9">
        <v>8689.1048691091164</v>
      </c>
      <c r="N9">
        <f t="shared" si="2"/>
        <v>104269.2584293094</v>
      </c>
      <c r="O9">
        <f t="shared" si="3"/>
        <v>90337.794062808534</v>
      </c>
      <c r="Q9">
        <v>2028</v>
      </c>
      <c r="R9">
        <v>2.8304772060412979</v>
      </c>
      <c r="S9">
        <f t="shared" si="4"/>
        <v>2.4522958232429239</v>
      </c>
    </row>
    <row r="10" spans="1:19" x14ac:dyDescent="0.25">
      <c r="A10">
        <v>-0.28999999999999998</v>
      </c>
      <c r="C10" s="6">
        <v>2008</v>
      </c>
      <c r="D10" s="7">
        <v>3.3577434009783871</v>
      </c>
      <c r="E10" s="10">
        <f t="shared" si="5"/>
        <v>4.3825108126767871</v>
      </c>
      <c r="G10">
        <v>2009</v>
      </c>
      <c r="H10">
        <v>6515.1914941107343</v>
      </c>
      <c r="I10">
        <f t="shared" si="0"/>
        <v>78182.297929328808</v>
      </c>
      <c r="J10">
        <f t="shared" si="1"/>
        <v>99973.709844009354</v>
      </c>
      <c r="L10">
        <v>2029</v>
      </c>
      <c r="M10">
        <v>9139.0290842229006</v>
      </c>
      <c r="N10">
        <f t="shared" si="2"/>
        <v>109668.34901067481</v>
      </c>
      <c r="O10">
        <f t="shared" si="3"/>
        <v>93088.576102111692</v>
      </c>
      <c r="Q10">
        <v>2029</v>
      </c>
      <c r="R10">
        <v>2.9770400861663893</v>
      </c>
      <c r="S10">
        <f t="shared" si="4"/>
        <v>2.5269681281803757</v>
      </c>
    </row>
    <row r="11" spans="1:19" x14ac:dyDescent="0.25">
      <c r="A11">
        <v>1.8</v>
      </c>
      <c r="C11" s="6">
        <v>2009</v>
      </c>
      <c r="D11" s="7">
        <v>4.097403690740264</v>
      </c>
      <c r="E11" s="10">
        <f t="shared" si="5"/>
        <v>5.2394552033008637</v>
      </c>
      <c r="G11">
        <v>2010</v>
      </c>
      <c r="H11">
        <v>6852.5498829736734</v>
      </c>
      <c r="I11">
        <f t="shared" si="0"/>
        <v>82230.598595684074</v>
      </c>
      <c r="J11">
        <f t="shared" si="1"/>
        <v>103017.90511459792</v>
      </c>
      <c r="L11">
        <v>2030</v>
      </c>
      <c r="M11">
        <v>9612.25049765517</v>
      </c>
      <c r="N11">
        <f t="shared" si="2"/>
        <v>115347.00597186203</v>
      </c>
      <c r="O11">
        <f t="shared" si="3"/>
        <v>95923.119339109035</v>
      </c>
      <c r="Q11">
        <v>2030</v>
      </c>
      <c r="R11">
        <v>3.1311920321156865</v>
      </c>
      <c r="S11">
        <f t="shared" si="4"/>
        <v>2.6039142016704724</v>
      </c>
    </row>
    <row r="12" spans="1:19" x14ac:dyDescent="0.25">
      <c r="A12">
        <v>3.2</v>
      </c>
      <c r="C12" s="6">
        <v>2010</v>
      </c>
      <c r="D12" s="8">
        <v>5</v>
      </c>
      <c r="E12" s="10">
        <f t="shared" si="5"/>
        <v>6.2639641978724985</v>
      </c>
      <c r="G12">
        <v>2011</v>
      </c>
      <c r="H12">
        <v>7207.3767810337831</v>
      </c>
      <c r="I12">
        <f t="shared" si="0"/>
        <v>86488.521372405405</v>
      </c>
      <c r="J12">
        <f t="shared" si="1"/>
        <v>106154.79600346385</v>
      </c>
      <c r="L12">
        <v>2031</v>
      </c>
      <c r="M12">
        <v>10109.975444675863</v>
      </c>
      <c r="N12">
        <f t="shared" si="2"/>
        <v>121319.70533611036</v>
      </c>
      <c r="O12">
        <f t="shared" si="3"/>
        <v>98843.97429875638</v>
      </c>
      <c r="Q12">
        <v>2031</v>
      </c>
      <c r="R12">
        <v>3.293326007783151</v>
      </c>
      <c r="S12">
        <f t="shared" si="4"/>
        <v>2.6832032798702512</v>
      </c>
    </row>
    <row r="13" spans="1:19" x14ac:dyDescent="0.25">
      <c r="A13">
        <v>2.4500000000000002</v>
      </c>
      <c r="C13" s="6">
        <v>2011</v>
      </c>
      <c r="D13" s="7">
        <v>6.1014246793640527</v>
      </c>
      <c r="E13" s="10">
        <f t="shared" si="5"/>
        <v>7.4888029288825528</v>
      </c>
      <c r="G13">
        <v>2012</v>
      </c>
      <c r="H13">
        <v>7580.5767124518525</v>
      </c>
      <c r="I13">
        <f t="shared" si="0"/>
        <v>90966.920549422226</v>
      </c>
      <c r="J13">
        <f t="shared" si="1"/>
        <v>109387.20508829487</v>
      </c>
      <c r="L13">
        <v>2032</v>
      </c>
      <c r="M13">
        <v>10633.472724923535</v>
      </c>
      <c r="N13">
        <f t="shared" si="2"/>
        <v>127601.67269908241</v>
      </c>
      <c r="O13">
        <f t="shared" si="3"/>
        <v>101853.76916938735</v>
      </c>
      <c r="Q13">
        <v>2032</v>
      </c>
      <c r="R13">
        <v>3.4638553248401296</v>
      </c>
      <c r="S13">
        <f t="shared" si="4"/>
        <v>2.7649067071748257</v>
      </c>
    </row>
    <row r="14" spans="1:19" x14ac:dyDescent="0.25">
      <c r="A14">
        <v>1.41</v>
      </c>
      <c r="C14" s="6">
        <v>2012</v>
      </c>
      <c r="D14" s="7">
        <v>7.4454766235905465</v>
      </c>
      <c r="E14" s="10">
        <f t="shared" si="5"/>
        <v>8.9531433348050964</v>
      </c>
      <c r="G14">
        <v>2013</v>
      </c>
      <c r="H14">
        <v>7973.1010378959099</v>
      </c>
      <c r="I14">
        <f t="shared" si="0"/>
        <v>95677.212454750916</v>
      </c>
      <c r="J14">
        <f t="shared" si="1"/>
        <v>112718.04089415091</v>
      </c>
      <c r="L14">
        <v>2033</v>
      </c>
      <c r="M14">
        <v>11184.076836827362</v>
      </c>
      <c r="N14">
        <f t="shared" si="2"/>
        <v>134208.92204192834</v>
      </c>
      <c r="O14">
        <f t="shared" si="3"/>
        <v>104955.21216756022</v>
      </c>
      <c r="Q14">
        <v>2033</v>
      </c>
      <c r="R14">
        <v>3.6432146963488066</v>
      </c>
      <c r="S14">
        <f t="shared" si="4"/>
        <v>2.849098000413151</v>
      </c>
    </row>
    <row r="15" spans="1:19" x14ac:dyDescent="0.25">
      <c r="A15">
        <v>-0.15</v>
      </c>
      <c r="C15" s="6">
        <v>2013</v>
      </c>
      <c r="D15" s="7">
        <v>9.0856029641606995</v>
      </c>
      <c r="E15" s="10">
        <f t="shared" si="5"/>
        <v>10.703816929727362</v>
      </c>
      <c r="G15">
        <v>2014</v>
      </c>
      <c r="H15">
        <v>8385.9503797483139</v>
      </c>
      <c r="I15">
        <f t="shared" si="0"/>
        <v>100631.40455697977</v>
      </c>
      <c r="J15">
        <f t="shared" si="1"/>
        <v>116150.30051055794</v>
      </c>
      <c r="L15">
        <v>2034</v>
      </c>
      <c r="M15">
        <v>11763.191379508411</v>
      </c>
      <c r="N15">
        <f t="shared" si="2"/>
        <v>141158.29655410093</v>
      </c>
      <c r="O15">
        <f t="shared" si="3"/>
        <v>108151.0939749137</v>
      </c>
      <c r="Q15">
        <v>2034</v>
      </c>
      <c r="R15">
        <v>3.831861344932046</v>
      </c>
      <c r="S15">
        <f t="shared" si="4"/>
        <v>2.9358529149985353</v>
      </c>
    </row>
    <row r="16" spans="1:19" x14ac:dyDescent="0.25">
      <c r="A16">
        <v>-0.5</v>
      </c>
      <c r="C16" s="6">
        <v>2014</v>
      </c>
      <c r="D16" s="7">
        <v>11.087024430486656</v>
      </c>
      <c r="E16" s="10">
        <f t="shared" si="5"/>
        <v>12.796812536187577</v>
      </c>
      <c r="G16">
        <v>2015</v>
      </c>
      <c r="H16">
        <v>8820.1771728907297</v>
      </c>
      <c r="I16">
        <f t="shared" si="0"/>
        <v>105842.12607468876</v>
      </c>
      <c r="J16">
        <f t="shared" si="1"/>
        <v>119687.07228829211</v>
      </c>
      <c r="L16">
        <v>2035</v>
      </c>
      <c r="M16">
        <v>12372.292630832266</v>
      </c>
      <c r="N16">
        <f t="shared" si="2"/>
        <v>148467.5115699872</v>
      </c>
      <c r="O16">
        <f t="shared" si="3"/>
        <v>111444.29024922544</v>
      </c>
      <c r="Q16">
        <v>2035</v>
      </c>
      <c r="R16">
        <v>4.0302761683245691</v>
      </c>
      <c r="S16">
        <f t="shared" si="4"/>
        <v>3.0252495130934469</v>
      </c>
    </row>
    <row r="17" spans="1:19" x14ac:dyDescent="0.25">
      <c r="A17">
        <v>-0.2</v>
      </c>
      <c r="C17" s="6">
        <v>2015</v>
      </c>
      <c r="D17" s="7">
        <v>13.529328896176692</v>
      </c>
      <c r="E17" s="10">
        <f t="shared" si="5"/>
        <v>15.299066880668201</v>
      </c>
      <c r="G17">
        <v>2016</v>
      </c>
      <c r="H17">
        <v>9276.8883475694456</v>
      </c>
      <c r="I17">
        <f t="shared" si="0"/>
        <v>111322.66017083335</v>
      </c>
      <c r="J17">
        <f t="shared" si="1"/>
        <v>123331.53861828141</v>
      </c>
      <c r="L17">
        <v>2036</v>
      </c>
      <c r="M17">
        <v>13012.933310734199</v>
      </c>
      <c r="N17">
        <f t="shared" si="2"/>
        <v>156155.1997288104</v>
      </c>
      <c r="O17">
        <f t="shared" si="3"/>
        <v>114837.76421193164</v>
      </c>
      <c r="Q17">
        <v>2036</v>
      </c>
      <c r="R17">
        <v>4.2389649652766925</v>
      </c>
      <c r="S17">
        <f t="shared" si="4"/>
        <v>3.1173682338499238</v>
      </c>
    </row>
    <row r="18" spans="1:19" x14ac:dyDescent="0.25">
      <c r="A18">
        <v>1.96</v>
      </c>
      <c r="C18" s="6">
        <v>2016</v>
      </c>
      <c r="D18" s="7">
        <v>16.509636244473135</v>
      </c>
      <c r="E18" s="10">
        <f t="shared" si="5"/>
        <v>18.290605317321482</v>
      </c>
      <c r="G18">
        <v>2017</v>
      </c>
      <c r="H18">
        <v>9757.2481511801871</v>
      </c>
      <c r="I18">
        <f t="shared" si="0"/>
        <v>117086.97781416224</v>
      </c>
      <c r="J18">
        <f t="shared" si="1"/>
        <v>127086.97879512384</v>
      </c>
      <c r="L18">
        <v>2037</v>
      </c>
      <c r="M18">
        <v>13686.746539410353</v>
      </c>
      <c r="N18">
        <f t="shared" si="2"/>
        <v>164240.95847292425</v>
      </c>
      <c r="O18">
        <f t="shared" si="3"/>
        <v>118334.56931443706</v>
      </c>
      <c r="Q18">
        <v>2037</v>
      </c>
      <c r="R18">
        <v>4.4584597249356914</v>
      </c>
      <c r="S18">
        <f t="shared" si="4"/>
        <v>3.2122919657888125</v>
      </c>
    </row>
    <row r="19" spans="1:19" x14ac:dyDescent="0.25">
      <c r="A19">
        <v>1.68</v>
      </c>
      <c r="C19" s="6">
        <v>2017</v>
      </c>
      <c r="D19" s="7">
        <v>20.146460405870329</v>
      </c>
      <c r="E19" s="10">
        <f t="shared" si="5"/>
        <v>21.867101143061166</v>
      </c>
      <c r="G19">
        <v>2018</v>
      </c>
      <c r="H19">
        <v>10262.481116165713</v>
      </c>
      <c r="I19">
        <f t="shared" si="0"/>
        <v>123149.77339398855</v>
      </c>
      <c r="J19">
        <f t="shared" si="1"/>
        <v>130956.77196780051</v>
      </c>
      <c r="L19">
        <v>2038</v>
      </c>
      <c r="M19">
        <v>14395.450000465125</v>
      </c>
      <c r="N19">
        <f t="shared" si="2"/>
        <v>172745.4000055815</v>
      </c>
      <c r="O19">
        <f t="shared" si="3"/>
        <v>121937.85198561351</v>
      </c>
      <c r="Q19">
        <v>2038</v>
      </c>
      <c r="R19">
        <v>4.6893199829916838</v>
      </c>
      <c r="S19">
        <f t="shared" si="4"/>
        <v>3.3101061213829386</v>
      </c>
    </row>
    <row r="20" spans="1:19" x14ac:dyDescent="0.25">
      <c r="A20" s="9">
        <f>AVERAGE(A2:A19)</f>
        <v>2.0699999999999998</v>
      </c>
      <c r="C20" s="6">
        <v>2018</v>
      </c>
      <c r="D20" s="7">
        <v>24.584422144441589</v>
      </c>
      <c r="E20" s="10">
        <f t="shared" si="5"/>
        <v>26.142935354251648</v>
      </c>
      <c r="G20">
        <v>2019</v>
      </c>
      <c r="H20">
        <v>10793.875181591959</v>
      </c>
      <c r="I20">
        <f t="shared" si="0"/>
        <v>129526.5021791035</v>
      </c>
      <c r="J20">
        <f t="shared" si="1"/>
        <v>134944.40018023708</v>
      </c>
      <c r="L20">
        <v>2039</v>
      </c>
      <c r="M20">
        <v>15140.850319627467</v>
      </c>
      <c r="N20">
        <f t="shared" si="2"/>
        <v>181690.2038355296</v>
      </c>
      <c r="O20">
        <f t="shared" si="3"/>
        <v>125650.85446296007</v>
      </c>
      <c r="Q20">
        <v>2039</v>
      </c>
      <c r="R20">
        <v>4.9321342480451147</v>
      </c>
      <c r="S20">
        <f t="shared" si="4"/>
        <v>3.4108987139113429</v>
      </c>
    </row>
    <row r="21" spans="1:19" x14ac:dyDescent="0.25">
      <c r="C21" s="6">
        <v>2019</v>
      </c>
      <c r="D21" s="8">
        <v>30</v>
      </c>
      <c r="E21" s="10">
        <f t="shared" si="5"/>
        <v>31.254854699999996</v>
      </c>
      <c r="G21">
        <v>2020</v>
      </c>
      <c r="H21">
        <v>11352.784976360248</v>
      </c>
      <c r="I21">
        <f t="shared" si="0"/>
        <v>136233.41971632297</v>
      </c>
      <c r="J21">
        <f t="shared" si="1"/>
        <v>139053.45150445084</v>
      </c>
      <c r="L21">
        <v>2040</v>
      </c>
      <c r="M21">
        <v>15924.8476701983</v>
      </c>
      <c r="N21">
        <f t="shared" si="2"/>
        <v>191098.17204237959</v>
      </c>
      <c r="O21">
        <f t="shared" si="3"/>
        <v>129476.91770997156</v>
      </c>
      <c r="Q21">
        <v>2040</v>
      </c>
      <c r="R21">
        <v>5.1875215018319407</v>
      </c>
      <c r="S21">
        <f t="shared" si="4"/>
        <v>3.5147604366537224</v>
      </c>
    </row>
    <row r="22" spans="1:19" x14ac:dyDescent="0.25">
      <c r="C22" s="6">
        <v>2020</v>
      </c>
      <c r="D22" s="7">
        <v>36.608548076184313</v>
      </c>
      <c r="E22" s="10">
        <f t="shared" si="5"/>
        <v>37.366345021361326</v>
      </c>
      <c r="G22">
        <v>2021</v>
      </c>
      <c r="H22">
        <v>11940.635272425112</v>
      </c>
      <c r="I22">
        <f t="shared" si="0"/>
        <v>143287.62326910134</v>
      </c>
      <c r="J22">
        <f t="shared" si="1"/>
        <v>143287.62326910134</v>
      </c>
      <c r="L22">
        <v>2041</v>
      </c>
      <c r="M22">
        <v>16749.440616969256</v>
      </c>
      <c r="N22">
        <f t="shared" si="2"/>
        <v>200993.28740363108</v>
      </c>
      <c r="O22">
        <f t="shared" si="3"/>
        <v>133419.48442234111</v>
      </c>
      <c r="Q22">
        <v>2041</v>
      </c>
      <c r="R22">
        <v>5.456132777130879</v>
      </c>
      <c r="S22">
        <f t="shared" si="4"/>
        <v>3.6217847444963329</v>
      </c>
    </row>
    <row r="23" spans="1:19" x14ac:dyDescent="0.25">
      <c r="C23" s="6">
        <v>2021</v>
      </c>
      <c r="D23" s="7">
        <v>44.672859741543277</v>
      </c>
      <c r="E23" s="10">
        <f t="shared" si="5"/>
        <v>44.672859741543277</v>
      </c>
      <c r="G23">
        <v>2022</v>
      </c>
      <c r="H23">
        <v>12558.924616820683</v>
      </c>
      <c r="I23">
        <f t="shared" si="0"/>
        <v>150707.0954018482</v>
      </c>
      <c r="J23">
        <f t="shared" si="1"/>
        <v>147650.72538635076</v>
      </c>
      <c r="L23">
        <v>2042</v>
      </c>
      <c r="M23">
        <v>17616.731210960843</v>
      </c>
      <c r="N23">
        <f t="shared" si="2"/>
        <v>211400.7745315301</v>
      </c>
      <c r="O23">
        <f t="shared" si="3"/>
        <v>137482.10212570112</v>
      </c>
      <c r="Q23">
        <v>2042</v>
      </c>
      <c r="R23">
        <v>5.7386528173751277</v>
      </c>
      <c r="S23">
        <f t="shared" si="4"/>
        <v>3.732067938022797</v>
      </c>
    </row>
    <row r="24" spans="1:19" x14ac:dyDescent="0.25">
      <c r="G24">
        <v>2023</v>
      </c>
      <c r="H24">
        <v>13209.229151754391</v>
      </c>
      <c r="I24">
        <f t="shared" si="0"/>
        <v>158510.74982105268</v>
      </c>
      <c r="J24">
        <f t="shared" si="1"/>
        <v>152146.68378002668</v>
      </c>
      <c r="L24">
        <v>2043</v>
      </c>
      <c r="M24">
        <v>18528.930347967544</v>
      </c>
      <c r="N24">
        <f t="shared" si="2"/>
        <v>222347.16417561052</v>
      </c>
      <c r="O24">
        <f t="shared" si="3"/>
        <v>141668.42636769099</v>
      </c>
      <c r="Q24">
        <v>2043</v>
      </c>
      <c r="R24">
        <v>6.0358018221992271</v>
      </c>
      <c r="S24">
        <f t="shared" si="4"/>
        <v>3.8457092501654722</v>
      </c>
    </row>
    <row r="25" spans="1:19" x14ac:dyDescent="0.25">
      <c r="G25">
        <v>2024</v>
      </c>
      <c r="H25">
        <v>13893.206632506162</v>
      </c>
      <c r="I25">
        <f t="shared" si="0"/>
        <v>166718.47959007396</v>
      </c>
      <c r="J25">
        <f t="shared" si="1"/>
        <v>156779.54391817274</v>
      </c>
      <c r="L25">
        <v>2044</v>
      </c>
      <c r="M25">
        <v>19488.363404569842</v>
      </c>
      <c r="N25">
        <f t="shared" si="2"/>
        <v>233860.3608548381</v>
      </c>
      <c r="O25">
        <f t="shared" si="3"/>
        <v>145982.22400722199</v>
      </c>
      <c r="Q25">
        <v>2044</v>
      </c>
      <c r="R25">
        <v>6.3483372833708183</v>
      </c>
      <c r="S25">
        <f t="shared" si="4"/>
        <v>3.9628109354953365</v>
      </c>
    </row>
    <row r="26" spans="1:19" x14ac:dyDescent="0.25">
      <c r="G26">
        <v>2025</v>
      </c>
      <c r="H26">
        <v>14612.600653375524</v>
      </c>
      <c r="I26">
        <f t="shared" si="0"/>
        <v>175351.20784050628</v>
      </c>
      <c r="J26">
        <f t="shared" si="1"/>
        <v>161553.47445316458</v>
      </c>
    </row>
    <row r="27" spans="1:19" x14ac:dyDescent="0.25">
      <c r="G27">
        <v>2026</v>
      </c>
      <c r="H27">
        <v>15369.245092449401</v>
      </c>
      <c r="I27">
        <f t="shared" si="0"/>
        <v>184430.94110939279</v>
      </c>
      <c r="J27">
        <f t="shared" si="1"/>
        <v>166472.77097266793</v>
      </c>
    </row>
    <row r="28" spans="1:19" x14ac:dyDescent="0.25">
      <c r="G28">
        <v>2027</v>
      </c>
      <c r="H28">
        <v>16165.0687865212</v>
      </c>
      <c r="I28">
        <f t="shared" si="0"/>
        <v>193980.8254382544</v>
      </c>
      <c r="J28">
        <f t="shared" si="1"/>
        <v>171541.85986481269</v>
      </c>
    </row>
    <row r="29" spans="1:19" x14ac:dyDescent="0.25">
      <c r="G29">
        <v>2028</v>
      </c>
      <c r="H29">
        <v>17002.100448078483</v>
      </c>
      <c r="I29">
        <f t="shared" si="0"/>
        <v>204025.2053769418</v>
      </c>
      <c r="J29">
        <f t="shared" si="1"/>
        <v>176765.30230106154</v>
      </c>
    </row>
    <row r="30" spans="1:19" x14ac:dyDescent="0.25">
      <c r="G30">
        <v>2029</v>
      </c>
      <c r="H30">
        <v>17882.47383689359</v>
      </c>
      <c r="I30">
        <f t="shared" si="0"/>
        <v>214589.68604272307</v>
      </c>
      <c r="J30">
        <f t="shared" si="1"/>
        <v>182147.798340357</v>
      </c>
    </row>
    <row r="31" spans="1:19" x14ac:dyDescent="0.25">
      <c r="G31">
        <v>2030</v>
      </c>
      <c r="H31">
        <v>18808.433199400635</v>
      </c>
      <c r="I31">
        <f t="shared" si="0"/>
        <v>225701.19839280762</v>
      </c>
      <c r="J31">
        <f t="shared" si="1"/>
        <v>187694.191158239</v>
      </c>
    </row>
    <row r="32" spans="1:19" x14ac:dyDescent="0.25">
      <c r="G32">
        <v>2031</v>
      </c>
      <c r="H32">
        <v>19782.338989724929</v>
      </c>
      <c r="I32">
        <f t="shared" si="0"/>
        <v>237388.06787669915</v>
      </c>
      <c r="J32">
        <f t="shared" si="1"/>
        <v>193409.47140473971</v>
      </c>
    </row>
    <row r="33" spans="7:10" x14ac:dyDescent="0.25">
      <c r="G33">
        <v>2032</v>
      </c>
      <c r="H33">
        <v>20806.673886948854</v>
      </c>
      <c r="I33">
        <f t="shared" si="0"/>
        <v>249680.08664338625</v>
      </c>
      <c r="J33">
        <f t="shared" si="1"/>
        <v>199298.78169497516</v>
      </c>
    </row>
    <row r="34" spans="7:10" x14ac:dyDescent="0.25">
      <c r="G34">
        <v>2033</v>
      </c>
      <c r="H34">
        <v>21884.049123953417</v>
      </c>
      <c r="I34">
        <f t="shared" si="0"/>
        <v>262608.589487441</v>
      </c>
      <c r="J34">
        <f t="shared" si="1"/>
        <v>205367.42123647622</v>
      </c>
    </row>
    <row r="35" spans="7:10" x14ac:dyDescent="0.25">
      <c r="G35">
        <v>2034</v>
      </c>
      <c r="H35">
        <v>23017.211143968922</v>
      </c>
      <c r="I35">
        <f t="shared" si="0"/>
        <v>276206.53372762707</v>
      </c>
      <c r="J35">
        <f t="shared" si="1"/>
        <v>211620.85059742047</v>
      </c>
    </row>
    <row r="36" spans="7:10" x14ac:dyDescent="0.25">
      <c r="G36">
        <v>2035</v>
      </c>
      <c r="H36">
        <v>24209.048601803661</v>
      </c>
      <c r="I36">
        <f t="shared" si="0"/>
        <v>290508.58322164393</v>
      </c>
      <c r="J36">
        <f t="shared" si="1"/>
        <v>218064.6966200576</v>
      </c>
    </row>
    <row r="37" spans="7:10" x14ac:dyDescent="0.25">
      <c r="G37">
        <v>2036</v>
      </c>
      <c r="H37">
        <v>25462.599727598132</v>
      </c>
      <c r="I37">
        <f t="shared" si="0"/>
        <v>305551.19673117757</v>
      </c>
      <c r="J37">
        <f t="shared" si="1"/>
        <v>224704.75748374758</v>
      </c>
    </row>
    <row r="38" spans="7:10" x14ac:dyDescent="0.25">
      <c r="G38">
        <v>2037</v>
      </c>
      <c r="H38">
        <v>26781.060071876454</v>
      </c>
      <c r="I38">
        <f t="shared" si="0"/>
        <v>321372.72086251748</v>
      </c>
      <c r="J38">
        <f t="shared" si="1"/>
        <v>231547.00792216894</v>
      </c>
    </row>
    <row r="39" spans="7:10" x14ac:dyDescent="0.25">
      <c r="G39">
        <v>2038</v>
      </c>
      <c r="H39">
        <v>28167.790651638639</v>
      </c>
      <c r="I39">
        <f t="shared" si="0"/>
        <v>338013.48781966366</v>
      </c>
      <c r="J39">
        <f t="shared" si="1"/>
        <v>238597.60459938957</v>
      </c>
    </row>
    <row r="40" spans="7:10" x14ac:dyDescent="0.25">
      <c r="G40">
        <v>2039</v>
      </c>
      <c r="H40">
        <v>29626.326518259764</v>
      </c>
      <c r="I40">
        <f t="shared" si="0"/>
        <v>355515.91821911716</v>
      </c>
      <c r="J40">
        <f t="shared" si="1"/>
        <v>245862.89164964046</v>
      </c>
    </row>
    <row r="41" spans="7:10" x14ac:dyDescent="0.25">
      <c r="G41">
        <v>2040</v>
      </c>
      <c r="H41">
        <v>31160.385769037272</v>
      </c>
      <c r="I41">
        <f t="shared" si="0"/>
        <v>373924.62922844727</v>
      </c>
      <c r="J41">
        <f t="shared" si="1"/>
        <v>253349.40638577353</v>
      </c>
    </row>
    <row r="42" spans="7:10" x14ac:dyDescent="0.25">
      <c r="G42">
        <v>2041</v>
      </c>
      <c r="H42">
        <v>32773.879025358649</v>
      </c>
      <c r="I42">
        <f t="shared" si="0"/>
        <v>393286.54830430378</v>
      </c>
      <c r="J42">
        <f t="shared" si="1"/>
        <v>261063.88518154269</v>
      </c>
    </row>
    <row r="43" spans="7:10" x14ac:dyDescent="0.25">
      <c r="G43">
        <v>2042</v>
      </c>
      <c r="H43">
        <v>34470.919401651227</v>
      </c>
      <c r="I43">
        <f t="shared" si="0"/>
        <v>413651.03281981475</v>
      </c>
      <c r="J43">
        <f t="shared" si="1"/>
        <v>269013.26953300025</v>
      </c>
    </row>
    <row r="44" spans="7:10" x14ac:dyDescent="0.25">
      <c r="G44">
        <v>2043</v>
      </c>
      <c r="H44">
        <v>36255.832990526877</v>
      </c>
      <c r="I44">
        <f t="shared" si="0"/>
        <v>435069.99588632252</v>
      </c>
      <c r="J44">
        <f t="shared" si="1"/>
        <v>277204.71230446204</v>
      </c>
    </row>
    <row r="45" spans="7:10" x14ac:dyDescent="0.25">
      <c r="G45">
        <v>2044</v>
      </c>
      <c r="H45">
        <v>38133.169890850389</v>
      </c>
      <c r="I45">
        <f t="shared" si="0"/>
        <v>457598.03869020467</v>
      </c>
      <c r="J45">
        <f t="shared" si="1"/>
        <v>285645.58416466205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802E-1F01-458A-85CB-AB3EDE50BB72}">
  <dimension ref="A1:K24"/>
  <sheetViews>
    <sheetView workbookViewId="0">
      <selection activeCell="E3" sqref="E3:E23"/>
    </sheetView>
  </sheetViews>
  <sheetFormatPr defaultRowHeight="15.75" x14ac:dyDescent="0.25"/>
  <sheetData>
    <row r="1" spans="1:11" x14ac:dyDescent="0.25">
      <c r="A1" s="6" t="s">
        <v>1</v>
      </c>
      <c r="B1" s="6"/>
      <c r="C1" s="6" t="s">
        <v>3</v>
      </c>
      <c r="D1" s="6" t="s">
        <v>4</v>
      </c>
      <c r="E1" s="6" t="s">
        <v>5</v>
      </c>
      <c r="F1" s="6"/>
      <c r="G1" s="6"/>
      <c r="H1" s="6"/>
      <c r="I1" s="6" t="s">
        <v>6</v>
      </c>
      <c r="J1" s="6"/>
      <c r="K1" s="6"/>
    </row>
    <row r="2" spans="1:11" x14ac:dyDescent="0.25">
      <c r="A2" s="6">
        <v>2000</v>
      </c>
      <c r="B2" s="6">
        <v>0</v>
      </c>
      <c r="C2" s="6"/>
      <c r="D2" s="6">
        <v>17</v>
      </c>
      <c r="E2" s="7">
        <v>0</v>
      </c>
      <c r="F2" s="6"/>
      <c r="G2" s="6"/>
      <c r="H2" s="6"/>
      <c r="I2" s="6">
        <f>6^(1/9)</f>
        <v>1.2202849358728105</v>
      </c>
      <c r="J2" s="6"/>
      <c r="K2" s="6"/>
    </row>
    <row r="3" spans="1:11" x14ac:dyDescent="0.25">
      <c r="A3" s="6">
        <v>2001</v>
      </c>
      <c r="B3" s="6">
        <v>1</v>
      </c>
      <c r="C3" s="6">
        <v>17</v>
      </c>
      <c r="D3" s="6">
        <v>18</v>
      </c>
      <c r="E3" s="7">
        <f t="shared" ref="E3:E10" si="0">E4/I$2</f>
        <v>0.83333333333333293</v>
      </c>
      <c r="F3" s="6"/>
      <c r="G3" s="6"/>
      <c r="H3" s="6"/>
      <c r="I3" s="6" t="s">
        <v>7</v>
      </c>
      <c r="J3" s="6"/>
      <c r="K3" s="6"/>
    </row>
    <row r="4" spans="1:11" x14ac:dyDescent="0.25">
      <c r="A4" s="6">
        <v>2002</v>
      </c>
      <c r="B4" s="6">
        <v>2</v>
      </c>
      <c r="C4" s="6">
        <v>18</v>
      </c>
      <c r="D4" s="6">
        <v>19</v>
      </c>
      <c r="E4" s="7">
        <f t="shared" si="0"/>
        <v>1.0169041132273415</v>
      </c>
      <c r="F4" s="6"/>
      <c r="G4" s="6"/>
      <c r="H4" s="6"/>
      <c r="I4" s="6"/>
      <c r="J4" s="6"/>
      <c r="K4" s="6"/>
    </row>
    <row r="5" spans="1:11" x14ac:dyDescent="0.25">
      <c r="A5" s="6">
        <v>2003</v>
      </c>
      <c r="B5" s="6">
        <v>3</v>
      </c>
      <c r="C5" s="6">
        <v>19</v>
      </c>
      <c r="D5" s="6">
        <v>20</v>
      </c>
      <c r="E5" s="7">
        <f t="shared" si="0"/>
        <v>1.2409127705984238</v>
      </c>
      <c r="F5" s="6"/>
      <c r="G5" s="6"/>
      <c r="H5" s="6"/>
      <c r="I5" s="6"/>
      <c r="J5" s="6"/>
      <c r="K5" s="6"/>
    </row>
    <row r="6" spans="1:11" x14ac:dyDescent="0.25">
      <c r="A6" s="6">
        <v>2004</v>
      </c>
      <c r="B6" s="6">
        <v>4</v>
      </c>
      <c r="C6" s="6">
        <v>20</v>
      </c>
      <c r="D6" s="6">
        <v>21</v>
      </c>
      <c r="E6" s="7">
        <f t="shared" si="0"/>
        <v>1.514267160693449</v>
      </c>
      <c r="F6" s="6"/>
      <c r="G6" s="6"/>
      <c r="H6" s="6"/>
      <c r="I6" s="6"/>
      <c r="J6" s="6"/>
      <c r="K6" s="6"/>
    </row>
    <row r="7" spans="1:11" x14ac:dyDescent="0.25">
      <c r="A7" s="6">
        <v>2005</v>
      </c>
      <c r="B7" s="6">
        <v>5</v>
      </c>
      <c r="C7" s="6">
        <v>21</v>
      </c>
      <c r="D7" s="6">
        <v>22</v>
      </c>
      <c r="E7" s="7">
        <f t="shared" si="0"/>
        <v>1.8478374050811084</v>
      </c>
      <c r="F7" s="6"/>
      <c r="G7" s="6"/>
      <c r="H7" s="6"/>
      <c r="I7" s="6"/>
      <c r="J7" s="6"/>
      <c r="K7" s="6"/>
    </row>
    <row r="8" spans="1:11" x14ac:dyDescent="0.25">
      <c r="A8" s="6">
        <v>2006</v>
      </c>
      <c r="B8" s="6">
        <v>6</v>
      </c>
      <c r="C8" s="6">
        <v>22</v>
      </c>
      <c r="D8" s="6">
        <v>23</v>
      </c>
      <c r="E8" s="7">
        <f t="shared" si="0"/>
        <v>2.254888149362781</v>
      </c>
      <c r="F8" s="6"/>
      <c r="G8" s="6"/>
      <c r="H8" s="6"/>
      <c r="I8" s="6"/>
      <c r="J8" s="6"/>
      <c r="K8" s="6"/>
    </row>
    <row r="9" spans="1:11" x14ac:dyDescent="0.25">
      <c r="A9" s="6">
        <v>2007</v>
      </c>
      <c r="B9" s="6">
        <v>7</v>
      </c>
      <c r="C9" s="6">
        <v>23</v>
      </c>
      <c r="D9" s="6">
        <v>24</v>
      </c>
      <c r="E9" s="7">
        <f t="shared" si="0"/>
        <v>2.7516060407455218</v>
      </c>
      <c r="F9" s="6"/>
      <c r="G9" s="6"/>
      <c r="H9" s="6"/>
      <c r="I9" s="6"/>
      <c r="J9" s="6"/>
      <c r="K9" s="6"/>
    </row>
    <row r="10" spans="1:11" x14ac:dyDescent="0.25">
      <c r="A10" s="6">
        <v>2008</v>
      </c>
      <c r="B10" s="6">
        <v>8</v>
      </c>
      <c r="C10" s="6">
        <v>24</v>
      </c>
      <c r="D10" s="6">
        <v>25</v>
      </c>
      <c r="E10" s="7">
        <f t="shared" si="0"/>
        <v>3.3577434009783871</v>
      </c>
      <c r="F10" s="6"/>
      <c r="G10" s="6"/>
      <c r="H10" s="6"/>
      <c r="I10" s="6"/>
      <c r="J10" s="6"/>
      <c r="K10" s="6"/>
    </row>
    <row r="11" spans="1:11" x14ac:dyDescent="0.25">
      <c r="A11" s="6">
        <v>2009</v>
      </c>
      <c r="B11" s="6">
        <v>9</v>
      </c>
      <c r="C11" s="6">
        <v>25</v>
      </c>
      <c r="D11" s="6">
        <v>26</v>
      </c>
      <c r="E11" s="7">
        <f>E12/I$2</f>
        <v>4.097403690740264</v>
      </c>
      <c r="F11" s="6"/>
      <c r="G11" s="6"/>
      <c r="H11" s="6"/>
      <c r="I11" s="6"/>
      <c r="J11" s="6"/>
      <c r="K11" s="6"/>
    </row>
    <row r="12" spans="1:11" x14ac:dyDescent="0.25">
      <c r="A12" s="6">
        <v>2010</v>
      </c>
      <c r="B12" s="6">
        <v>10</v>
      </c>
      <c r="C12" s="6">
        <v>26</v>
      </c>
      <c r="D12" s="6">
        <v>27</v>
      </c>
      <c r="E12" s="8">
        <v>5</v>
      </c>
      <c r="F12" s="6"/>
      <c r="G12" s="6"/>
      <c r="H12" s="6"/>
      <c r="I12" s="6"/>
      <c r="J12" s="6"/>
      <c r="K12" s="6"/>
    </row>
    <row r="13" spans="1:11" x14ac:dyDescent="0.25">
      <c r="A13" s="6">
        <v>2011</v>
      </c>
      <c r="B13" s="6">
        <v>11</v>
      </c>
      <c r="C13" s="6">
        <v>27</v>
      </c>
      <c r="D13" s="6">
        <v>28</v>
      </c>
      <c r="E13" s="7">
        <f>E12*I$2</f>
        <v>6.1014246793640527</v>
      </c>
      <c r="F13" s="6"/>
      <c r="G13" s="6"/>
      <c r="H13" s="6"/>
      <c r="I13" s="6"/>
      <c r="J13" s="6"/>
      <c r="K13" s="6"/>
    </row>
    <row r="14" spans="1:11" x14ac:dyDescent="0.25">
      <c r="A14" s="6">
        <v>2012</v>
      </c>
      <c r="B14" s="6">
        <v>12</v>
      </c>
      <c r="C14" s="6">
        <v>28</v>
      </c>
      <c r="D14" s="6">
        <v>29</v>
      </c>
      <c r="E14" s="7">
        <f t="shared" ref="E14:E20" si="1">E13*I$2</f>
        <v>7.4454766235905465</v>
      </c>
      <c r="F14" s="6"/>
      <c r="G14" s="6"/>
      <c r="H14" s="6"/>
      <c r="I14" s="6"/>
      <c r="J14" s="6"/>
      <c r="K14" s="6"/>
    </row>
    <row r="15" spans="1:11" x14ac:dyDescent="0.25">
      <c r="A15" s="6">
        <v>2013</v>
      </c>
      <c r="B15" s="6">
        <v>13</v>
      </c>
      <c r="C15" s="6">
        <v>29</v>
      </c>
      <c r="D15" s="6">
        <v>30</v>
      </c>
      <c r="E15" s="7">
        <f t="shared" si="1"/>
        <v>9.0856029641606995</v>
      </c>
      <c r="F15" s="6"/>
      <c r="G15" s="6"/>
      <c r="H15" s="6"/>
      <c r="I15" s="6"/>
      <c r="J15" s="6"/>
      <c r="K15" s="6"/>
    </row>
    <row r="16" spans="1:11" x14ac:dyDescent="0.25">
      <c r="A16" s="6">
        <v>2014</v>
      </c>
      <c r="B16" s="6">
        <v>14</v>
      </c>
      <c r="C16" s="6">
        <v>30</v>
      </c>
      <c r="D16" s="6">
        <v>31</v>
      </c>
      <c r="E16" s="7">
        <f t="shared" si="1"/>
        <v>11.087024430486656</v>
      </c>
      <c r="F16" s="6"/>
      <c r="G16" s="6"/>
      <c r="H16" s="6"/>
      <c r="I16" s="6"/>
      <c r="J16" s="6"/>
      <c r="K16" s="6"/>
    </row>
    <row r="17" spans="1:11" x14ac:dyDescent="0.25">
      <c r="A17" s="6">
        <v>2015</v>
      </c>
      <c r="B17" s="6">
        <v>15</v>
      </c>
      <c r="C17" s="6">
        <v>31</v>
      </c>
      <c r="D17" s="6">
        <v>32</v>
      </c>
      <c r="E17" s="7">
        <f t="shared" si="1"/>
        <v>13.529328896176692</v>
      </c>
      <c r="F17" s="6"/>
      <c r="G17" s="6"/>
      <c r="H17" s="6"/>
      <c r="I17" s="6"/>
      <c r="J17" s="6"/>
      <c r="K17" s="6"/>
    </row>
    <row r="18" spans="1:11" x14ac:dyDescent="0.25">
      <c r="A18" s="6">
        <v>2016</v>
      </c>
      <c r="B18" s="6">
        <v>16</v>
      </c>
      <c r="C18" s="6">
        <v>32</v>
      </c>
      <c r="D18" s="6">
        <v>33</v>
      </c>
      <c r="E18" s="7">
        <f t="shared" si="1"/>
        <v>16.509636244473135</v>
      </c>
      <c r="F18" s="6"/>
      <c r="G18" s="6"/>
      <c r="H18" s="6"/>
      <c r="I18" s="6"/>
      <c r="J18" s="6"/>
      <c r="K18" s="6"/>
    </row>
    <row r="19" spans="1:11" x14ac:dyDescent="0.25">
      <c r="A19" s="6">
        <v>2017</v>
      </c>
      <c r="B19" s="6">
        <v>17</v>
      </c>
      <c r="C19" s="6">
        <v>33</v>
      </c>
      <c r="D19" s="6">
        <v>34</v>
      </c>
      <c r="E19" s="7">
        <f t="shared" si="1"/>
        <v>20.146460405870329</v>
      </c>
      <c r="F19" s="6"/>
      <c r="G19" s="6"/>
      <c r="H19" s="6"/>
      <c r="I19" s="6"/>
      <c r="J19" s="6"/>
      <c r="K19" s="6"/>
    </row>
    <row r="20" spans="1:11" x14ac:dyDescent="0.25">
      <c r="A20" s="6">
        <v>2018</v>
      </c>
      <c r="B20" s="6">
        <v>18</v>
      </c>
      <c r="C20" s="6">
        <v>34</v>
      </c>
      <c r="D20" s="6">
        <v>35</v>
      </c>
      <c r="E20" s="7">
        <f t="shared" si="1"/>
        <v>24.584422144441589</v>
      </c>
      <c r="F20" s="6"/>
      <c r="G20" s="6"/>
      <c r="H20" s="6"/>
      <c r="I20" s="6"/>
      <c r="J20" s="6"/>
      <c r="K20" s="6"/>
    </row>
    <row r="21" spans="1:11" x14ac:dyDescent="0.25">
      <c r="A21" s="6">
        <v>2019</v>
      </c>
      <c r="B21" s="6">
        <v>19</v>
      </c>
      <c r="C21" s="6">
        <v>35</v>
      </c>
      <c r="D21" s="6">
        <v>36</v>
      </c>
      <c r="E21" s="8">
        <v>30</v>
      </c>
      <c r="F21" s="6"/>
      <c r="G21" s="6"/>
      <c r="H21" s="6"/>
      <c r="I21" s="6"/>
      <c r="J21" s="6"/>
      <c r="K21" s="6"/>
    </row>
    <row r="22" spans="1:11" x14ac:dyDescent="0.25">
      <c r="A22" s="6">
        <v>2020</v>
      </c>
      <c r="B22" s="6">
        <v>20</v>
      </c>
      <c r="C22" s="6">
        <v>36</v>
      </c>
      <c r="D22" s="6">
        <v>37</v>
      </c>
      <c r="E22" s="7">
        <f>E21*I$2</f>
        <v>36.608548076184313</v>
      </c>
      <c r="F22" s="6"/>
      <c r="G22" s="6"/>
      <c r="H22" s="6"/>
      <c r="I22" s="6"/>
      <c r="J22" s="6"/>
      <c r="K22" s="6"/>
    </row>
    <row r="23" spans="1:11" x14ac:dyDescent="0.25">
      <c r="A23" s="6">
        <v>2021</v>
      </c>
      <c r="B23" s="6">
        <v>21</v>
      </c>
      <c r="C23" s="6">
        <v>37</v>
      </c>
      <c r="D23" s="6">
        <v>38</v>
      </c>
      <c r="E23" s="7">
        <f>E22*I$2</f>
        <v>44.672859741543277</v>
      </c>
      <c r="F23" s="6"/>
      <c r="G23" s="6"/>
      <c r="H23" s="6"/>
      <c r="I23" s="6"/>
      <c r="J23" s="6"/>
      <c r="K23" s="6"/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01E-8592-4449-8B8F-E5A0B9991500}">
  <dimension ref="A1:K25"/>
  <sheetViews>
    <sheetView workbookViewId="0">
      <selection activeCell="J1" sqref="J1:K25"/>
    </sheetView>
  </sheetViews>
  <sheetFormatPr defaultRowHeight="15.75" x14ac:dyDescent="0.25"/>
  <sheetData>
    <row r="1" spans="1:11" ht="16.5" x14ac:dyDescent="0.25">
      <c r="A1">
        <v>4310</v>
      </c>
      <c r="D1" s="2" t="s">
        <v>9</v>
      </c>
      <c r="G1" s="1" t="s">
        <v>8</v>
      </c>
      <c r="J1" s="2" t="s">
        <v>10</v>
      </c>
    </row>
    <row r="2" spans="1:11" x14ac:dyDescent="0.25">
      <c r="A2">
        <v>4230</v>
      </c>
      <c r="B2">
        <f>(A1/A2)-1</f>
        <v>1.891252955082745E-2</v>
      </c>
      <c r="D2">
        <v>20</v>
      </c>
      <c r="E2">
        <v>3</v>
      </c>
      <c r="G2">
        <v>1</v>
      </c>
      <c r="H2">
        <f>SQRT(1.32)-1</f>
        <v>0.14891252930760568</v>
      </c>
      <c r="J2">
        <v>2021</v>
      </c>
      <c r="K2">
        <f>E22</f>
        <v>1.9878541517540382</v>
      </c>
    </row>
    <row r="3" spans="1:11" x14ac:dyDescent="0.25">
      <c r="A3">
        <v>4170</v>
      </c>
      <c r="B3">
        <f t="shared" ref="B3:B5" si="0">(A2/A3)-1</f>
        <v>1.4388489208633004E-2</v>
      </c>
      <c r="D3">
        <v>19</v>
      </c>
      <c r="E3">
        <f>E2/(1+$B$6)</f>
        <v>2.9388973538659995</v>
      </c>
      <c r="G3">
        <v>2</v>
      </c>
      <c r="H3">
        <f>SQRT(1.32)-1</f>
        <v>0.14891252930760568</v>
      </c>
      <c r="J3">
        <v>2022</v>
      </c>
      <c r="K3">
        <f>K2*(1+$H$22)</f>
        <v>2.0907857807838894</v>
      </c>
    </row>
    <row r="4" spans="1:11" x14ac:dyDescent="0.25">
      <c r="A4">
        <v>4110</v>
      </c>
      <c r="B4">
        <f t="shared" si="0"/>
        <v>1.4598540145985384E-2</v>
      </c>
      <c r="D4">
        <v>18</v>
      </c>
      <c r="E4">
        <f t="shared" ref="E4:E22" si="1">E3/(1+$B$6)</f>
        <v>2.8790392188535243</v>
      </c>
      <c r="G4">
        <v>3</v>
      </c>
      <c r="H4">
        <f>(1.36)^(1/3)-1</f>
        <v>0.10793165135089278</v>
      </c>
      <c r="J4">
        <v>2023</v>
      </c>
      <c r="K4">
        <f t="shared" ref="K4:K25" si="2">K3*(1+$H$22)</f>
        <v>2.1990472375807273</v>
      </c>
    </row>
    <row r="5" spans="1:11" x14ac:dyDescent="0.25">
      <c r="A5">
        <v>3970</v>
      </c>
      <c r="B5">
        <f t="shared" si="0"/>
        <v>3.5264483627204024E-2</v>
      </c>
      <c r="D5">
        <v>17</v>
      </c>
      <c r="E5">
        <f t="shared" si="1"/>
        <v>2.8204002473216856</v>
      </c>
      <c r="G5">
        <v>4</v>
      </c>
      <c r="H5">
        <f t="shared" ref="H5:H6" si="3">(1.36)^(1/3)-1</f>
        <v>0.10793165135089278</v>
      </c>
      <c r="J5">
        <v>2024</v>
      </c>
      <c r="K5">
        <f t="shared" si="2"/>
        <v>2.3129145020769939</v>
      </c>
    </row>
    <row r="6" spans="1:11" x14ac:dyDescent="0.25">
      <c r="B6">
        <f>AVERAGE(B2:B5)</f>
        <v>2.0791010633162466E-2</v>
      </c>
      <c r="D6">
        <v>16</v>
      </c>
      <c r="E6">
        <f t="shared" si="1"/>
        <v>2.7629556078989039</v>
      </c>
      <c r="G6">
        <v>5</v>
      </c>
      <c r="H6">
        <f t="shared" si="3"/>
        <v>0.10793165135089278</v>
      </c>
      <c r="J6">
        <v>2025</v>
      </c>
      <c r="K6">
        <f t="shared" si="2"/>
        <v>2.4326778445211477</v>
      </c>
    </row>
    <row r="7" spans="1:11" x14ac:dyDescent="0.25">
      <c r="D7">
        <v>15</v>
      </c>
      <c r="E7">
        <f t="shared" si="1"/>
        <v>2.7066809749677709</v>
      </c>
      <c r="G7">
        <v>6</v>
      </c>
      <c r="H7">
        <f>(1.21)^(1/5)-1</f>
        <v>3.8860118254084641E-2</v>
      </c>
      <c r="J7">
        <v>2026</v>
      </c>
      <c r="K7">
        <f t="shared" si="2"/>
        <v>2.5586425654341189</v>
      </c>
    </row>
    <row r="8" spans="1:11" x14ac:dyDescent="0.25">
      <c r="D8">
        <v>14</v>
      </c>
      <c r="E8">
        <f t="shared" si="1"/>
        <v>2.6515525183640749</v>
      </c>
      <c r="G8">
        <v>7</v>
      </c>
      <c r="H8">
        <f t="shared" ref="H8:H11" si="4">(1.21)^(1/5)-1</f>
        <v>3.8860118254084641E-2</v>
      </c>
      <c r="J8">
        <v>2027</v>
      </c>
      <c r="K8">
        <f t="shared" si="2"/>
        <v>2.6911297738809075</v>
      </c>
    </row>
    <row r="9" spans="1:11" x14ac:dyDescent="0.25">
      <c r="D9">
        <v>13</v>
      </c>
      <c r="E9">
        <f t="shared" si="1"/>
        <v>2.5975468932856356</v>
      </c>
      <c r="G9">
        <v>8</v>
      </c>
      <c r="H9">
        <f t="shared" si="4"/>
        <v>3.8860118254084641E-2</v>
      </c>
      <c r="J9">
        <v>2028</v>
      </c>
      <c r="K9">
        <f t="shared" si="2"/>
        <v>2.8304772060412979</v>
      </c>
    </row>
    <row r="10" spans="1:11" x14ac:dyDescent="0.25">
      <c r="D10">
        <v>12</v>
      </c>
      <c r="E10">
        <f t="shared" si="1"/>
        <v>2.5446412304066675</v>
      </c>
      <c r="G10">
        <v>9</v>
      </c>
      <c r="H10">
        <f t="shared" si="4"/>
        <v>3.8860118254084641E-2</v>
      </c>
      <c r="J10">
        <v>2029</v>
      </c>
      <c r="K10">
        <f t="shared" si="2"/>
        <v>2.9770400861663893</v>
      </c>
    </row>
    <row r="11" spans="1:11" x14ac:dyDescent="0.25">
      <c r="D11">
        <v>11</v>
      </c>
      <c r="E11">
        <f t="shared" si="1"/>
        <v>2.492813126193492</v>
      </c>
      <c r="G11">
        <v>10</v>
      </c>
      <c r="H11">
        <f t="shared" si="4"/>
        <v>3.8860118254084641E-2</v>
      </c>
      <c r="J11">
        <v>2030</v>
      </c>
      <c r="K11">
        <f t="shared" si="2"/>
        <v>3.1311920321156865</v>
      </c>
    </row>
    <row r="12" spans="1:11" x14ac:dyDescent="0.25">
      <c r="D12">
        <v>10</v>
      </c>
      <c r="E12">
        <f t="shared" si="1"/>
        <v>2.4420406334174944</v>
      </c>
      <c r="G12">
        <v>11</v>
      </c>
      <c r="H12">
        <f>(1.14)^(1/5)-1</f>
        <v>2.6552039741113198E-2</v>
      </c>
      <c r="J12">
        <v>2031</v>
      </c>
      <c r="K12">
        <f t="shared" si="2"/>
        <v>3.293326007783151</v>
      </c>
    </row>
    <row r="13" spans="1:11" x14ac:dyDescent="0.25">
      <c r="D13">
        <v>9</v>
      </c>
      <c r="E13">
        <f t="shared" si="1"/>
        <v>2.3923022518613077</v>
      </c>
      <c r="G13">
        <v>12</v>
      </c>
      <c r="H13">
        <f t="shared" ref="H13:H16" si="5">(1.14)^(1/5)-1</f>
        <v>2.6552039741113198E-2</v>
      </c>
      <c r="J13">
        <v>2032</v>
      </c>
      <c r="K13">
        <f t="shared" si="2"/>
        <v>3.4638553248401296</v>
      </c>
    </row>
    <row r="14" spans="1:11" x14ac:dyDescent="0.25">
      <c r="D14">
        <v>8</v>
      </c>
      <c r="E14">
        <f t="shared" si="1"/>
        <v>2.3435769192142897</v>
      </c>
      <c r="G14">
        <v>13</v>
      </c>
      <c r="H14">
        <f t="shared" si="5"/>
        <v>2.6552039741113198E-2</v>
      </c>
      <c r="J14">
        <v>2033</v>
      </c>
      <c r="K14">
        <f t="shared" si="2"/>
        <v>3.6432146963488066</v>
      </c>
    </row>
    <row r="15" spans="1:11" x14ac:dyDescent="0.25">
      <c r="D15">
        <v>7</v>
      </c>
      <c r="E15">
        <f t="shared" si="1"/>
        <v>2.2958440021534354</v>
      </c>
      <c r="G15">
        <v>14</v>
      </c>
      <c r="H15">
        <f t="shared" si="5"/>
        <v>2.6552039741113198E-2</v>
      </c>
      <c r="J15">
        <v>2034</v>
      </c>
      <c r="K15">
        <f t="shared" si="2"/>
        <v>3.831861344932046</v>
      </c>
    </row>
    <row r="16" spans="1:11" x14ac:dyDescent="0.25">
      <c r="D16">
        <v>6</v>
      </c>
      <c r="E16">
        <f t="shared" si="1"/>
        <v>2.2490832876059521</v>
      </c>
      <c r="G16">
        <v>15</v>
      </c>
      <c r="H16">
        <f t="shared" si="5"/>
        <v>2.6552039741113198E-2</v>
      </c>
      <c r="J16">
        <v>2035</v>
      </c>
      <c r="K16">
        <f t="shared" si="2"/>
        <v>4.0302761683245691</v>
      </c>
    </row>
    <row r="17" spans="4:11" x14ac:dyDescent="0.25">
      <c r="D17">
        <v>5</v>
      </c>
      <c r="E17">
        <f t="shared" si="1"/>
        <v>2.2032749741897915</v>
      </c>
      <c r="G17">
        <v>16</v>
      </c>
      <c r="H17">
        <f>1.09^(1/5)-1</f>
        <v>1.7384928186966464E-2</v>
      </c>
      <c r="J17">
        <v>2036</v>
      </c>
      <c r="K17">
        <f t="shared" si="2"/>
        <v>4.2389649652766925</v>
      </c>
    </row>
    <row r="18" spans="4:11" x14ac:dyDescent="0.25">
      <c r="D18">
        <v>4</v>
      </c>
      <c r="E18">
        <f t="shared" si="1"/>
        <v>2.1583996638285186</v>
      </c>
      <c r="G18">
        <v>17</v>
      </c>
      <c r="H18">
        <f t="shared" ref="H18:H21" si="6">1.09^(1/5)-1</f>
        <v>1.7384928186966464E-2</v>
      </c>
      <c r="J18">
        <v>2037</v>
      </c>
      <c r="K18">
        <f t="shared" si="2"/>
        <v>4.4584597249356914</v>
      </c>
    </row>
    <row r="19" spans="4:11" x14ac:dyDescent="0.25">
      <c r="D19">
        <v>3</v>
      </c>
      <c r="E19">
        <f t="shared" si="1"/>
        <v>2.1144383535369653</v>
      </c>
      <c r="G19">
        <v>18</v>
      </c>
      <c r="H19">
        <f t="shared" si="6"/>
        <v>1.7384928186966464E-2</v>
      </c>
      <c r="J19">
        <v>2038</v>
      </c>
      <c r="K19">
        <f t="shared" si="2"/>
        <v>4.6893199829916838</v>
      </c>
    </row>
    <row r="20" spans="4:11" x14ac:dyDescent="0.25">
      <c r="D20">
        <v>2</v>
      </c>
      <c r="E20">
        <f t="shared" si="1"/>
        <v>2.0713724273741891</v>
      </c>
      <c r="G20">
        <v>19</v>
      </c>
      <c r="H20">
        <f t="shared" si="6"/>
        <v>1.7384928186966464E-2</v>
      </c>
      <c r="J20">
        <v>2039</v>
      </c>
      <c r="K20">
        <f t="shared" si="2"/>
        <v>4.9321342480451147</v>
      </c>
    </row>
    <row r="21" spans="4:11" x14ac:dyDescent="0.25">
      <c r="D21">
        <v>1</v>
      </c>
      <c r="E21">
        <f t="shared" si="1"/>
        <v>2.0291836485603323</v>
      </c>
      <c r="G21">
        <v>20</v>
      </c>
      <c r="H21">
        <f t="shared" si="6"/>
        <v>1.7384928186966464E-2</v>
      </c>
      <c r="J21">
        <v>2040</v>
      </c>
      <c r="K21">
        <f t="shared" si="2"/>
        <v>5.1875215018319407</v>
      </c>
    </row>
    <row r="22" spans="4:11" x14ac:dyDescent="0.25">
      <c r="D22">
        <v>0</v>
      </c>
      <c r="E22">
        <f t="shared" si="1"/>
        <v>1.9878541517540382</v>
      </c>
      <c r="H22">
        <f>AVERAGE(H2:H21)</f>
        <v>5.1780272178935563E-2</v>
      </c>
      <c r="J22">
        <v>2041</v>
      </c>
      <c r="K22">
        <f t="shared" si="2"/>
        <v>5.456132777130879</v>
      </c>
    </row>
    <row r="23" spans="4:11" x14ac:dyDescent="0.25">
      <c r="J23">
        <v>2042</v>
      </c>
      <c r="K23">
        <f t="shared" si="2"/>
        <v>5.7386528173751277</v>
      </c>
    </row>
    <row r="24" spans="4:11" x14ac:dyDescent="0.25">
      <c r="J24">
        <v>2043</v>
      </c>
      <c r="K24">
        <f t="shared" si="2"/>
        <v>6.0358018221992271</v>
      </c>
    </row>
    <row r="25" spans="4:11" x14ac:dyDescent="0.25">
      <c r="J25">
        <v>2044</v>
      </c>
      <c r="K25">
        <f t="shared" si="2"/>
        <v>6.3483372833708183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biologist</vt:lpstr>
      <vt:lpstr>comparison</vt:lpstr>
      <vt:lpstr>football player</vt:lpstr>
      <vt:lpstr>football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2020-05-06T11:27:41Z</dcterms:created>
  <dcterms:modified xsi:type="dcterms:W3CDTF">2020-05-06T15:06:19Z</dcterms:modified>
</cp:coreProperties>
</file>