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2" i="2"/>
  <c r="F33" i="2"/>
  <c r="F34" i="2"/>
  <c r="F35" i="2"/>
  <c r="F36" i="2"/>
  <c r="F30" i="2"/>
  <c r="D37" i="2"/>
  <c r="E31" i="2"/>
  <c r="E32" i="2"/>
  <c r="E33" i="2"/>
  <c r="E34" i="2"/>
  <c r="E35" i="2"/>
  <c r="E36" i="2"/>
  <c r="E30" i="2"/>
  <c r="C22" i="2"/>
  <c r="G32" i="2" s="1"/>
  <c r="E37" i="2" l="1"/>
  <c r="E38" i="2" s="1"/>
  <c r="G36" i="2"/>
  <c r="G34" i="2"/>
  <c r="G30" i="2"/>
  <c r="G33" i="2"/>
  <c r="G35" i="2"/>
  <c r="G31" i="2"/>
  <c r="G37" i="2" l="1"/>
  <c r="D38" i="2" s="1"/>
</calcChain>
</file>

<file path=xl/sharedStrings.xml><?xml version="1.0" encoding="utf-8"?>
<sst xmlns="http://schemas.openxmlformats.org/spreadsheetml/2006/main" count="46" uniqueCount="37">
  <si>
    <t>五年以上</t>
  </si>
  <si>
    <t>三个月</t>
  </si>
  <si>
    <t>半年</t>
  </si>
  <si>
    <t>一年</t>
  </si>
  <si>
    <t>二年</t>
  </si>
  <si>
    <t>三年</t>
  </si>
  <si>
    <t>五年</t>
  </si>
  <si>
    <t>序号</t>
    <phoneticPr fontId="1" type="noConversion"/>
  </si>
  <si>
    <t>还款日期</t>
    <phoneticPr fontId="1" type="noConversion"/>
  </si>
  <si>
    <t>还款比例</t>
    <phoneticPr fontId="1" type="noConversion"/>
  </si>
  <si>
    <t>利息</t>
    <phoneticPr fontId="1" type="noConversion"/>
  </si>
  <si>
    <t>六个月</t>
  </si>
  <si>
    <t>六个月至一年</t>
  </si>
  <si>
    <t>一至三年</t>
  </si>
  <si>
    <t>三至五年</t>
  </si>
  <si>
    <t>定期贷款</t>
  </si>
  <si>
    <t>定期存款</t>
  </si>
  <si>
    <t>自定义</t>
  </si>
  <si>
    <t>时间</t>
    <phoneticPr fontId="1" type="noConversion"/>
  </si>
  <si>
    <t>类型</t>
    <phoneticPr fontId="1" type="noConversion"/>
  </si>
  <si>
    <t>设定倍数</t>
    <phoneticPr fontId="1" type="noConversion"/>
  </si>
  <si>
    <t>借入金额</t>
    <phoneticPr fontId="1" type="noConversion"/>
  </si>
  <si>
    <t>借入时间</t>
    <phoneticPr fontId="1" type="noConversion"/>
  </si>
  <si>
    <t>最终利率</t>
    <phoneticPr fontId="1" type="noConversion"/>
  </si>
  <si>
    <t>选择利率</t>
    <phoneticPr fontId="1" type="noConversion"/>
  </si>
  <si>
    <t>还款金额</t>
    <phoneticPr fontId="1" type="noConversion"/>
  </si>
  <si>
    <t>欠款天数</t>
    <phoneticPr fontId="1" type="noConversion"/>
  </si>
  <si>
    <t>合计</t>
    <phoneticPr fontId="1" type="noConversion"/>
  </si>
  <si>
    <t>参考利率表</t>
    <phoneticPr fontId="1" type="noConversion"/>
  </si>
  <si>
    <t>活期存款</t>
    <phoneticPr fontId="1" type="noConversion"/>
  </si>
  <si>
    <t>-</t>
    <phoneticPr fontId="1" type="noConversion"/>
  </si>
  <si>
    <t>应还总额（本金+利息）</t>
    <phoneticPr fontId="1" type="noConversion"/>
  </si>
  <si>
    <t>年利率%</t>
    <phoneticPr fontId="1" type="noConversion"/>
  </si>
  <si>
    <t>STEP1.设定还款利率</t>
    <phoneticPr fontId="1" type="noConversion"/>
  </si>
  <si>
    <t>STEP2.填入借款信息</t>
    <phoneticPr fontId="1" type="noConversion"/>
  </si>
  <si>
    <t>STEP3.填入还款明细</t>
    <phoneticPr fontId="1" type="noConversion"/>
  </si>
  <si>
    <t>在绿色格子中填入数据，其他为自动计算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</si>
</sst>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BF5C7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3" fillId="0" borderId="0" xfId="0" applyFont="1"/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/>
    <xf numFmtId="0" fontId="4" fillId="2" borderId="1" xfId="0" applyFont="1" applyFill="1" applyBorder="1"/>
    <xf numFmtId="0" fontId="4" fillId="2" borderId="6" xfId="0" applyFont="1" applyFill="1" applyBorder="1"/>
    <xf numFmtId="0" fontId="3" fillId="0" borderId="5" xfId="0" applyFont="1" applyBorder="1"/>
    <xf numFmtId="0" fontId="3" fillId="0" borderId="1" xfId="0" applyFont="1" applyBorder="1"/>
    <xf numFmtId="43" fontId="3" fillId="0" borderId="6" xfId="1" applyFont="1" applyBorder="1" applyAlignment="1"/>
    <xf numFmtId="0" fontId="3" fillId="0" borderId="7" xfId="0" applyFont="1" applyBorder="1"/>
    <xf numFmtId="0" fontId="3" fillId="0" borderId="8" xfId="0" applyFont="1" applyBorder="1"/>
    <xf numFmtId="43" fontId="3" fillId="0" borderId="9" xfId="1" applyFont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43" fontId="3" fillId="3" borderId="6" xfId="1" applyFont="1" applyFill="1" applyBorder="1" applyAlignment="1"/>
    <xf numFmtId="43" fontId="3" fillId="0" borderId="9" xfId="1" applyFont="1" applyFill="1" applyBorder="1" applyAlignment="1"/>
    <xf numFmtId="0" fontId="3" fillId="0" borderId="0" xfId="0" applyFont="1" applyBorder="1"/>
    <xf numFmtId="43" fontId="3" fillId="0" borderId="0" xfId="1" applyFont="1" applyFill="1" applyBorder="1" applyAlignment="1"/>
    <xf numFmtId="14" fontId="3" fillId="3" borderId="6" xfId="0" applyNumberFormat="1" applyFont="1" applyFill="1" applyBorder="1"/>
    <xf numFmtId="43" fontId="3" fillId="3" borderId="9" xfId="1" applyFont="1" applyFill="1" applyBorder="1" applyAlignment="1"/>
    <xf numFmtId="0" fontId="3" fillId="2" borderId="11" xfId="0" applyFont="1" applyFill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14" fontId="3" fillId="3" borderId="1" xfId="0" applyNumberFormat="1" applyFont="1" applyFill="1" applyBorder="1"/>
    <xf numFmtId="43" fontId="3" fillId="3" borderId="1" xfId="1" applyFont="1" applyFill="1" applyBorder="1" applyAlignment="1"/>
    <xf numFmtId="10" fontId="3" fillId="0" borderId="1" xfId="0" applyNumberFormat="1" applyFont="1" applyBorder="1"/>
    <xf numFmtId="0" fontId="4" fillId="0" borderId="5" xfId="0" applyFont="1" applyBorder="1"/>
    <xf numFmtId="0" fontId="4" fillId="0" borderId="1" xfId="0" applyFont="1" applyBorder="1"/>
    <xf numFmtId="43" fontId="4" fillId="0" borderId="1" xfId="1" applyFont="1" applyBorder="1" applyAlignment="1"/>
    <xf numFmtId="10" fontId="4" fillId="0" borderId="1" xfId="0" applyNumberFormat="1" applyFont="1" applyBorder="1"/>
    <xf numFmtId="43" fontId="4" fillId="0" borderId="6" xfId="1" applyFont="1" applyBorder="1" applyAlignment="1"/>
    <xf numFmtId="0" fontId="4" fillId="0" borderId="0" xfId="0" applyFont="1"/>
    <xf numFmtId="0" fontId="4" fillId="0" borderId="7" xfId="0" applyFont="1" applyBorder="1"/>
    <xf numFmtId="0" fontId="4" fillId="0" borderId="8" xfId="0" applyFont="1" applyBorder="1"/>
    <xf numFmtId="43" fontId="4" fillId="0" borderId="8" xfId="0" applyNumberFormat="1" applyFont="1" applyBorder="1" applyAlignment="1"/>
    <xf numFmtId="0" fontId="4" fillId="0" borderId="9" xfId="0" applyFont="1" applyBorder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colors>
    <mruColors>
      <color rgb="FFDBF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F10" sqref="F10"/>
    </sheetView>
  </sheetViews>
  <sheetFormatPr defaultRowHeight="16.5" x14ac:dyDescent="0.3"/>
  <cols>
    <col min="1" max="1" width="9" style="1"/>
    <col min="2" max="2" width="10.375" style="1" bestFit="1" customWidth="1"/>
    <col min="3" max="3" width="18.25" style="1" bestFit="1" customWidth="1"/>
    <col min="4" max="4" width="11.375" style="1" customWidth="1"/>
    <col min="5" max="6" width="9.125" style="1" bestFit="1" customWidth="1"/>
    <col min="7" max="7" width="8.875" style="1" bestFit="1" customWidth="1"/>
    <col min="8" max="9" width="9" style="1"/>
    <col min="10" max="10" width="13" style="1" bestFit="1" customWidth="1"/>
    <col min="11" max="16384" width="9" style="1"/>
  </cols>
  <sheetData>
    <row r="1" spans="2:4" ht="17.25" thickBot="1" x14ac:dyDescent="0.35"/>
    <row r="2" spans="2:4" x14ac:dyDescent="0.3">
      <c r="B2" s="2" t="s">
        <v>28</v>
      </c>
      <c r="C2" s="3"/>
      <c r="D2" s="4"/>
    </row>
    <row r="3" spans="2:4" x14ac:dyDescent="0.3">
      <c r="B3" s="5" t="s">
        <v>19</v>
      </c>
      <c r="C3" s="6" t="s">
        <v>18</v>
      </c>
      <c r="D3" s="7" t="s">
        <v>32</v>
      </c>
    </row>
    <row r="4" spans="2:4" x14ac:dyDescent="0.3">
      <c r="B4" s="8" t="s">
        <v>15</v>
      </c>
      <c r="C4" s="9" t="s">
        <v>11</v>
      </c>
      <c r="D4" s="10">
        <v>4.3499999999999996</v>
      </c>
    </row>
    <row r="5" spans="2:4" x14ac:dyDescent="0.3">
      <c r="B5" s="8" t="s">
        <v>15</v>
      </c>
      <c r="C5" s="9" t="s">
        <v>12</v>
      </c>
      <c r="D5" s="10">
        <v>4.3499999999999996</v>
      </c>
    </row>
    <row r="6" spans="2:4" x14ac:dyDescent="0.3">
      <c r="B6" s="8" t="s">
        <v>15</v>
      </c>
      <c r="C6" s="9" t="s">
        <v>13</v>
      </c>
      <c r="D6" s="10">
        <v>4.75</v>
      </c>
    </row>
    <row r="7" spans="2:4" x14ac:dyDescent="0.3">
      <c r="B7" s="8" t="s">
        <v>15</v>
      </c>
      <c r="C7" s="9" t="s">
        <v>14</v>
      </c>
      <c r="D7" s="10">
        <v>4.75</v>
      </c>
    </row>
    <row r="8" spans="2:4" x14ac:dyDescent="0.3">
      <c r="B8" s="8" t="s">
        <v>15</v>
      </c>
      <c r="C8" s="9" t="s">
        <v>0</v>
      </c>
      <c r="D8" s="10">
        <v>4.9000000000000004</v>
      </c>
    </row>
    <row r="9" spans="2:4" x14ac:dyDescent="0.3">
      <c r="B9" s="8" t="s">
        <v>29</v>
      </c>
      <c r="C9" s="9" t="s">
        <v>30</v>
      </c>
      <c r="D9" s="10">
        <v>0.3</v>
      </c>
    </row>
    <row r="10" spans="2:4" x14ac:dyDescent="0.3">
      <c r="B10" s="8" t="s">
        <v>16</v>
      </c>
      <c r="C10" s="9" t="s">
        <v>1</v>
      </c>
      <c r="D10" s="10">
        <v>1.35</v>
      </c>
    </row>
    <row r="11" spans="2:4" x14ac:dyDescent="0.3">
      <c r="B11" s="8" t="s">
        <v>16</v>
      </c>
      <c r="C11" s="9" t="s">
        <v>2</v>
      </c>
      <c r="D11" s="10">
        <v>1.55</v>
      </c>
    </row>
    <row r="12" spans="2:4" x14ac:dyDescent="0.3">
      <c r="B12" s="8" t="s">
        <v>16</v>
      </c>
      <c r="C12" s="9" t="s">
        <v>3</v>
      </c>
      <c r="D12" s="10">
        <v>1.75</v>
      </c>
    </row>
    <row r="13" spans="2:4" x14ac:dyDescent="0.3">
      <c r="B13" s="8" t="s">
        <v>16</v>
      </c>
      <c r="C13" s="9" t="s">
        <v>4</v>
      </c>
      <c r="D13" s="10">
        <v>2.25</v>
      </c>
    </row>
    <row r="14" spans="2:4" x14ac:dyDescent="0.3">
      <c r="B14" s="8" t="s">
        <v>16</v>
      </c>
      <c r="C14" s="9" t="s">
        <v>5</v>
      </c>
      <c r="D14" s="10">
        <v>2.75</v>
      </c>
    </row>
    <row r="15" spans="2:4" x14ac:dyDescent="0.3">
      <c r="B15" s="8" t="s">
        <v>16</v>
      </c>
      <c r="C15" s="9" t="s">
        <v>6</v>
      </c>
      <c r="D15" s="10">
        <v>2.75</v>
      </c>
    </row>
    <row r="16" spans="2:4" ht="17.25" thickBot="1" x14ac:dyDescent="0.35">
      <c r="B16" s="11" t="s">
        <v>17</v>
      </c>
      <c r="C16" s="12"/>
      <c r="D16" s="13">
        <v>1</v>
      </c>
    </row>
    <row r="18" spans="2:7" ht="17.25" thickBot="1" x14ac:dyDescent="0.35">
      <c r="B18" s="1" t="s">
        <v>36</v>
      </c>
    </row>
    <row r="19" spans="2:7" x14ac:dyDescent="0.3">
      <c r="B19" s="14" t="s">
        <v>33</v>
      </c>
      <c r="C19" s="15"/>
    </row>
    <row r="20" spans="2:7" x14ac:dyDescent="0.3">
      <c r="B20" s="8" t="s">
        <v>24</v>
      </c>
      <c r="C20" s="16">
        <v>4.3499999999999996</v>
      </c>
    </row>
    <row r="21" spans="2:7" x14ac:dyDescent="0.3">
      <c r="B21" s="8" t="s">
        <v>20</v>
      </c>
      <c r="C21" s="16">
        <v>1</v>
      </c>
    </row>
    <row r="22" spans="2:7" ht="17.25" thickBot="1" x14ac:dyDescent="0.35">
      <c r="B22" s="11" t="s">
        <v>23</v>
      </c>
      <c r="C22" s="17">
        <f>C21*C20</f>
        <v>4.3499999999999996</v>
      </c>
    </row>
    <row r="23" spans="2:7" ht="17.25" thickBot="1" x14ac:dyDescent="0.35">
      <c r="B23" s="18"/>
      <c r="C23" s="19"/>
    </row>
    <row r="24" spans="2:7" x14ac:dyDescent="0.3">
      <c r="B24" s="14" t="s">
        <v>34</v>
      </c>
      <c r="C24" s="15"/>
    </row>
    <row r="25" spans="2:7" x14ac:dyDescent="0.3">
      <c r="B25" s="8" t="s">
        <v>22</v>
      </c>
      <c r="C25" s="20">
        <v>42326</v>
      </c>
    </row>
    <row r="26" spans="2:7" ht="17.25" thickBot="1" x14ac:dyDescent="0.35">
      <c r="B26" s="11" t="s">
        <v>21</v>
      </c>
      <c r="C26" s="21">
        <v>10000</v>
      </c>
    </row>
    <row r="27" spans="2:7" ht="17.25" thickBot="1" x14ac:dyDescent="0.35"/>
    <row r="28" spans="2:7" x14ac:dyDescent="0.3">
      <c r="B28" s="14" t="s">
        <v>35</v>
      </c>
      <c r="C28" s="22"/>
      <c r="D28" s="22"/>
      <c r="E28" s="22"/>
      <c r="F28" s="22"/>
      <c r="G28" s="15"/>
    </row>
    <row r="29" spans="2:7" x14ac:dyDescent="0.3">
      <c r="B29" s="5" t="s">
        <v>7</v>
      </c>
      <c r="C29" s="6" t="s">
        <v>8</v>
      </c>
      <c r="D29" s="6" t="s">
        <v>25</v>
      </c>
      <c r="E29" s="6" t="s">
        <v>9</v>
      </c>
      <c r="F29" s="6" t="s">
        <v>26</v>
      </c>
      <c r="G29" s="7" t="s">
        <v>10</v>
      </c>
    </row>
    <row r="30" spans="2:7" x14ac:dyDescent="0.3">
      <c r="B30" s="23">
        <v>1</v>
      </c>
      <c r="C30" s="24">
        <v>42370</v>
      </c>
      <c r="D30" s="25">
        <v>1000</v>
      </c>
      <c r="E30" s="26">
        <f>D30/$C$26</f>
        <v>0.1</v>
      </c>
      <c r="F30" s="9">
        <f>IF(ISBLANK(C30),0,C30-$C$25)</f>
        <v>44</v>
      </c>
      <c r="G30" s="10">
        <f>F30*D30*$C$22/100/365</f>
        <v>5.2438356164383553</v>
      </c>
    </row>
    <row r="31" spans="2:7" x14ac:dyDescent="0.3">
      <c r="B31" s="23">
        <v>2</v>
      </c>
      <c r="C31" s="24">
        <v>42440</v>
      </c>
      <c r="D31" s="25">
        <v>2000</v>
      </c>
      <c r="E31" s="26">
        <f t="shared" ref="E31:E36" si="0">D31/$C$26</f>
        <v>0.2</v>
      </c>
      <c r="F31" s="9">
        <f>IF(ISBLANK(C31),0,C31-$C$25)</f>
        <v>114</v>
      </c>
      <c r="G31" s="10">
        <f>F31*D31*$C$22/100/365</f>
        <v>27.172602739726024</v>
      </c>
    </row>
    <row r="32" spans="2:7" x14ac:dyDescent="0.3">
      <c r="B32" s="23">
        <v>3</v>
      </c>
      <c r="C32" s="24">
        <v>42502</v>
      </c>
      <c r="D32" s="25">
        <v>5000</v>
      </c>
      <c r="E32" s="26">
        <f t="shared" si="0"/>
        <v>0.5</v>
      </c>
      <c r="F32" s="9">
        <f>IF(ISBLANK(C32),0,C32-$C$25)</f>
        <v>176</v>
      </c>
      <c r="G32" s="10">
        <f>F32*D32*$C$22/100/365</f>
        <v>104.8767123287671</v>
      </c>
    </row>
    <row r="33" spans="2:7" x14ac:dyDescent="0.3">
      <c r="B33" s="23">
        <v>4</v>
      </c>
      <c r="C33" s="24">
        <v>42614</v>
      </c>
      <c r="D33" s="25">
        <v>0</v>
      </c>
      <c r="E33" s="26">
        <f t="shared" si="0"/>
        <v>0</v>
      </c>
      <c r="F33" s="9">
        <f>IF(ISBLANK(C33),0,C33-$C$25)</f>
        <v>288</v>
      </c>
      <c r="G33" s="10">
        <f>F33*D33*$C$22/100/365</f>
        <v>0</v>
      </c>
    </row>
    <row r="34" spans="2:7" x14ac:dyDescent="0.3">
      <c r="B34" s="23">
        <v>5</v>
      </c>
      <c r="C34" s="24"/>
      <c r="D34" s="25"/>
      <c r="E34" s="26">
        <f t="shared" si="0"/>
        <v>0</v>
      </c>
      <c r="F34" s="9">
        <f>IF(ISBLANK(C34),0,C34-$C$25)</f>
        <v>0</v>
      </c>
      <c r="G34" s="10">
        <f>F34*D34*$C$22/100/365</f>
        <v>0</v>
      </c>
    </row>
    <row r="35" spans="2:7" x14ac:dyDescent="0.3">
      <c r="B35" s="23">
        <v>6</v>
      </c>
      <c r="C35" s="24"/>
      <c r="D35" s="25"/>
      <c r="E35" s="26">
        <f t="shared" si="0"/>
        <v>0</v>
      </c>
      <c r="F35" s="9">
        <f>IF(ISBLANK(C35),0,C35-$C$25)</f>
        <v>0</v>
      </c>
      <c r="G35" s="10">
        <f>F35*D35*$C$22/100/365</f>
        <v>0</v>
      </c>
    </row>
    <row r="36" spans="2:7" x14ac:dyDescent="0.3">
      <c r="B36" s="23">
        <v>7</v>
      </c>
      <c r="C36" s="24"/>
      <c r="D36" s="25"/>
      <c r="E36" s="26">
        <f t="shared" si="0"/>
        <v>0</v>
      </c>
      <c r="F36" s="9">
        <f>IF(ISBLANK(C36),0,C36-$C$25)</f>
        <v>0</v>
      </c>
      <c r="G36" s="10">
        <f>F36*D36*$C$22/100/365</f>
        <v>0</v>
      </c>
    </row>
    <row r="37" spans="2:7" x14ac:dyDescent="0.3">
      <c r="B37" s="27" t="s">
        <v>27</v>
      </c>
      <c r="C37" s="28"/>
      <c r="D37" s="29">
        <f>SUM(D30:D36)</f>
        <v>8000</v>
      </c>
      <c r="E37" s="30">
        <f>SUM(E30:E36)</f>
        <v>0.8</v>
      </c>
      <c r="F37" s="28"/>
      <c r="G37" s="31">
        <f>SUM(G30:G36)</f>
        <v>137.29315068493148</v>
      </c>
    </row>
    <row r="38" spans="2:7" s="32" customFormat="1" ht="15.75" thickBot="1" x14ac:dyDescent="0.3">
      <c r="B38" s="33" t="s">
        <v>31</v>
      </c>
      <c r="C38" s="34"/>
      <c r="D38" s="35">
        <f>D37+G37</f>
        <v>8137.2931506849318</v>
      </c>
      <c r="E38" s="34" t="str">
        <f>IF(E37&gt;1,"超额还款",IF(E37=1,"全部还清",IF(E37&lt;1,"还完了一部分")))</f>
        <v>还完了一部分</v>
      </c>
      <c r="F38" s="34"/>
      <c r="G38" s="36"/>
    </row>
  </sheetData>
  <mergeCells count="4">
    <mergeCell ref="B2:D2"/>
    <mergeCell ref="B19:C19"/>
    <mergeCell ref="B28:G28"/>
    <mergeCell ref="B24:C24"/>
  </mergeCells>
  <phoneticPr fontId="1" type="noConversion"/>
  <dataValidations count="1">
    <dataValidation type="list" allowBlank="1" showInputMessage="1" showErrorMessage="1" sqref="C20">
      <formula1>"请选择利率,4.35,4.35,4.75,4.75,4.9,0.3,1.35,1.55,1.75,2.25,2.75,2.75,1"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2016-11-18T11:21:48Z</dcterms:modified>
</cp:coreProperties>
</file>