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صورت مالی 6020وگزارش هیات مدیره1403\"/>
    </mc:Choice>
  </mc:AlternateContent>
  <xr:revisionPtr revIDLastSave="0" documentId="13_ncr:1_{3D15B5B3-27C1-4C4F-A66A-F07B2FF343B3}" xr6:coauthVersionLast="47" xr6:coauthVersionMax="47" xr10:uidLastSave="{00000000-0000-0000-0000-000000000000}"/>
  <bookViews>
    <workbookView xWindow="-120" yWindow="-120" windowWidth="21840" windowHeight="13140" tabRatio="584" xr2:uid="{00000000-000D-0000-FFFF-FFFF00000000}"/>
  </bookViews>
  <sheets>
    <sheet name="6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35" i="1" l="1"/>
  <c r="O36" i="1"/>
  <c r="H314" i="1"/>
  <c r="I314" i="1"/>
  <c r="G319" i="1" l="1"/>
  <c r="U18" i="1" l="1"/>
  <c r="O18" i="1"/>
  <c r="S154" i="1" l="1"/>
  <c r="V141" i="1"/>
  <c r="V314" i="1" s="1"/>
  <c r="AD301" i="1"/>
  <c r="AC301" i="1"/>
  <c r="AA301" i="1" s="1"/>
  <c r="J88" i="1" l="1"/>
  <c r="AB285" i="1"/>
  <c r="AB284" i="1"/>
  <c r="AB205" i="1"/>
  <c r="AB193" i="1"/>
  <c r="H316" i="1" l="1"/>
  <c r="AF171" i="1"/>
  <c r="Z188" i="1"/>
  <c r="Z187" i="1"/>
  <c r="Z186" i="1"/>
  <c r="Z185" i="1"/>
  <c r="Z183" i="1"/>
  <c r="Z182" i="1"/>
  <c r="Z181" i="1"/>
  <c r="Z180" i="1"/>
  <c r="L11" i="1"/>
  <c r="O27" i="1"/>
  <c r="X30" i="1" l="1"/>
  <c r="X32" i="1" l="1"/>
  <c r="U19" i="1"/>
  <c r="U125" i="1"/>
  <c r="O15" i="1" l="1"/>
  <c r="U122" i="1"/>
  <c r="U132" i="1"/>
  <c r="O116" i="1"/>
  <c r="O13" i="1"/>
  <c r="AD172" i="1" l="1"/>
  <c r="AD314" i="1" s="1"/>
  <c r="X147" i="1" l="1"/>
  <c r="F314" i="1" l="1"/>
  <c r="F316" i="1" s="1"/>
  <c r="G314" i="1" l="1"/>
  <c r="G316" i="1" s="1"/>
  <c r="U105" i="1"/>
  <c r="X34" i="1"/>
  <c r="U124" i="1" l="1"/>
  <c r="J52" i="1" l="1"/>
  <c r="AA302" i="1" l="1"/>
  <c r="AA314" i="1" s="1"/>
  <c r="AB299" i="1"/>
  <c r="U27" i="1"/>
  <c r="U137" i="1" l="1"/>
  <c r="U136" i="1"/>
  <c r="O134" i="1"/>
  <c r="U133" i="1"/>
  <c r="U129" i="1"/>
  <c r="U130" i="1"/>
  <c r="U131" i="1"/>
  <c r="U128" i="1"/>
  <c r="U127" i="1"/>
  <c r="U126" i="1"/>
  <c r="I316" i="1" l="1"/>
  <c r="AB307" i="1"/>
  <c r="AB305" i="1"/>
  <c r="U304" i="1"/>
  <c r="U303" i="1"/>
  <c r="AE297" i="1"/>
  <c r="AE298" i="1"/>
  <c r="AE296" i="1"/>
  <c r="AB287" i="1"/>
  <c r="AB288" i="1"/>
  <c r="AB289" i="1"/>
  <c r="AB290" i="1"/>
  <c r="AB291" i="1"/>
  <c r="AB292" i="1"/>
  <c r="AB293" i="1"/>
  <c r="AB294" i="1"/>
  <c r="AB295" i="1"/>
  <c r="AB286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4" i="1"/>
  <c r="AB275" i="1"/>
  <c r="AB276" i="1"/>
  <c r="AB277" i="1"/>
  <c r="AB278" i="1"/>
  <c r="AB279" i="1"/>
  <c r="AB280" i="1"/>
  <c r="AB281" i="1"/>
  <c r="AB282" i="1"/>
  <c r="AB283" i="1"/>
  <c r="AB231" i="1"/>
  <c r="AB220" i="1"/>
  <c r="AB221" i="1"/>
  <c r="AB222" i="1"/>
  <c r="AB223" i="1"/>
  <c r="AB224" i="1"/>
  <c r="AB225" i="1"/>
  <c r="AB226" i="1"/>
  <c r="AB227" i="1"/>
  <c r="AB228" i="1"/>
  <c r="AB229" i="1"/>
  <c r="AB230" i="1"/>
  <c r="AB219" i="1"/>
  <c r="AB190" i="1"/>
  <c r="AB191" i="1"/>
  <c r="AB192" i="1"/>
  <c r="AB194" i="1"/>
  <c r="AB195" i="1"/>
  <c r="AB196" i="1"/>
  <c r="AB197" i="1"/>
  <c r="AB198" i="1"/>
  <c r="AB199" i="1"/>
  <c r="AB200" i="1"/>
  <c r="AB201" i="1"/>
  <c r="AB202" i="1"/>
  <c r="AB203" i="1"/>
  <c r="AB204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189" i="1"/>
  <c r="Z184" i="1"/>
  <c r="Z174" i="1"/>
  <c r="Z175" i="1"/>
  <c r="Z176" i="1"/>
  <c r="Z177" i="1"/>
  <c r="Z178" i="1"/>
  <c r="Z179" i="1"/>
  <c r="Z173" i="1"/>
  <c r="AF172" i="1"/>
  <c r="AF170" i="1"/>
  <c r="AF169" i="1"/>
  <c r="AC168" i="1"/>
  <c r="AC167" i="1"/>
  <c r="AC166" i="1"/>
  <c r="AC165" i="1"/>
  <c r="AC164" i="1"/>
  <c r="AC163" i="1"/>
  <c r="Z156" i="1"/>
  <c r="Z157" i="1"/>
  <c r="Z158" i="1"/>
  <c r="Z159" i="1"/>
  <c r="Z160" i="1"/>
  <c r="Z161" i="1"/>
  <c r="Z162" i="1"/>
  <c r="Z155" i="1"/>
  <c r="S153" i="1"/>
  <c r="S152" i="1"/>
  <c r="R151" i="1"/>
  <c r="R314" i="1" s="1"/>
  <c r="R316" i="1" s="1"/>
  <c r="Q150" i="1"/>
  <c r="Q314" i="1" s="1"/>
  <c r="Q316" i="1" s="1"/>
  <c r="U149" i="1"/>
  <c r="T148" i="1"/>
  <c r="T314" i="1" s="1"/>
  <c r="X146" i="1"/>
  <c r="X145" i="1"/>
  <c r="X144" i="1"/>
  <c r="X143" i="1"/>
  <c r="W142" i="1"/>
  <c r="W314" i="1" s="1"/>
  <c r="W316" i="1" s="1"/>
  <c r="Y140" i="1"/>
  <c r="Y139" i="1"/>
  <c r="Y138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S314" i="1" l="1"/>
  <c r="AF314" i="1"/>
  <c r="AE314" i="1"/>
  <c r="Z314" i="1"/>
  <c r="AC314" i="1"/>
  <c r="AB314" i="1"/>
  <c r="Z316" i="1" l="1"/>
  <c r="Z319" i="1" s="1"/>
  <c r="U104" i="1"/>
  <c r="X103" i="1"/>
  <c r="L102" i="1"/>
  <c r="L314" i="1" s="1"/>
  <c r="K100" i="1"/>
  <c r="K101" i="1"/>
  <c r="K99" i="1"/>
  <c r="K98" i="1"/>
  <c r="J90" i="1"/>
  <c r="J91" i="1"/>
  <c r="J92" i="1"/>
  <c r="J93" i="1"/>
  <c r="J94" i="1"/>
  <c r="J95" i="1"/>
  <c r="J96" i="1"/>
  <c r="J97" i="1"/>
  <c r="J89" i="1"/>
  <c r="J79" i="1"/>
  <c r="J80" i="1"/>
  <c r="J81" i="1"/>
  <c r="J82" i="1"/>
  <c r="J83" i="1"/>
  <c r="J84" i="1"/>
  <c r="J85" i="1"/>
  <c r="J86" i="1"/>
  <c r="J87" i="1"/>
  <c r="J78" i="1"/>
  <c r="M67" i="1"/>
  <c r="M68" i="1"/>
  <c r="M69" i="1"/>
  <c r="M70" i="1"/>
  <c r="M71" i="1"/>
  <c r="M72" i="1"/>
  <c r="M73" i="1"/>
  <c r="M74" i="1"/>
  <c r="M75" i="1"/>
  <c r="M76" i="1"/>
  <c r="M77" i="1"/>
  <c r="M66" i="1"/>
  <c r="M65" i="1"/>
  <c r="M64" i="1"/>
  <c r="M61" i="1"/>
  <c r="M62" i="1"/>
  <c r="M63" i="1"/>
  <c r="M59" i="1"/>
  <c r="M58" i="1"/>
  <c r="M55" i="1"/>
  <c r="N54" i="1"/>
  <c r="N53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3" i="1"/>
  <c r="O29" i="1"/>
  <c r="O28" i="1"/>
  <c r="U26" i="1"/>
  <c r="O25" i="1"/>
  <c r="O24" i="1"/>
  <c r="O23" i="1"/>
  <c r="O22" i="1"/>
  <c r="O21" i="1"/>
  <c r="U20" i="1"/>
  <c r="O17" i="1"/>
  <c r="O16" i="1"/>
  <c r="Y14" i="1"/>
  <c r="Y314" i="1" s="1"/>
  <c r="Y316" i="1" s="1"/>
  <c r="O12" i="1"/>
  <c r="O10" i="1"/>
  <c r="O9" i="1"/>
  <c r="P8" i="1"/>
  <c r="P7" i="1"/>
  <c r="P6" i="1"/>
  <c r="P5" i="1"/>
  <c r="P4" i="1"/>
  <c r="P3" i="1"/>
  <c r="U314" i="1" l="1"/>
  <c r="J314" i="1"/>
  <c r="J316" i="1" s="1"/>
  <c r="L316" i="1"/>
  <c r="O314" i="1"/>
  <c r="X314" i="1"/>
  <c r="X316" i="1" s="1"/>
  <c r="K314" i="1"/>
  <c r="K316" i="1" s="1"/>
  <c r="P314" i="1"/>
  <c r="P316" i="1" s="1"/>
  <c r="N314" i="1"/>
  <c r="M314" i="1"/>
  <c r="M316" i="1" s="1"/>
  <c r="I318" i="1" l="1"/>
  <c r="O316" i="1"/>
  <c r="I319" i="1"/>
  <c r="N316" i="1"/>
  <c r="I320" i="1" l="1"/>
  <c r="U3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اصغر رکن آبادی</author>
  </authors>
  <commentList>
    <comment ref="O13" authorId="0" shapeId="0" xr:uid="{29DFA5D1-A684-4F2C-A280-F98F6BECA4D3}">
      <text>
        <r>
          <rPr>
            <b/>
            <sz val="9"/>
            <color indexed="81"/>
            <rFont val="Tahoma"/>
            <family val="2"/>
          </rPr>
          <t>اصغر رکن آبادی:</t>
        </r>
        <r>
          <rPr>
            <sz val="9"/>
            <color indexed="81"/>
            <rFont val="Tahoma"/>
            <family val="2"/>
          </rPr>
          <t xml:space="preserve">
کسرشده مبلغ ح پرداختنی التیام3995033710
</t>
        </r>
      </text>
    </comment>
    <comment ref="U13" authorId="0" shapeId="0" xr:uid="{33DCEA0E-B783-457E-B7E1-22CC61848344}">
      <text>
        <r>
          <rPr>
            <b/>
            <sz val="9"/>
            <color indexed="81"/>
            <rFont val="Tahoma"/>
            <family val="2"/>
          </rPr>
          <t>اصغر رکن آبادی:</t>
        </r>
        <r>
          <rPr>
            <sz val="9"/>
            <color indexed="81"/>
            <rFont val="Tahoma"/>
            <family val="2"/>
          </rPr>
          <t xml:space="preserve">
ح پرداختنی التیام
</t>
        </r>
      </text>
    </comment>
    <comment ref="O18" authorId="0" shapeId="0" xr:uid="{A763D180-BC6E-47B7-BEB2-FADBC34A86BE}">
      <text>
        <r>
          <rPr>
            <b/>
            <sz val="9"/>
            <color indexed="81"/>
            <rFont val="Tahoma"/>
            <family val="2"/>
          </rPr>
          <t>اصغر رکن آبادی:</t>
        </r>
        <r>
          <rPr>
            <sz val="9"/>
            <color indexed="81"/>
            <rFont val="Tahoma"/>
            <family val="2"/>
          </rPr>
          <t xml:space="preserve">
تهاترمبلغ 3968640000ریال باسایرحساب پرداختنی حکیمان ومبلغ1352262431ریال تهاترحسینعلی مهرآذر به سایرح پرداختنی ومبلغ 1174995640ریال پایش تجارت با سایرح پرداختنی</t>
        </r>
      </text>
    </comment>
    <comment ref="U56" authorId="0" shapeId="0" xr:uid="{F6F69855-E40E-4A77-888D-7B5C52310028}">
      <text>
        <r>
          <rPr>
            <b/>
            <sz val="9"/>
            <color indexed="81"/>
            <rFont val="Tahoma"/>
            <family val="2"/>
          </rPr>
          <t>اصغر رکن آبادی:</t>
        </r>
        <r>
          <rPr>
            <sz val="9"/>
            <color indexed="81"/>
            <rFont val="Tahoma"/>
            <family val="2"/>
          </rPr>
          <t xml:space="preserve">
تهاتربا ح پرداختنی تجاری مواد اولیه وح پرداختنی غیرتجاری مبلغ40م ریال
</t>
        </r>
      </text>
    </comment>
    <comment ref="AC301" authorId="0" shapeId="0" xr:uid="{B14F496E-3459-4CA9-BEA3-38B377C6484D}">
      <text>
        <r>
          <rPr>
            <b/>
            <sz val="9"/>
            <color indexed="81"/>
            <rFont val="Tahoma"/>
            <family val="2"/>
          </rPr>
          <t>اصغر رکن آبادی:</t>
        </r>
        <r>
          <rPr>
            <sz val="9"/>
            <color indexed="81"/>
            <rFont val="Tahoma"/>
            <family val="2"/>
          </rPr>
          <t xml:space="preserve">
بهای تمام شده مواد فروش رفته</t>
        </r>
      </text>
    </comment>
    <comment ref="AD301" authorId="0" shapeId="0" xr:uid="{8EBDD2F7-20DE-451B-8ABF-497EC2692C01}">
      <text>
        <r>
          <rPr>
            <b/>
            <sz val="9"/>
            <color indexed="81"/>
            <rFont val="Tahoma"/>
            <family val="2"/>
          </rPr>
          <t>اصغر رکن آبادی:</t>
        </r>
        <r>
          <rPr>
            <sz val="9"/>
            <color indexed="81"/>
            <rFont val="Tahoma"/>
            <family val="2"/>
          </rPr>
          <t xml:space="preserve">
بهای تمام شده موادوملزومات-ملزومات</t>
        </r>
      </text>
    </comment>
  </commentList>
</comments>
</file>

<file path=xl/sharedStrings.xml><?xml version="1.0" encoding="utf-8"?>
<sst xmlns="http://schemas.openxmlformats.org/spreadsheetml/2006/main" count="387" uniqueCount="369">
  <si>
    <t>موجودی ریالی نزد بانکها</t>
  </si>
  <si>
    <t>موجودی ارزی نزد بانکها</t>
  </si>
  <si>
    <t>موجودی ریالی نزد صندوق</t>
  </si>
  <si>
    <t>موجودی صندوق ارزی</t>
  </si>
  <si>
    <t>کنترل موجودی صندوق</t>
  </si>
  <si>
    <t>تنخواه گردانها</t>
  </si>
  <si>
    <t>چکهای در جریان وصول</t>
  </si>
  <si>
    <t>چکهای درجریان وصول- خرید دین</t>
  </si>
  <si>
    <t>سرمایه گذاری در سهام سایر شرکتها</t>
  </si>
  <si>
    <t>اسناد دریافتنی تجاری - چک ریالی</t>
  </si>
  <si>
    <t>حسابهای دریافتنی  تجاری - ریالی</t>
  </si>
  <si>
    <t>حسابهای دریافتنی تجاری ارزی</t>
  </si>
  <si>
    <t>اسناد واخواست شده</t>
  </si>
  <si>
    <t>واخواست بدون اقدام</t>
  </si>
  <si>
    <t>اسناددریافتنی غیرتجاری چک - ریالی</t>
  </si>
  <si>
    <t>حسابهای دریافتنی غیر تجاری - ریالی</t>
  </si>
  <si>
    <t>جاری شرکاء با کد 1430</t>
  </si>
  <si>
    <t>جاری کارکنان</t>
  </si>
  <si>
    <t>وام کارکنان</t>
  </si>
  <si>
    <t>مساعده کارکنان</t>
  </si>
  <si>
    <t>بیمه عمر و حوادث کارکنان</t>
  </si>
  <si>
    <t>سپرده دریافتنی بیمه</t>
  </si>
  <si>
    <t>بدهی ماه قبل وجاری</t>
  </si>
  <si>
    <t>روند حقوق با کد 1463</t>
  </si>
  <si>
    <t>علی الحساب</t>
  </si>
  <si>
    <t>بیمه تکمیلی درمان کارکنان</t>
  </si>
  <si>
    <t>علی الحساب ارزی</t>
  </si>
  <si>
    <t>سپرده مسدودی نزد یانکها</t>
  </si>
  <si>
    <t>سپرده مسدودی سفارشات</t>
  </si>
  <si>
    <t>سپرده نقدی تسهیلات بانکی</t>
  </si>
  <si>
    <t>کالای امانی ما نزد دیگران</t>
  </si>
  <si>
    <t>سپرده نقدی ضمانتنامه</t>
  </si>
  <si>
    <t>کنترل حساب وام کارکنان</t>
  </si>
  <si>
    <t>سایر سپرده ها</t>
  </si>
  <si>
    <t>موجودی کالای ساخته شده</t>
  </si>
  <si>
    <t>موجودی کالای ساخته شده امانی</t>
  </si>
  <si>
    <t>موجودی مواداولیه داروئی</t>
  </si>
  <si>
    <t>موجودی مواد بسته بندی امانی</t>
  </si>
  <si>
    <t>موجودی مواد اولیه بسته بندی</t>
  </si>
  <si>
    <t>موجودی کالای در جریان ساخت پیمانکاری</t>
  </si>
  <si>
    <t>موجودی قطعات و لوازم یدکی</t>
  </si>
  <si>
    <t>موجودی مواد و ملزومات آزمایشگاهی</t>
  </si>
  <si>
    <t>موجودی کالای امانی ما نزد دیگران</t>
  </si>
  <si>
    <t>کنترل حمل مواد اولیه</t>
  </si>
  <si>
    <t>کنترل حمل مواد بسته بندی</t>
  </si>
  <si>
    <t>کنترل خرید اموال ، ماشین آلات و تجهیزات</t>
  </si>
  <si>
    <t>کنترل خرید</t>
  </si>
  <si>
    <t>واسط انبارها</t>
  </si>
  <si>
    <t>موجودی انبار ضایعات</t>
  </si>
  <si>
    <t>موجودی دارائی ثابت نزد انبار</t>
  </si>
  <si>
    <t>موجودی کالای در جریان ساخت</t>
  </si>
  <si>
    <t>موجودی کالای در جریان ساخت امانی</t>
  </si>
  <si>
    <t>پیش پرداخت مالیات</t>
  </si>
  <si>
    <t>پیش پرداخت خرید مواد اولیه داروئی</t>
  </si>
  <si>
    <t>پیش پرداخت خرید مواد بسته بندی</t>
  </si>
  <si>
    <t>پیش پرداخت دارائیهای ثابت</t>
  </si>
  <si>
    <t>پیش پرداخت خرید قطعات و لوازم یدکی</t>
  </si>
  <si>
    <t>پیش پرداختهای هزینه ای</t>
  </si>
  <si>
    <t>مالیات 6 درصد ارزش افزوده خرید</t>
  </si>
  <si>
    <t>عوارض 3 درصد ارزش افزوده خرید</t>
  </si>
  <si>
    <t>مالیات و عوارض بر ارزش افزوده 9%</t>
  </si>
  <si>
    <t>بهای اصلی سفارش</t>
  </si>
  <si>
    <t>هزینه ثبت سفارش</t>
  </si>
  <si>
    <t>هزینه بیمه سفارشات خارجی</t>
  </si>
  <si>
    <t>هزینه های خدمات بانکی</t>
  </si>
  <si>
    <t>هزینه های حقوق و عوارض گمرکی</t>
  </si>
  <si>
    <t>هزینه های بازرسی</t>
  </si>
  <si>
    <t>هزینه های حمل خارجی</t>
  </si>
  <si>
    <t>هزینه های ترخیص (ترخیصیه)</t>
  </si>
  <si>
    <t>هزینه انبارداری</t>
  </si>
  <si>
    <t>هزینه حمل داخلی</t>
  </si>
  <si>
    <t>هزینه استاندارد کالا</t>
  </si>
  <si>
    <t>سایر هزینه های سفارشات</t>
  </si>
  <si>
    <t>سایر هزینه های گمرکی</t>
  </si>
  <si>
    <t>کنترل سفارشات و اقلام در راه</t>
  </si>
  <si>
    <t>زمین</t>
  </si>
  <si>
    <t>ساختمان</t>
  </si>
  <si>
    <t>ماشین آلات و تجهیزات</t>
  </si>
  <si>
    <t>وسائط نقلیه</t>
  </si>
  <si>
    <t>تاسیسات</t>
  </si>
  <si>
    <t>اثاثیه و منصوبات</t>
  </si>
  <si>
    <t>لوازم آزمایشگاهی</t>
  </si>
  <si>
    <t>ابزارآلات و قالبها</t>
  </si>
  <si>
    <t>منصوبات</t>
  </si>
  <si>
    <t>ابزارو لوازم خط تولید</t>
  </si>
  <si>
    <t>پیش پرداختهای سرمایه ای (خرید/ساخت دارائیهای ثابت)</t>
  </si>
  <si>
    <t>استهلاک انباشته ساختمان</t>
  </si>
  <si>
    <t>استهلاک انباشته ماشین آلات و تجهیزات</t>
  </si>
  <si>
    <t>استهلاک انباشته وسائط نقلیه</t>
  </si>
  <si>
    <t>استهلاک انباشته تاسیسات</t>
  </si>
  <si>
    <t>استهلاک انباشته اثاثیه و منصوبات</t>
  </si>
  <si>
    <t>استهلاک انباشته لوازم آزمایشگاهی</t>
  </si>
  <si>
    <t>استهلاک انباشته ابزارآلات و قالبها</t>
  </si>
  <si>
    <t>استهلاک انباشته منصوبات</t>
  </si>
  <si>
    <t>استهلاک انباشته ابزارولوازم خط تولید</t>
  </si>
  <si>
    <t>استهلاک انباشته دارایی  ثابت نامشهود</t>
  </si>
  <si>
    <t>حق الامتیاز</t>
  </si>
  <si>
    <t>نرم افزار</t>
  </si>
  <si>
    <t>علامت تجاری</t>
  </si>
  <si>
    <t>سپرده سرمایه گذاری بلند مدت</t>
  </si>
  <si>
    <t>بهره سنوات آتی</t>
  </si>
  <si>
    <t>اسناد پرداختنی تجاری چک - ریالی</t>
  </si>
  <si>
    <t>حسابهای پرداختنی تجاری - ریالی</t>
  </si>
  <si>
    <t>حسابهای پرداختنی تجاری- خرید مواد اولیه</t>
  </si>
  <si>
    <t>حسابهای پرداختنی تجاری- خرید مواد بسته بندی</t>
  </si>
  <si>
    <t>حسابهای پرداختنی تجاری - خرید قطعات و لوازم یدکی</t>
  </si>
  <si>
    <t>حسابهای پرداختنی تجاری - خرید اموال ، ماشین آلات و تجهیزات</t>
  </si>
  <si>
    <t>حسابهای پرداختنی تجاری - ارزی</t>
  </si>
  <si>
    <t>سایر حسابهای پرداختنی تجاری - ریالی</t>
  </si>
  <si>
    <t>اسناد پرداختنی غیر تجاری - ریالی</t>
  </si>
  <si>
    <t>بستانکاران کارکنان</t>
  </si>
  <si>
    <t>حسابهای پرداختنی غیر تجاری - ریالی</t>
  </si>
  <si>
    <t>عیدی پرداختنی</t>
  </si>
  <si>
    <t>حقوق پرداختنی</t>
  </si>
  <si>
    <t>مالیات پرداختنی حقوق و دستمزد</t>
  </si>
  <si>
    <t>مالیات تکلیفی پرداختنی شرکتها و اشخاص</t>
  </si>
  <si>
    <t>حق بیمه های پرداختنی</t>
  </si>
  <si>
    <t>سپرده پرداختنی حسن انجام کار</t>
  </si>
  <si>
    <t>سپرده بیمه پرداختنی</t>
  </si>
  <si>
    <t>ذخیره اعتبارات اسنادی</t>
  </si>
  <si>
    <t>ذخیره حسابرسی</t>
  </si>
  <si>
    <t>جاری شرکاء با کد 3230</t>
  </si>
  <si>
    <t>مالیات پرداختنی اجاره</t>
  </si>
  <si>
    <t>مالیات ارزش افزوده پرداختنی</t>
  </si>
  <si>
    <t>مالیات پرداختنی</t>
  </si>
  <si>
    <t>ذخیره عیدی</t>
  </si>
  <si>
    <t>واریزی نامشخص</t>
  </si>
  <si>
    <t>مالیات و عوارض بر ارزش افزوده فروش</t>
  </si>
  <si>
    <t>ذخیره هزینه های تحقق یافته و پرداخت نشده</t>
  </si>
  <si>
    <t>ذخیره تخفیفات فروش</t>
  </si>
  <si>
    <t>کالای امانی دیگران نزد ما</t>
  </si>
  <si>
    <t>سایر سپرده های پرداختنی</t>
  </si>
  <si>
    <t>پیش دریافت فروش کالا</t>
  </si>
  <si>
    <t>پیش دریافت فروش خدمات</t>
  </si>
  <si>
    <t>پیش دریافت ارزی</t>
  </si>
  <si>
    <t>ذخیره مالیات بر درآمد</t>
  </si>
  <si>
    <t>سود سهام پیشنهادی و پرداختنی</t>
  </si>
  <si>
    <t>تسهیلات مالی دریافتی کوتاه مدت - فروش اقساطی</t>
  </si>
  <si>
    <t>تسهیلات مالی دریافتی کوتاه مدت - سلف</t>
  </si>
  <si>
    <t>تسهیلات مالی دریافتی کوتاه مدت - مرابحه</t>
  </si>
  <si>
    <t>تسهیلات مالی دریافتی کوتاه مدت- خرید دین</t>
  </si>
  <si>
    <t>ذخیره مزایای پایان خدمت کارکنان</t>
  </si>
  <si>
    <t>ذخیره مرخصی کارکنان</t>
  </si>
  <si>
    <t>سرمایه</t>
  </si>
  <si>
    <t>اندوخته قانونی</t>
  </si>
  <si>
    <t>سود(زیان) انباشته</t>
  </si>
  <si>
    <t>تعدیلات سنواتی</t>
  </si>
  <si>
    <t>سود ( زیان ) جاری</t>
  </si>
  <si>
    <t>فروش صادراتی</t>
  </si>
  <si>
    <t>فروش قرص</t>
  </si>
  <si>
    <t>فروش کارمزدی</t>
  </si>
  <si>
    <t>فروش شربت</t>
  </si>
  <si>
    <t>فروش قطره</t>
  </si>
  <si>
    <t>فروش کپسول</t>
  </si>
  <si>
    <t>فروش پماد</t>
  </si>
  <si>
    <t>فروش اسپری</t>
  </si>
  <si>
    <t>فروش ضایعات (مواد اولیه و بسته بندی)</t>
  </si>
  <si>
    <t>سود حاصل از فروش مواد اولیه</t>
  </si>
  <si>
    <t>سود حاصل از فروش مواد بسته بندی</t>
  </si>
  <si>
    <t>سود ( زیان ) ناشی ازتسعیر دارائیهاو بدهی های ارزی - عملیاتی</t>
  </si>
  <si>
    <t>کسر و اضافات انبار ها</t>
  </si>
  <si>
    <t>سایر درآمدها و هزینه های عملیاتی</t>
  </si>
  <si>
    <t>سود حاصل از سرمایه گذاری در سهام شرکتها</t>
  </si>
  <si>
    <t>سود سپرده بلند مدت بانکی</t>
  </si>
  <si>
    <t>سود سپرده کوتاه مدت بانکی</t>
  </si>
  <si>
    <t>سایر درآمدها و هزینه های غیر عملیاتی</t>
  </si>
  <si>
    <t>برگشت از فروش قرص</t>
  </si>
  <si>
    <t>برگشت از فروش پماد</t>
  </si>
  <si>
    <t>برگشت از فروش کارمزدی</t>
  </si>
  <si>
    <t>برگشت از فروش شربت</t>
  </si>
  <si>
    <t>برگشت از فروش قطره</t>
  </si>
  <si>
    <t>برگشت از فروش کپسول</t>
  </si>
  <si>
    <t>برگشت از فروش اسپری</t>
  </si>
  <si>
    <t>تخفیفات صادراتی</t>
  </si>
  <si>
    <t>تخفیفات قرص</t>
  </si>
  <si>
    <t>تخفیفات پماد</t>
  </si>
  <si>
    <t>تخفیفات شربت</t>
  </si>
  <si>
    <t>تخفیفات قطره</t>
  </si>
  <si>
    <t>تخفیفات کپسول</t>
  </si>
  <si>
    <t>تخفیفات اسپری</t>
  </si>
  <si>
    <t>تخفیفات محصولات</t>
  </si>
  <si>
    <t>اضافه کار عادی</t>
  </si>
  <si>
    <t>مسکن</t>
  </si>
  <si>
    <t>خواربار</t>
  </si>
  <si>
    <t>حق اولاد</t>
  </si>
  <si>
    <t>حق جذب</t>
  </si>
  <si>
    <t>حق ماموریت</t>
  </si>
  <si>
    <t>هزینه ایاب و ذهاب</t>
  </si>
  <si>
    <t>فوق العاده شغل</t>
  </si>
  <si>
    <t>هزینه بن</t>
  </si>
  <si>
    <t>بیمه سهم کارفرما 20%</t>
  </si>
  <si>
    <t>بیمه بیکاری 3%</t>
  </si>
  <si>
    <t>هزینه عیدی</t>
  </si>
  <si>
    <t>پاداش</t>
  </si>
  <si>
    <t>هزینه بازخرید سنوات</t>
  </si>
  <si>
    <t>هزینه بازخرید مرخصی</t>
  </si>
  <si>
    <t>شبکاری</t>
  </si>
  <si>
    <t>سایر کسور</t>
  </si>
  <si>
    <t>کسر تاخیر</t>
  </si>
  <si>
    <t>حق جذب 2</t>
  </si>
  <si>
    <t>تفاوت تطبیق</t>
  </si>
  <si>
    <t>مزد شغل گروه</t>
  </si>
  <si>
    <t>مزد سنوات</t>
  </si>
  <si>
    <t>حق سرپرستی</t>
  </si>
  <si>
    <t>نرخ پایه سنوات</t>
  </si>
  <si>
    <t>اضافه کار تعطیلی</t>
  </si>
  <si>
    <t>مزایای پست</t>
  </si>
  <si>
    <t>یارانه غذا</t>
  </si>
  <si>
    <t>دستمزد کارگران موقت</t>
  </si>
  <si>
    <t>آموزش</t>
  </si>
  <si>
    <t>پوشاک و لوازم ایمنی</t>
  </si>
  <si>
    <t>بیمه تکمیلی ، عمر و حوادث</t>
  </si>
  <si>
    <t>حق الزحمه</t>
  </si>
  <si>
    <t>کمکهای غیر نقدی</t>
  </si>
  <si>
    <t>هدایا ، جوایز و تشویقات</t>
  </si>
  <si>
    <t>هزینه های رفاهی کارکنان</t>
  </si>
  <si>
    <t>سفر ، اقامت و فوق العاده ماموریت</t>
  </si>
  <si>
    <t>بهداشت و درمان</t>
  </si>
  <si>
    <t>غذای کارکنان</t>
  </si>
  <si>
    <t>سایر هزینه های کارکنان</t>
  </si>
  <si>
    <t>پاداش کارکنان</t>
  </si>
  <si>
    <t>تعمیر و نگهداری ساختمان</t>
  </si>
  <si>
    <t>تعمیر و نگهداری ماشین آلات</t>
  </si>
  <si>
    <t>تعمیر و نگهداری ابزارآلات</t>
  </si>
  <si>
    <t>تعمیر و نگهداری وسائط نقلیه</t>
  </si>
  <si>
    <t>تعمیر و نگهداری اثاثیه</t>
  </si>
  <si>
    <t>تعمیر و نگهداری تاسیسات</t>
  </si>
  <si>
    <t>بیمه دارائیها</t>
  </si>
  <si>
    <t>حمل ، نقل و بارگیری</t>
  </si>
  <si>
    <t>ملزومات و نوشت افزار</t>
  </si>
  <si>
    <t>ابزار و لوازم فنی مصرفی</t>
  </si>
  <si>
    <t>چاپ و تکثیر</t>
  </si>
  <si>
    <t>تحقیقات ، آزمایشات و مواد نمونه</t>
  </si>
  <si>
    <t>باغبانی و فضای سبز</t>
  </si>
  <si>
    <t>هزینه آب مصرفی</t>
  </si>
  <si>
    <t>هزینه برق مصرفی</t>
  </si>
  <si>
    <t>هزینه گاز مصرفی</t>
  </si>
  <si>
    <t>هزینه تلفن</t>
  </si>
  <si>
    <t>هزینه سوخت</t>
  </si>
  <si>
    <t>پذیرائی و آبدارخانه</t>
  </si>
  <si>
    <t>مناسبتها و جشنها</t>
  </si>
  <si>
    <t>هزینه نظافت</t>
  </si>
  <si>
    <t>جرائم و عوارض</t>
  </si>
  <si>
    <t>هزینه متفرقه</t>
  </si>
  <si>
    <t>کتب و نشریات</t>
  </si>
  <si>
    <t>مواد و ملزومات مصرفی آزمایشگاه</t>
  </si>
  <si>
    <t>سایر مواد و ملزومات مصرفی</t>
  </si>
  <si>
    <t>آگهی و تبلیغات</t>
  </si>
  <si>
    <t>هزینه اجاره</t>
  </si>
  <si>
    <t>هزینه های حقوقی و ثبتی</t>
  </si>
  <si>
    <t>حسابرسی و ممیزی و کارشناسی</t>
  </si>
  <si>
    <t>خدمات اینترنتی و پشتیبانی سیستمهای نرم افزاری</t>
  </si>
  <si>
    <t>پست و مراسلات</t>
  </si>
  <si>
    <t>هزینه ترجمه</t>
  </si>
  <si>
    <t>عوارض</t>
  </si>
  <si>
    <t>طرح ترافیک</t>
  </si>
  <si>
    <t>هزینه بازاریابی وفروش</t>
  </si>
  <si>
    <t>ثبت داروهای صادراتی</t>
  </si>
  <si>
    <t>هدایا</t>
  </si>
  <si>
    <t>گازوئیل</t>
  </si>
  <si>
    <t>حق عضویت</t>
  </si>
  <si>
    <t>خدمات اینترنتی</t>
  </si>
  <si>
    <t>مواد و ملزومات مصرفی  تحقیق و توسعه</t>
  </si>
  <si>
    <t>امحاء ضایعات</t>
  </si>
  <si>
    <t>ایاب ذهاب کارکنان</t>
  </si>
  <si>
    <t>اقامت ماموریت</t>
  </si>
  <si>
    <t>انبارداری</t>
  </si>
  <si>
    <t>هزینه حمل کالای خریداری شده</t>
  </si>
  <si>
    <t>حق حضور هیات مدیره</t>
  </si>
  <si>
    <t>هزینه حق الوکاله</t>
  </si>
  <si>
    <t>هزینه برگزاری همایش و سمینار</t>
  </si>
  <si>
    <t>سایر هزینه ها</t>
  </si>
  <si>
    <t>هزینه برون سپاری تولیدات</t>
  </si>
  <si>
    <t>هزینه استهلاک ساختمان</t>
  </si>
  <si>
    <t>هزینه استهلاک تاسیسات</t>
  </si>
  <si>
    <t>هزینه استهلاک ماشین آلات و تجهیزات</t>
  </si>
  <si>
    <t>هزینه استهلاک ابزارآلات</t>
  </si>
  <si>
    <t>هزینه استهلاک وسائط نقلیه</t>
  </si>
  <si>
    <t>هزینه استهلاک اثاثیه و منصوبات</t>
  </si>
  <si>
    <t>هزینه استهلاک لوازم آزمایشگاهی</t>
  </si>
  <si>
    <t>هزینه استهلاک منصوبات</t>
  </si>
  <si>
    <t>هزینه استهلاک ابزارولوازم خط تولید</t>
  </si>
  <si>
    <t>هزینه استهلاک دارایی ثابت نامشهود</t>
  </si>
  <si>
    <t>هزینه کارمزد بانکی</t>
  </si>
  <si>
    <t>بهره وامهای دریافتی</t>
  </si>
  <si>
    <t>جریمه دیر کرد تسهیلات دریافتی</t>
  </si>
  <si>
    <t>هزینه خرید سفته</t>
  </si>
  <si>
    <t>سربار</t>
  </si>
  <si>
    <t>بهای تمام شده کالای فروش رفته</t>
  </si>
  <si>
    <t>واسط بهای تمام شده و انبار</t>
  </si>
  <si>
    <t>کنترل دستمزد</t>
  </si>
  <si>
    <t>کنترل سربار</t>
  </si>
  <si>
    <t>سهم از هزینه های خدماتی</t>
  </si>
  <si>
    <t>تسهیم هزینه های خدماتی</t>
  </si>
  <si>
    <t>روندینگ بهای تمام شده</t>
  </si>
  <si>
    <t>طرف حسابهای انتظامی به عهده شرکت</t>
  </si>
  <si>
    <t>طرف حسابهای انتظامی به نفع شرکت</t>
  </si>
  <si>
    <t>حسابهای انتظامی به عهده شرکت</t>
  </si>
  <si>
    <t>حسابهای انتظامی به نفع شرکت</t>
  </si>
  <si>
    <t>حساب کالای امانی دیگران نزد ما</t>
  </si>
  <si>
    <t>طرف حساب کالای امانی دیگران نزد ما</t>
  </si>
  <si>
    <t>عنوان</t>
  </si>
  <si>
    <t>بدهکار</t>
  </si>
  <si>
    <t>بستانکار</t>
  </si>
  <si>
    <t>مانده بدهکار</t>
  </si>
  <si>
    <t>مانده بستانکار</t>
  </si>
  <si>
    <t>کد کل</t>
  </si>
  <si>
    <t>عنوان کل</t>
  </si>
  <si>
    <t>کد معین</t>
  </si>
  <si>
    <t>دارایی ثابت مشهود</t>
  </si>
  <si>
    <t>دارایی های نامشهود</t>
  </si>
  <si>
    <t>پیش پرداخت ها</t>
  </si>
  <si>
    <t>موجودی مواد و کالا</t>
  </si>
  <si>
    <t>دریافتنی های تجاری و سایر دریافتنی ها</t>
  </si>
  <si>
    <t>موجودی نقد و بانک</t>
  </si>
  <si>
    <t>سود انباشته</t>
  </si>
  <si>
    <t>ذخیره بازخرید خدمت کارکنان</t>
  </si>
  <si>
    <t>پرداختنی های تجاری و سایر پرداختنی ها</t>
  </si>
  <si>
    <t>سود سهام پرداختنی</t>
  </si>
  <si>
    <t>تسهیلات مالی</t>
  </si>
  <si>
    <t>پیش دریافتها</t>
  </si>
  <si>
    <t>درآمدهای عملیاتی</t>
  </si>
  <si>
    <t>بهای تمام شده درآمدهای عملیاتی</t>
  </si>
  <si>
    <t>سایر درآمدها</t>
  </si>
  <si>
    <t>هزینه های مالی</t>
  </si>
  <si>
    <t>مالیات عملکرد</t>
  </si>
  <si>
    <t>حسابها و اسناد دریافتنی تجاری</t>
  </si>
  <si>
    <t>سایر حسابها و اسناد دریافتنی</t>
  </si>
  <si>
    <t>سفارشات و اقلام در راه</t>
  </si>
  <si>
    <t>دارایی های ثابت مشهود</t>
  </si>
  <si>
    <t>استهلاک انباشته</t>
  </si>
  <si>
    <t>سرمایه گذاری های بلند مدت</t>
  </si>
  <si>
    <t>سایر داراییها</t>
  </si>
  <si>
    <t>حسابها و اسناد پرداختنی تجاری</t>
  </si>
  <si>
    <t>سایر حسابها و اسناد پرداختنی تجاری</t>
  </si>
  <si>
    <t>پیش دریافت ها</t>
  </si>
  <si>
    <t>ذخیره مالیات</t>
  </si>
  <si>
    <t>تسهیلات مالی دریافتنی</t>
  </si>
  <si>
    <t>اندوخته</t>
  </si>
  <si>
    <t>سود و زیان انباشته</t>
  </si>
  <si>
    <t>فروش</t>
  </si>
  <si>
    <t xml:space="preserve">سایر درآمدها و هزینه های غیر عملیاتی </t>
  </si>
  <si>
    <t>برگشت از فروش</t>
  </si>
  <si>
    <t>تخفیفات فروش</t>
  </si>
  <si>
    <t>هزینه های حقوق و دستمزد</t>
  </si>
  <si>
    <t>هزینه های کارکنان</t>
  </si>
  <si>
    <t>هزینه های عملیاتی</t>
  </si>
  <si>
    <t>هزینه های استهلاک</t>
  </si>
  <si>
    <t>بهای تولید</t>
  </si>
  <si>
    <t>حسابهای کنترلی بهای تمام شده</t>
  </si>
  <si>
    <t>حسابهای انتظامی</t>
  </si>
  <si>
    <t>جمع بدهی و سرمایه</t>
  </si>
  <si>
    <t>جمع دارایی ها</t>
  </si>
  <si>
    <t>صورت وضعیت مالی</t>
  </si>
  <si>
    <t>سود وزیان</t>
  </si>
  <si>
    <t>هزینه های فروش اداری و عمومی</t>
  </si>
  <si>
    <t>تراز نهایی 1403/12/30</t>
  </si>
  <si>
    <t xml:space="preserve">سرمایه گذاری کوتاه مدت </t>
  </si>
  <si>
    <t>تخفیفات کارمزدی</t>
  </si>
  <si>
    <t>سایرذخایر</t>
  </si>
  <si>
    <t>حسابهای پرداختنی ضمانت نامه بانکی</t>
  </si>
  <si>
    <t>حق تاهل</t>
  </si>
  <si>
    <t>سایرمزایا</t>
  </si>
  <si>
    <t>ضایعات مواداولیه وبسته بندی-تولید</t>
  </si>
  <si>
    <t>هزینه حراست(برون سپاری)</t>
  </si>
  <si>
    <t>هزینه تامین نیروی انسانی(برون سپاری)</t>
  </si>
  <si>
    <t>اختلاف تراز اصلی</t>
  </si>
  <si>
    <t>اختلاف</t>
  </si>
  <si>
    <t>ذخیره جریمه دیرکرد تسهیلات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</si>
</sst>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0" x14ac:knownFonts="1">
    <font>
      <sz val="10"/>
      <name val="Tahoma"/>
    </font>
    <font>
      <sz val="10"/>
      <name val="Tahoma"/>
      <family val="2"/>
    </font>
    <font>
      <sz val="12"/>
      <name val="B Nazanin"/>
      <charset val="178"/>
    </font>
    <font>
      <b/>
      <sz val="12"/>
      <name val="B Nazanin"/>
      <charset val="178"/>
    </font>
    <font>
      <sz val="12"/>
      <color rgb="FFFF0000"/>
      <name val="B Nazanin"/>
      <charset val="178"/>
    </font>
    <font>
      <sz val="11"/>
      <name val="B Nazanin"/>
      <charset val="178"/>
    </font>
    <font>
      <sz val="12"/>
      <color theme="1"/>
      <name val="B Nazanin"/>
      <charset val="17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6"/>
      <name val="B Nazanin"/>
      <charset val="178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>
      <alignment horizontal="right"/>
    </xf>
    <xf numFmtId="164" fontId="1" fillId="0" borderId="0" applyFont="0" applyFill="0" applyBorder="0" applyAlignment="0" applyProtection="0"/>
  </cellStyleXfs>
  <cellXfs count="138">
    <xf numFmtId="0" fontId="0" fillId="0" borderId="0" xfId="0">
      <alignment horizontal="right"/>
    </xf>
    <xf numFmtId="0" fontId="2" fillId="0" borderId="0" xfId="0" applyFont="1" applyAlignment="1">
      <alignment horizontal="center" vertical="center"/>
    </xf>
    <xf numFmtId="0" fontId="2" fillId="0" borderId="0" xfId="0" applyFont="1">
      <alignment horizontal="right"/>
    </xf>
    <xf numFmtId="0" fontId="2" fillId="0" borderId="1" xfId="0" applyFont="1" applyBorder="1">
      <alignment horizontal="right"/>
    </xf>
    <xf numFmtId="3" fontId="2" fillId="0" borderId="1" xfId="0" applyNumberFormat="1" applyFont="1" applyBorder="1">
      <alignment horizontal="right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5" xfId="0" applyNumberFormat="1" applyFont="1" applyBorder="1" applyAlignment="1">
      <alignment horizontal="center" vertical="center"/>
    </xf>
    <xf numFmtId="0" fontId="2" fillId="0" borderId="5" xfId="0" applyFont="1" applyBorder="1">
      <alignment horizontal="right"/>
    </xf>
    <xf numFmtId="3" fontId="2" fillId="0" borderId="5" xfId="0" applyNumberFormat="1" applyFont="1" applyBorder="1">
      <alignment horizontal="right"/>
    </xf>
    <xf numFmtId="3" fontId="2" fillId="0" borderId="6" xfId="0" applyNumberFormat="1" applyFont="1" applyBorder="1">
      <alignment horizontal="right"/>
    </xf>
    <xf numFmtId="3" fontId="2" fillId="0" borderId="8" xfId="0" applyNumberFormat="1" applyFont="1" applyBorder="1">
      <alignment horizontal="right"/>
    </xf>
    <xf numFmtId="0" fontId="2" fillId="0" borderId="10" xfId="0" applyNumberFormat="1" applyFont="1" applyBorder="1" applyAlignment="1">
      <alignment horizontal="center" vertical="center"/>
    </xf>
    <xf numFmtId="0" fontId="2" fillId="0" borderId="10" xfId="0" applyFont="1" applyBorder="1">
      <alignment horizontal="right"/>
    </xf>
    <xf numFmtId="3" fontId="2" fillId="0" borderId="10" xfId="0" applyNumberFormat="1" applyFont="1" applyBorder="1">
      <alignment horizontal="right"/>
    </xf>
    <xf numFmtId="3" fontId="2" fillId="0" borderId="11" xfId="0" applyNumberFormat="1" applyFont="1" applyBorder="1">
      <alignment horizontal="right"/>
    </xf>
    <xf numFmtId="0" fontId="2" fillId="0" borderId="12" xfId="0" applyFont="1" applyBorder="1" applyAlignment="1">
      <alignment horizontal="center" vertical="center"/>
    </xf>
    <xf numFmtId="0" fontId="2" fillId="0" borderId="13" xfId="0" applyNumberFormat="1" applyFont="1" applyBorder="1" applyAlignment="1">
      <alignment horizontal="center" vertical="center"/>
    </xf>
    <xf numFmtId="0" fontId="2" fillId="0" borderId="13" xfId="0" applyFont="1" applyBorder="1">
      <alignment horizontal="right"/>
    </xf>
    <xf numFmtId="3" fontId="2" fillId="0" borderId="13" xfId="0" applyNumberFormat="1" applyFont="1" applyBorder="1">
      <alignment horizontal="right"/>
    </xf>
    <xf numFmtId="3" fontId="2" fillId="0" borderId="14" xfId="0" applyNumberFormat="1" applyFont="1" applyBorder="1">
      <alignment horizontal="right"/>
    </xf>
    <xf numFmtId="0" fontId="2" fillId="0" borderId="18" xfId="0" applyFont="1" applyBorder="1" applyAlignment="1">
      <alignment horizontal="center" vertical="center"/>
    </xf>
    <xf numFmtId="3" fontId="2" fillId="0" borderId="0" xfId="0" applyNumberFormat="1" applyFont="1">
      <alignment horizontal="right"/>
    </xf>
    <xf numFmtId="165" fontId="2" fillId="0" borderId="0" xfId="1" applyNumberFormat="1" applyFont="1" applyAlignment="1">
      <alignment horizontal="right"/>
    </xf>
    <xf numFmtId="3" fontId="2" fillId="0" borderId="1" xfId="0" applyNumberFormat="1" applyFont="1" applyFill="1" applyBorder="1">
      <alignment horizontal="right"/>
    </xf>
    <xf numFmtId="3" fontId="2" fillId="0" borderId="5" xfId="0" applyNumberFormat="1" applyFont="1" applyFill="1" applyBorder="1">
      <alignment horizontal="right"/>
    </xf>
    <xf numFmtId="3" fontId="2" fillId="4" borderId="1" xfId="0" applyNumberFormat="1" applyFont="1" applyFill="1" applyBorder="1">
      <alignment horizontal="right"/>
    </xf>
    <xf numFmtId="3" fontId="2" fillId="0" borderId="15" xfId="0" applyNumberFormat="1" applyFont="1" applyFill="1" applyBorder="1">
      <alignment horizontal="right"/>
    </xf>
    <xf numFmtId="3" fontId="2" fillId="0" borderId="20" xfId="0" applyNumberFormat="1" applyFont="1" applyFill="1" applyBorder="1">
      <alignment horizontal="right"/>
    </xf>
    <xf numFmtId="3" fontId="2" fillId="4" borderId="10" xfId="0" applyNumberFormat="1" applyFont="1" applyFill="1" applyBorder="1">
      <alignment horizontal="right"/>
    </xf>
    <xf numFmtId="165" fontId="4" fillId="4" borderId="1" xfId="1" applyNumberFormat="1" applyFont="1" applyFill="1" applyBorder="1" applyAlignment="1">
      <alignment horizontal="right"/>
    </xf>
    <xf numFmtId="0" fontId="2" fillId="0" borderId="15" xfId="0" applyFont="1" applyFill="1" applyBorder="1">
      <alignment horizontal="right"/>
    </xf>
    <xf numFmtId="0" fontId="2" fillId="0" borderId="5" xfId="0" applyFont="1" applyFill="1" applyBorder="1">
      <alignment horizontal="right"/>
    </xf>
    <xf numFmtId="0" fontId="2" fillId="0" borderId="6" xfId="0" applyFont="1" applyFill="1" applyBorder="1">
      <alignment horizontal="right"/>
    </xf>
    <xf numFmtId="0" fontId="2" fillId="0" borderId="0" xfId="0" applyFont="1" applyFill="1">
      <alignment horizontal="right"/>
    </xf>
    <xf numFmtId="0" fontId="2" fillId="0" borderId="16" xfId="0" applyFont="1" applyFill="1" applyBorder="1">
      <alignment horizontal="right"/>
    </xf>
    <xf numFmtId="0" fontId="2" fillId="0" borderId="1" xfId="0" applyFont="1" applyFill="1" applyBorder="1">
      <alignment horizontal="right"/>
    </xf>
    <xf numFmtId="0" fontId="2" fillId="0" borderId="8" xfId="0" applyFont="1" applyFill="1" applyBorder="1">
      <alignment horizontal="right"/>
    </xf>
    <xf numFmtId="0" fontId="2" fillId="0" borderId="17" xfId="0" applyFont="1" applyFill="1" applyBorder="1">
      <alignment horizontal="right"/>
    </xf>
    <xf numFmtId="0" fontId="2" fillId="0" borderId="10" xfId="0" applyFont="1" applyFill="1" applyBorder="1">
      <alignment horizontal="right"/>
    </xf>
    <xf numFmtId="3" fontId="2" fillId="0" borderId="10" xfId="0" applyNumberFormat="1" applyFont="1" applyFill="1" applyBorder="1">
      <alignment horizontal="right"/>
    </xf>
    <xf numFmtId="0" fontId="2" fillId="0" borderId="11" xfId="0" applyFont="1" applyFill="1" applyBorder="1">
      <alignment horizontal="right"/>
    </xf>
    <xf numFmtId="0" fontId="2" fillId="0" borderId="18" xfId="0" applyFont="1" applyFill="1" applyBorder="1">
      <alignment horizontal="right"/>
    </xf>
    <xf numFmtId="0" fontId="2" fillId="0" borderId="13" xfId="0" applyFont="1" applyFill="1" applyBorder="1">
      <alignment horizontal="right"/>
    </xf>
    <xf numFmtId="3" fontId="2" fillId="0" borderId="13" xfId="0" applyNumberFormat="1" applyFont="1" applyFill="1" applyBorder="1">
      <alignment horizontal="right"/>
    </xf>
    <xf numFmtId="0" fontId="2" fillId="0" borderId="14" xfId="0" applyFont="1" applyFill="1" applyBorder="1">
      <alignment horizontal="right"/>
    </xf>
    <xf numFmtId="165" fontId="2" fillId="0" borderId="1" xfId="1" applyNumberFormat="1" applyFont="1" applyFill="1" applyBorder="1" applyAlignment="1">
      <alignment horizontal="right"/>
    </xf>
    <xf numFmtId="165" fontId="4" fillId="0" borderId="1" xfId="1" applyNumberFormat="1" applyFont="1" applyFill="1" applyBorder="1" applyAlignment="1">
      <alignment horizontal="right"/>
    </xf>
    <xf numFmtId="3" fontId="2" fillId="0" borderId="16" xfId="0" applyNumberFormat="1" applyFont="1" applyFill="1" applyBorder="1">
      <alignment horizontal="right"/>
    </xf>
    <xf numFmtId="3" fontId="2" fillId="0" borderId="3" xfId="0" applyNumberFormat="1" applyFont="1" applyFill="1" applyBorder="1">
      <alignment horizontal="right"/>
    </xf>
    <xf numFmtId="165" fontId="4" fillId="0" borderId="15" xfId="1" applyNumberFormat="1" applyFont="1" applyFill="1" applyBorder="1" applyAlignment="1">
      <alignment horizontal="right"/>
    </xf>
    <xf numFmtId="165" fontId="4" fillId="0" borderId="20" xfId="1" applyNumberFormat="1" applyFont="1" applyFill="1" applyBorder="1" applyAlignment="1">
      <alignment horizontal="right"/>
    </xf>
    <xf numFmtId="165" fontId="4" fillId="0" borderId="23" xfId="1" applyNumberFormat="1" applyFont="1" applyFill="1" applyBorder="1" applyAlignment="1">
      <alignment horizontal="right"/>
    </xf>
    <xf numFmtId="3" fontId="2" fillId="0" borderId="19" xfId="0" applyNumberFormat="1" applyFont="1" applyFill="1" applyBorder="1">
      <alignment horizontal="right"/>
    </xf>
    <xf numFmtId="165" fontId="4" fillId="0" borderId="13" xfId="1" applyNumberFormat="1" applyFont="1" applyFill="1" applyBorder="1" applyAlignment="1">
      <alignment horizontal="right"/>
    </xf>
    <xf numFmtId="3" fontId="2" fillId="0" borderId="17" xfId="0" applyNumberFormat="1" applyFont="1" applyFill="1" applyBorder="1">
      <alignment horizontal="right"/>
    </xf>
    <xf numFmtId="165" fontId="6" fillId="0" borderId="10" xfId="1" applyNumberFormat="1" applyFont="1" applyFill="1" applyBorder="1" applyAlignment="1">
      <alignment horizontal="right"/>
    </xf>
    <xf numFmtId="165" fontId="2" fillId="0" borderId="10" xfId="1" applyNumberFormat="1" applyFont="1" applyFill="1" applyBorder="1" applyAlignment="1">
      <alignment horizontal="right"/>
    </xf>
    <xf numFmtId="165" fontId="4" fillId="0" borderId="10" xfId="1" applyNumberFormat="1" applyFont="1" applyFill="1" applyBorder="1" applyAlignment="1">
      <alignment horizontal="right"/>
    </xf>
    <xf numFmtId="165" fontId="2" fillId="0" borderId="11" xfId="1" applyNumberFormat="1" applyFont="1" applyFill="1" applyBorder="1" applyAlignment="1">
      <alignment horizontal="right"/>
    </xf>
    <xf numFmtId="165" fontId="4" fillId="0" borderId="5" xfId="1" applyNumberFormat="1" applyFont="1" applyFill="1" applyBorder="1" applyAlignment="1">
      <alignment horizontal="right"/>
    </xf>
    <xf numFmtId="165" fontId="4" fillId="0" borderId="3" xfId="1" applyNumberFormat="1" applyFont="1" applyFill="1" applyBorder="1" applyAlignment="1">
      <alignment horizontal="right"/>
    </xf>
    <xf numFmtId="165" fontId="4" fillId="0" borderId="19" xfId="1" applyNumberFormat="1" applyFont="1" applyFill="1" applyBorder="1" applyAlignment="1">
      <alignment horizontal="right"/>
    </xf>
    <xf numFmtId="164" fontId="4" fillId="0" borderId="13" xfId="1" applyFont="1" applyFill="1" applyBorder="1" applyAlignment="1">
      <alignment horizontal="right"/>
    </xf>
    <xf numFmtId="165" fontId="6" fillId="0" borderId="5" xfId="1" applyNumberFormat="1" applyFont="1" applyFill="1" applyBorder="1" applyAlignment="1">
      <alignment horizontal="right"/>
    </xf>
    <xf numFmtId="3" fontId="2" fillId="0" borderId="0" xfId="0" applyNumberFormat="1" applyFont="1" applyFill="1">
      <alignment horizontal="right"/>
    </xf>
    <xf numFmtId="165" fontId="2" fillId="0" borderId="0" xfId="1" applyNumberFormat="1" applyFont="1" applyFill="1" applyAlignment="1">
      <alignment horizontal="right"/>
    </xf>
    <xf numFmtId="165" fontId="2" fillId="0" borderId="0" xfId="0" applyNumberFormat="1" applyFont="1" applyFill="1">
      <alignment horizontal="right"/>
    </xf>
    <xf numFmtId="3" fontId="2" fillId="0" borderId="14" xfId="0" applyNumberFormat="1" applyFont="1" applyFill="1" applyBorder="1">
      <alignment horizontal="right"/>
    </xf>
    <xf numFmtId="3" fontId="2" fillId="0" borderId="6" xfId="0" applyNumberFormat="1" applyFont="1" applyFill="1" applyBorder="1">
      <alignment horizontal="right"/>
    </xf>
    <xf numFmtId="3" fontId="2" fillId="0" borderId="8" xfId="0" applyNumberFormat="1" applyFont="1" applyFill="1" applyBorder="1">
      <alignment horizontal="right"/>
    </xf>
    <xf numFmtId="3" fontId="2" fillId="0" borderId="11" xfId="0" applyNumberFormat="1" applyFont="1" applyFill="1" applyBorder="1">
      <alignment horizontal="right"/>
    </xf>
    <xf numFmtId="3" fontId="2" fillId="0" borderId="28" xfId="0" applyNumberFormat="1" applyFont="1" applyBorder="1">
      <alignment horizontal="right"/>
    </xf>
    <xf numFmtId="3" fontId="2" fillId="0" borderId="3" xfId="0" applyNumberFormat="1" applyFont="1" applyBorder="1">
      <alignment horizontal="right"/>
    </xf>
    <xf numFmtId="0" fontId="2" fillId="0" borderId="7" xfId="0" applyFont="1" applyBorder="1" applyAlignment="1">
      <alignment horizontal="center" vertical="center"/>
    </xf>
    <xf numFmtId="0" fontId="2" fillId="0" borderId="28" xfId="0" applyNumberFormat="1" applyFont="1" applyBorder="1" applyAlignment="1">
      <alignment horizontal="center" vertical="center"/>
    </xf>
    <xf numFmtId="0" fontId="2" fillId="0" borderId="28" xfId="0" applyFont="1" applyBorder="1">
      <alignment horizontal="right"/>
    </xf>
    <xf numFmtId="3" fontId="2" fillId="0" borderId="28" xfId="0" applyNumberFormat="1" applyFont="1" applyFill="1" applyBorder="1">
      <alignment horizontal="right"/>
    </xf>
    <xf numFmtId="3" fontId="2" fillId="0" borderId="32" xfId="0" applyNumberFormat="1" applyFont="1" applyFill="1" applyBorder="1">
      <alignment horizontal="right"/>
    </xf>
    <xf numFmtId="0" fontId="2" fillId="0" borderId="33" xfId="0" applyFont="1" applyFill="1" applyBorder="1">
      <alignment horizontal="right"/>
    </xf>
    <xf numFmtId="0" fontId="2" fillId="0" borderId="28" xfId="0" applyFont="1" applyFill="1" applyBorder="1">
      <alignment horizontal="right"/>
    </xf>
    <xf numFmtId="3" fontId="2" fillId="5" borderId="1" xfId="0" applyNumberFormat="1" applyFont="1" applyFill="1" applyBorder="1">
      <alignment horizontal="right"/>
    </xf>
    <xf numFmtId="0" fontId="4" fillId="0" borderId="1" xfId="0" applyFont="1" applyFill="1" applyBorder="1">
      <alignment horizontal="right"/>
    </xf>
    <xf numFmtId="3" fontId="2" fillId="6" borderId="5" xfId="0" applyNumberFormat="1" applyFont="1" applyFill="1" applyBorder="1">
      <alignment horizontal="right"/>
    </xf>
    <xf numFmtId="3" fontId="2" fillId="6" borderId="1" xfId="0" applyNumberFormat="1" applyFont="1" applyFill="1" applyBorder="1">
      <alignment horizontal="right"/>
    </xf>
    <xf numFmtId="165" fontId="4" fillId="6" borderId="20" xfId="1" applyNumberFormat="1" applyFont="1" applyFill="1" applyBorder="1" applyAlignment="1">
      <alignment horizontal="right"/>
    </xf>
    <xf numFmtId="3" fontId="2" fillId="6" borderId="10" xfId="0" applyNumberFormat="1" applyFont="1" applyFill="1" applyBorder="1">
      <alignment horizontal="right"/>
    </xf>
    <xf numFmtId="165" fontId="4" fillId="3" borderId="1" xfId="1" applyNumberFormat="1" applyFont="1" applyFill="1" applyBorder="1" applyAlignment="1">
      <alignment horizontal="right"/>
    </xf>
    <xf numFmtId="165" fontId="4" fillId="7" borderId="1" xfId="1" applyNumberFormat="1" applyFont="1" applyFill="1" applyBorder="1" applyAlignment="1">
      <alignment horizontal="right"/>
    </xf>
    <xf numFmtId="165" fontId="4" fillId="7" borderId="20" xfId="1" applyNumberFormat="1" applyFont="1" applyFill="1" applyBorder="1" applyAlignment="1">
      <alignment horizontal="right"/>
    </xf>
    <xf numFmtId="3" fontId="2" fillId="7" borderId="5" xfId="0" applyNumberFormat="1" applyFont="1" applyFill="1" applyBorder="1">
      <alignment horizontal="right"/>
    </xf>
    <xf numFmtId="3" fontId="2" fillId="7" borderId="1" xfId="0" applyNumberFormat="1" applyFont="1" applyFill="1" applyBorder="1">
      <alignment horizontal="right"/>
    </xf>
    <xf numFmtId="3" fontId="2" fillId="7" borderId="10" xfId="0" applyNumberFormat="1" applyFont="1" applyFill="1" applyBorder="1">
      <alignment horizontal="right"/>
    </xf>
    <xf numFmtId="3" fontId="2" fillId="3" borderId="1" xfId="0" applyNumberFormat="1" applyFont="1" applyFill="1" applyBorder="1">
      <alignment horizontal="right"/>
    </xf>
    <xf numFmtId="165" fontId="2" fillId="3" borderId="1" xfId="1" applyNumberFormat="1" applyFont="1" applyFill="1" applyBorder="1" applyAlignment="1">
      <alignment horizontal="right"/>
    </xf>
    <xf numFmtId="3" fontId="2" fillId="5" borderId="10" xfId="0" applyNumberFormat="1" applyFont="1" applyFill="1" applyBorder="1">
      <alignment horizontal="right"/>
    </xf>
    <xf numFmtId="3" fontId="2" fillId="5" borderId="5" xfId="0" applyNumberFormat="1" applyFont="1" applyFill="1" applyBorder="1">
      <alignment horizontal="right"/>
    </xf>
    <xf numFmtId="165" fontId="2" fillId="5" borderId="1" xfId="1" applyNumberFormat="1" applyFont="1" applyFill="1" applyBorder="1" applyAlignment="1">
      <alignment horizontal="right"/>
    </xf>
    <xf numFmtId="0" fontId="2" fillId="0" borderId="7" xfId="0" applyFont="1" applyBorder="1" applyAlignment="1">
      <alignment horizontal="center" vertical="center"/>
    </xf>
    <xf numFmtId="3" fontId="2" fillId="0" borderId="34" xfId="0" applyNumberFormat="1" applyFont="1" applyFill="1" applyBorder="1">
      <alignment horizontal="right"/>
    </xf>
    <xf numFmtId="3" fontId="2" fillId="0" borderId="32" xfId="0" applyNumberFormat="1" applyFont="1" applyBorder="1">
      <alignment horizontal="right"/>
    </xf>
    <xf numFmtId="0" fontId="2" fillId="0" borderId="32" xfId="0" applyFont="1" applyFill="1" applyBorder="1">
      <alignment horizontal="right"/>
    </xf>
    <xf numFmtId="3" fontId="2" fillId="8" borderId="1" xfId="0" applyNumberFormat="1" applyFont="1" applyFill="1" applyBorder="1">
      <alignment horizontal="right"/>
    </xf>
    <xf numFmtId="0" fontId="2" fillId="3" borderId="0" xfId="0" applyFont="1" applyFill="1">
      <alignment horizontal="right"/>
    </xf>
    <xf numFmtId="3" fontId="2" fillId="3" borderId="0" xfId="0" applyNumberFormat="1" applyFont="1" applyFill="1">
      <alignment horizontal="right"/>
    </xf>
    <xf numFmtId="3" fontId="2" fillId="0" borderId="35" xfId="0" applyNumberFormat="1" applyFont="1" applyBorder="1">
      <alignment horizontal="right"/>
    </xf>
    <xf numFmtId="3" fontId="2" fillId="0" borderId="0" xfId="0" applyNumberFormat="1" applyFont="1" applyBorder="1">
      <alignment horizontal="right"/>
    </xf>
    <xf numFmtId="164" fontId="6" fillId="0" borderId="13" xfId="1" applyFont="1" applyFill="1" applyBorder="1" applyAlignment="1">
      <alignment horizontal="right"/>
    </xf>
    <xf numFmtId="0" fontId="2" fillId="5" borderId="0" xfId="0" applyFont="1" applyFill="1">
      <alignment horizontal="right"/>
    </xf>
    <xf numFmtId="3" fontId="9" fillId="5" borderId="0" xfId="0" applyNumberFormat="1" applyFont="1" applyFill="1" applyAlignment="1">
      <alignment horizontal="center"/>
    </xf>
    <xf numFmtId="0" fontId="5" fillId="3" borderId="0" xfId="0" applyFont="1" applyFill="1">
      <alignment horizontal="right"/>
    </xf>
    <xf numFmtId="0" fontId="2" fillId="8" borderId="17" xfId="0" applyFont="1" applyFill="1" applyBorder="1">
      <alignment horizontal="right"/>
    </xf>
    <xf numFmtId="0" fontId="2" fillId="8" borderId="10" xfId="0" applyFont="1" applyFill="1" applyBorder="1">
      <alignment horizontal="right"/>
    </xf>
    <xf numFmtId="0" fontId="2" fillId="8" borderId="11" xfId="0" applyFont="1" applyFill="1" applyBorder="1">
      <alignment horizontal="right"/>
    </xf>
    <xf numFmtId="3" fontId="2" fillId="8" borderId="0" xfId="0" applyNumberFormat="1" applyFont="1" applyFill="1">
      <alignment horizontal="right"/>
    </xf>
    <xf numFmtId="164" fontId="6" fillId="8" borderId="0" xfId="1" applyFont="1" applyFill="1" applyAlignment="1">
      <alignment horizontal="right"/>
    </xf>
    <xf numFmtId="165" fontId="6" fillId="0" borderId="13" xfId="1" applyNumberFormat="1" applyFont="1" applyFill="1" applyBorder="1" applyAlignment="1">
      <alignment horizontal="right"/>
    </xf>
    <xf numFmtId="3" fontId="2" fillId="5" borderId="0" xfId="0" applyNumberFormat="1" applyFont="1" applyFill="1">
      <alignment horizontal="right"/>
    </xf>
    <xf numFmtId="3" fontId="2" fillId="0" borderId="0" xfId="0" applyNumberFormat="1" applyFont="1" applyFill="1" applyAlignment="1">
      <alignment horizontal="right" vertical="center" wrapText="1" readingOrder="1"/>
    </xf>
    <xf numFmtId="3" fontId="2" fillId="0" borderId="0" xfId="0" applyNumberFormat="1" applyFont="1" applyFill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3" borderId="27" xfId="0" applyFont="1" applyFill="1" applyBorder="1" applyAlignment="1">
      <alignment horizontal="center"/>
    </xf>
    <xf numFmtId="0" fontId="2" fillId="0" borderId="27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20"/>
  <sheetViews>
    <sheetView rightToLeft="1" tabSelected="1" topLeftCell="B1" zoomScale="89" zoomScaleNormal="89" workbookViewId="0">
      <pane xSplit="8" ySplit="2" topLeftCell="Y305" activePane="bottomRight" state="frozen"/>
      <selection activeCell="B1" sqref="B1"/>
      <selection pane="topRight" activeCell="I1" sqref="I1"/>
      <selection pane="bottomLeft" activeCell="B2" sqref="B2"/>
      <selection pane="bottomRight" activeCell="Z319" sqref="Z319"/>
    </sheetView>
  </sheetViews>
  <sheetFormatPr defaultRowHeight="18.75" x14ac:dyDescent="0.45"/>
  <cols>
    <col min="1" max="2" width="9.140625" style="1"/>
    <col min="3" max="3" width="27.140625" style="1" customWidth="1"/>
    <col min="4" max="4" width="8" style="1" bestFit="1" customWidth="1"/>
    <col min="5" max="5" width="45.28515625" style="2" customWidth="1"/>
    <col min="6" max="6" width="21.42578125" style="2" bestFit="1" customWidth="1"/>
    <col min="7" max="7" width="21.7109375" style="2" bestFit="1" customWidth="1"/>
    <col min="8" max="9" width="20.28515625" style="2" bestFit="1" customWidth="1"/>
    <col min="10" max="10" width="20.7109375" style="35" bestFit="1" customWidth="1"/>
    <col min="11" max="11" width="19.140625" style="35" bestFit="1" customWidth="1"/>
    <col min="12" max="12" width="24.5703125" style="35" bestFit="1" customWidth="1"/>
    <col min="13" max="13" width="20.28515625" style="35" bestFit="1" customWidth="1"/>
    <col min="14" max="14" width="19.28515625" style="35" bestFit="1" customWidth="1"/>
    <col min="15" max="15" width="33.140625" style="35" bestFit="1" customWidth="1"/>
    <col min="16" max="17" width="17.7109375" style="35" bestFit="1" customWidth="1"/>
    <col min="18" max="18" width="16.42578125" style="35" bestFit="1" customWidth="1"/>
    <col min="19" max="19" width="22" style="35" bestFit="1" customWidth="1"/>
    <col min="20" max="20" width="23.5703125" style="35" bestFit="1" customWidth="1"/>
    <col min="21" max="21" width="34.140625" style="35" bestFit="1" customWidth="1"/>
    <col min="22" max="22" width="20" style="35" bestFit="1" customWidth="1"/>
    <col min="23" max="23" width="17.7109375" style="35" bestFit="1" customWidth="1"/>
    <col min="24" max="24" width="21.140625" style="35" bestFit="1" customWidth="1"/>
    <col min="25" max="25" width="17.7109375" style="35" bestFit="1" customWidth="1"/>
    <col min="26" max="26" width="22.140625" style="35" bestFit="1" customWidth="1"/>
    <col min="27" max="27" width="28.85546875" style="35" bestFit="1" customWidth="1"/>
    <col min="28" max="28" width="27.7109375" style="35" bestFit="1" customWidth="1"/>
    <col min="29" max="29" width="20" style="35" bestFit="1" customWidth="1"/>
    <col min="30" max="30" width="20.140625" style="35" bestFit="1" customWidth="1"/>
    <col min="31" max="31" width="21" style="35" bestFit="1" customWidth="1"/>
    <col min="32" max="32" width="32.42578125" style="35" bestFit="1" customWidth="1"/>
    <col min="33" max="33" width="15.85546875" style="35" bestFit="1" customWidth="1"/>
    <col min="34" max="16384" width="9.140625" style="35"/>
  </cols>
  <sheetData>
    <row r="1" spans="1:33" s="2" customFormat="1" ht="19.5" thickBot="1" x14ac:dyDescent="0.5">
      <c r="A1" s="1"/>
      <c r="B1" s="1"/>
      <c r="C1" s="137" t="s">
        <v>356</v>
      </c>
      <c r="D1" s="137"/>
      <c r="E1" s="137"/>
      <c r="F1" s="137"/>
      <c r="G1" s="137"/>
      <c r="H1" s="137"/>
      <c r="I1" s="137"/>
      <c r="J1" s="136" t="s">
        <v>353</v>
      </c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 t="s">
        <v>354</v>
      </c>
      <c r="AA1" s="136"/>
      <c r="AB1" s="136"/>
      <c r="AC1" s="136"/>
      <c r="AD1" s="136"/>
      <c r="AE1" s="136"/>
      <c r="AF1" s="136"/>
      <c r="AG1" s="136"/>
    </row>
    <row r="2" spans="1:33" s="1" customFormat="1" ht="32.25" customHeight="1" thickBot="1" x14ac:dyDescent="0.25">
      <c r="A2" s="5" t="s">
        <v>306</v>
      </c>
      <c r="B2" s="5" t="s">
        <v>306</v>
      </c>
      <c r="C2" s="5" t="s">
        <v>307</v>
      </c>
      <c r="D2" s="6" t="s">
        <v>308</v>
      </c>
      <c r="E2" s="6" t="s">
        <v>301</v>
      </c>
      <c r="F2" s="6" t="s">
        <v>302</v>
      </c>
      <c r="G2" s="6" t="s">
        <v>303</v>
      </c>
      <c r="H2" s="6" t="s">
        <v>304</v>
      </c>
      <c r="I2" s="6" t="s">
        <v>305</v>
      </c>
      <c r="J2" s="5" t="s">
        <v>309</v>
      </c>
      <c r="K2" s="5" t="s">
        <v>310</v>
      </c>
      <c r="L2" s="5" t="s">
        <v>331</v>
      </c>
      <c r="M2" s="5" t="s">
        <v>311</v>
      </c>
      <c r="N2" s="5" t="s">
        <v>312</v>
      </c>
      <c r="O2" s="5" t="s">
        <v>313</v>
      </c>
      <c r="P2" s="5" t="s">
        <v>314</v>
      </c>
      <c r="Q2" s="5" t="s">
        <v>143</v>
      </c>
      <c r="R2" s="5" t="s">
        <v>144</v>
      </c>
      <c r="S2" s="5" t="s">
        <v>315</v>
      </c>
      <c r="T2" s="5" t="s">
        <v>316</v>
      </c>
      <c r="U2" s="5" t="s">
        <v>317</v>
      </c>
      <c r="V2" s="5" t="s">
        <v>124</v>
      </c>
      <c r="W2" s="5" t="s">
        <v>318</v>
      </c>
      <c r="X2" s="5" t="s">
        <v>319</v>
      </c>
      <c r="Y2" s="5" t="s">
        <v>320</v>
      </c>
      <c r="Z2" s="5" t="s">
        <v>321</v>
      </c>
      <c r="AA2" s="5" t="s">
        <v>322</v>
      </c>
      <c r="AB2" s="5" t="s">
        <v>355</v>
      </c>
      <c r="AC2" s="5" t="s">
        <v>323</v>
      </c>
      <c r="AD2" s="5" t="s">
        <v>271</v>
      </c>
      <c r="AE2" s="5" t="s">
        <v>324</v>
      </c>
      <c r="AF2" s="5" t="s">
        <v>165</v>
      </c>
      <c r="AG2" s="5" t="s">
        <v>325</v>
      </c>
    </row>
    <row r="3" spans="1:33" x14ac:dyDescent="0.45">
      <c r="A3" s="121">
        <v>11</v>
      </c>
      <c r="B3" s="121">
        <v>11</v>
      </c>
      <c r="C3" s="124" t="s">
        <v>314</v>
      </c>
      <c r="D3" s="8">
        <v>1110</v>
      </c>
      <c r="E3" s="9" t="s">
        <v>0</v>
      </c>
      <c r="F3" s="10">
        <v>14026821226768</v>
      </c>
      <c r="G3" s="10">
        <v>13991093595068</v>
      </c>
      <c r="H3" s="26">
        <v>35727631700</v>
      </c>
      <c r="I3" s="70">
        <v>0</v>
      </c>
      <c r="J3" s="32"/>
      <c r="K3" s="33"/>
      <c r="L3" s="33"/>
      <c r="M3" s="33"/>
      <c r="N3" s="33"/>
      <c r="O3" s="33"/>
      <c r="P3" s="26">
        <f t="shared" ref="P3:P8" si="0">H3</f>
        <v>35727631700</v>
      </c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4"/>
    </row>
    <row r="4" spans="1:33" x14ac:dyDescent="0.45">
      <c r="A4" s="122"/>
      <c r="B4" s="122"/>
      <c r="C4" s="125"/>
      <c r="D4" s="7">
        <v>1115</v>
      </c>
      <c r="E4" s="3" t="s">
        <v>1</v>
      </c>
      <c r="F4" s="4">
        <v>18010399299</v>
      </c>
      <c r="G4" s="4">
        <v>4656874</v>
      </c>
      <c r="H4" s="25">
        <v>18005742425</v>
      </c>
      <c r="I4" s="71">
        <v>0</v>
      </c>
      <c r="J4" s="36"/>
      <c r="K4" s="37"/>
      <c r="L4" s="37"/>
      <c r="M4" s="37"/>
      <c r="N4" s="37"/>
      <c r="O4" s="37"/>
      <c r="P4" s="25">
        <f t="shared" si="0"/>
        <v>18005742425</v>
      </c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8"/>
    </row>
    <row r="5" spans="1:33" x14ac:dyDescent="0.45">
      <c r="A5" s="122"/>
      <c r="B5" s="122"/>
      <c r="C5" s="125"/>
      <c r="D5" s="7">
        <v>1120</v>
      </c>
      <c r="E5" s="3" t="s">
        <v>2</v>
      </c>
      <c r="F5" s="4">
        <v>4225204753</v>
      </c>
      <c r="G5" s="4">
        <v>4225204753</v>
      </c>
      <c r="H5" s="25">
        <v>0</v>
      </c>
      <c r="I5" s="71">
        <v>0</v>
      </c>
      <c r="J5" s="36"/>
      <c r="K5" s="37"/>
      <c r="L5" s="37"/>
      <c r="M5" s="37"/>
      <c r="N5" s="37"/>
      <c r="O5" s="37"/>
      <c r="P5" s="25">
        <f t="shared" si="0"/>
        <v>0</v>
      </c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8"/>
    </row>
    <row r="6" spans="1:33" x14ac:dyDescent="0.45">
      <c r="A6" s="122"/>
      <c r="B6" s="122"/>
      <c r="C6" s="125"/>
      <c r="D6" s="7">
        <v>1126</v>
      </c>
      <c r="E6" s="3" t="s">
        <v>3</v>
      </c>
      <c r="F6" s="4">
        <v>93435097144</v>
      </c>
      <c r="G6" s="4">
        <v>79507651497</v>
      </c>
      <c r="H6" s="25">
        <v>13927445647</v>
      </c>
      <c r="I6" s="71">
        <v>0</v>
      </c>
      <c r="J6" s="36"/>
      <c r="K6" s="37"/>
      <c r="L6" s="37"/>
      <c r="M6" s="37"/>
      <c r="N6" s="37"/>
      <c r="O6" s="37"/>
      <c r="P6" s="25">
        <f t="shared" si="0"/>
        <v>13927445647</v>
      </c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8"/>
    </row>
    <row r="7" spans="1:33" x14ac:dyDescent="0.45">
      <c r="A7" s="122"/>
      <c r="B7" s="122"/>
      <c r="C7" s="125"/>
      <c r="D7" s="7">
        <v>1127</v>
      </c>
      <c r="E7" s="3" t="s">
        <v>4</v>
      </c>
      <c r="F7" s="4">
        <v>337229373356</v>
      </c>
      <c r="G7" s="4">
        <v>337229373356</v>
      </c>
      <c r="H7" s="25">
        <v>0</v>
      </c>
      <c r="I7" s="71">
        <v>0</v>
      </c>
      <c r="J7" s="36"/>
      <c r="K7" s="37"/>
      <c r="L7" s="37"/>
      <c r="M7" s="37"/>
      <c r="N7" s="37"/>
      <c r="O7" s="37"/>
      <c r="P7" s="25">
        <f t="shared" si="0"/>
        <v>0</v>
      </c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8"/>
    </row>
    <row r="8" spans="1:33" x14ac:dyDescent="0.45">
      <c r="A8" s="122"/>
      <c r="B8" s="122"/>
      <c r="C8" s="125"/>
      <c r="D8" s="7">
        <v>1130</v>
      </c>
      <c r="E8" s="3" t="s">
        <v>5</v>
      </c>
      <c r="F8" s="4">
        <v>124540923638</v>
      </c>
      <c r="G8" s="4">
        <v>124442237747</v>
      </c>
      <c r="H8" s="25">
        <v>98685891</v>
      </c>
      <c r="I8" s="71">
        <v>0</v>
      </c>
      <c r="J8" s="36"/>
      <c r="K8" s="37"/>
      <c r="L8" s="37"/>
      <c r="M8" s="37"/>
      <c r="N8" s="37"/>
      <c r="O8" s="37"/>
      <c r="P8" s="25">
        <f t="shared" si="0"/>
        <v>98685891</v>
      </c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8"/>
    </row>
    <row r="9" spans="1:33" x14ac:dyDescent="0.45">
      <c r="A9" s="122"/>
      <c r="B9" s="122"/>
      <c r="C9" s="125"/>
      <c r="D9" s="7">
        <v>1140</v>
      </c>
      <c r="E9" s="3" t="s">
        <v>6</v>
      </c>
      <c r="F9" s="4">
        <v>4314410322519</v>
      </c>
      <c r="G9" s="4">
        <v>4001858441245</v>
      </c>
      <c r="H9" s="25">
        <v>312551881274</v>
      </c>
      <c r="I9" s="71">
        <v>0</v>
      </c>
      <c r="J9" s="36"/>
      <c r="K9" s="37"/>
      <c r="L9" s="37"/>
      <c r="M9" s="37"/>
      <c r="N9" s="37"/>
      <c r="O9" s="82">
        <f>H9</f>
        <v>312551881274</v>
      </c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8"/>
    </row>
    <row r="10" spans="1:33" ht="19.5" thickBot="1" x14ac:dyDescent="0.5">
      <c r="A10" s="123"/>
      <c r="B10" s="123"/>
      <c r="C10" s="126"/>
      <c r="D10" s="13">
        <v>1141</v>
      </c>
      <c r="E10" s="14" t="s">
        <v>7</v>
      </c>
      <c r="F10" s="15">
        <v>159376068754</v>
      </c>
      <c r="G10" s="15">
        <v>150000000000</v>
      </c>
      <c r="H10" s="41">
        <v>9376068754</v>
      </c>
      <c r="I10" s="72">
        <v>0</v>
      </c>
      <c r="J10" s="39"/>
      <c r="K10" s="40"/>
      <c r="L10" s="40"/>
      <c r="M10" s="40"/>
      <c r="N10" s="40"/>
      <c r="O10" s="96">
        <f>H10</f>
        <v>9376068754</v>
      </c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2"/>
    </row>
    <row r="11" spans="1:33" ht="19.5" thickBot="1" x14ac:dyDescent="0.5">
      <c r="A11" s="17">
        <v>12</v>
      </c>
      <c r="B11" s="17">
        <v>12</v>
      </c>
      <c r="C11" s="17" t="s">
        <v>357</v>
      </c>
      <c r="D11" s="18">
        <v>1230</v>
      </c>
      <c r="E11" s="19" t="s">
        <v>8</v>
      </c>
      <c r="F11" s="20">
        <v>1008000000</v>
      </c>
      <c r="G11" s="20">
        <v>0</v>
      </c>
      <c r="H11" s="45">
        <v>1008000000</v>
      </c>
      <c r="I11" s="69">
        <v>0</v>
      </c>
      <c r="J11" s="43"/>
      <c r="K11" s="44"/>
      <c r="L11" s="45">
        <f>H11</f>
        <v>1008000000</v>
      </c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6"/>
    </row>
    <row r="12" spans="1:33" x14ac:dyDescent="0.45">
      <c r="A12" s="121">
        <v>13</v>
      </c>
      <c r="B12" s="121">
        <v>13</v>
      </c>
      <c r="C12" s="124" t="s">
        <v>326</v>
      </c>
      <c r="D12" s="8">
        <v>1310</v>
      </c>
      <c r="E12" s="9" t="s">
        <v>9</v>
      </c>
      <c r="F12" s="10">
        <v>4168671251354</v>
      </c>
      <c r="G12" s="10">
        <v>3491797647436</v>
      </c>
      <c r="H12" s="4">
        <v>676873603918</v>
      </c>
      <c r="I12" s="4">
        <v>0</v>
      </c>
      <c r="J12" s="32"/>
      <c r="K12" s="33"/>
      <c r="L12" s="33"/>
      <c r="M12" s="33"/>
      <c r="N12" s="33"/>
      <c r="O12" s="97">
        <f>H12</f>
        <v>676873603918</v>
      </c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4"/>
    </row>
    <row r="13" spans="1:33" x14ac:dyDescent="0.45">
      <c r="A13" s="122"/>
      <c r="B13" s="122"/>
      <c r="C13" s="125"/>
      <c r="D13" s="7">
        <v>1320</v>
      </c>
      <c r="E13" s="3" t="s">
        <v>10</v>
      </c>
      <c r="F13" s="4">
        <v>14433719617110</v>
      </c>
      <c r="G13" s="4">
        <v>8835964531028</v>
      </c>
      <c r="H13" s="4">
        <v>5597755086082</v>
      </c>
      <c r="I13" s="4">
        <v>0</v>
      </c>
      <c r="J13" s="36"/>
      <c r="K13" s="37"/>
      <c r="L13" s="37"/>
      <c r="M13" s="37"/>
      <c r="N13" s="37"/>
      <c r="O13" s="82">
        <f>H13+U13</f>
        <v>5593760052372</v>
      </c>
      <c r="P13" s="37"/>
      <c r="Q13" s="37"/>
      <c r="R13" s="37"/>
      <c r="S13" s="37"/>
      <c r="T13" s="37"/>
      <c r="U13" s="89">
        <v>-3995033710</v>
      </c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8"/>
    </row>
    <row r="14" spans="1:33" x14ac:dyDescent="0.45">
      <c r="A14" s="122"/>
      <c r="B14" s="122"/>
      <c r="C14" s="125"/>
      <c r="D14" s="7">
        <v>1321</v>
      </c>
      <c r="E14" s="3" t="s">
        <v>11</v>
      </c>
      <c r="F14" s="4">
        <v>279095138548</v>
      </c>
      <c r="G14" s="4">
        <v>391334609405</v>
      </c>
      <c r="H14" s="4">
        <v>0</v>
      </c>
      <c r="I14" s="4">
        <v>112239470857</v>
      </c>
      <c r="J14" s="36"/>
      <c r="K14" s="37"/>
      <c r="L14" s="37"/>
      <c r="M14" s="37"/>
      <c r="N14" s="37"/>
      <c r="O14" s="95">
        <v>0</v>
      </c>
      <c r="P14" s="37"/>
      <c r="Q14" s="37"/>
      <c r="R14" s="37"/>
      <c r="S14" s="37"/>
      <c r="T14" s="37"/>
      <c r="U14" s="83"/>
      <c r="V14" s="37"/>
      <c r="W14" s="37"/>
      <c r="X14" s="37"/>
      <c r="Y14" s="94">
        <f>I14</f>
        <v>112239470857</v>
      </c>
      <c r="Z14" s="37"/>
      <c r="AA14" s="37"/>
      <c r="AB14" s="37"/>
      <c r="AC14" s="37"/>
      <c r="AD14" s="37"/>
      <c r="AE14" s="37"/>
      <c r="AF14" s="37"/>
      <c r="AG14" s="38"/>
    </row>
    <row r="15" spans="1:33" x14ac:dyDescent="0.45">
      <c r="A15" s="122"/>
      <c r="B15" s="122"/>
      <c r="C15" s="125"/>
      <c r="D15" s="7">
        <v>1330</v>
      </c>
      <c r="E15" s="3" t="s">
        <v>12</v>
      </c>
      <c r="F15" s="4">
        <v>995895876543</v>
      </c>
      <c r="G15" s="4">
        <v>761352567943</v>
      </c>
      <c r="H15" s="4">
        <v>234543308600</v>
      </c>
      <c r="I15" s="4">
        <v>0</v>
      </c>
      <c r="J15" s="36"/>
      <c r="K15" s="37"/>
      <c r="L15" s="37"/>
      <c r="M15" s="37"/>
      <c r="N15" s="37"/>
      <c r="O15" s="82">
        <f>H15</f>
        <v>234543308600</v>
      </c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8"/>
    </row>
    <row r="16" spans="1:33" ht="19.5" thickBot="1" x14ac:dyDescent="0.5">
      <c r="A16" s="123"/>
      <c r="B16" s="123"/>
      <c r="C16" s="126"/>
      <c r="D16" s="13">
        <v>1340</v>
      </c>
      <c r="E16" s="14" t="s">
        <v>13</v>
      </c>
      <c r="F16" s="15">
        <v>536430447798</v>
      </c>
      <c r="G16" s="15">
        <v>536430447798</v>
      </c>
      <c r="H16" s="4">
        <v>0</v>
      </c>
      <c r="I16" s="4">
        <v>0</v>
      </c>
      <c r="J16" s="39"/>
      <c r="K16" s="40"/>
      <c r="L16" s="40"/>
      <c r="M16" s="40"/>
      <c r="N16" s="40"/>
      <c r="O16" s="41">
        <f>H16</f>
        <v>0</v>
      </c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2"/>
    </row>
    <row r="17" spans="1:33" x14ac:dyDescent="0.45">
      <c r="A17" s="121">
        <v>14</v>
      </c>
      <c r="B17" s="121">
        <v>14</v>
      </c>
      <c r="C17" s="124" t="s">
        <v>327</v>
      </c>
      <c r="D17" s="8">
        <v>1410</v>
      </c>
      <c r="E17" s="9" t="s">
        <v>14</v>
      </c>
      <c r="F17" s="10">
        <v>648109766784</v>
      </c>
      <c r="G17" s="10">
        <v>648109766784</v>
      </c>
      <c r="H17" s="26">
        <v>0</v>
      </c>
      <c r="I17" s="70">
        <v>0</v>
      </c>
      <c r="J17" s="32"/>
      <c r="K17" s="33"/>
      <c r="L17" s="33"/>
      <c r="M17" s="33"/>
      <c r="N17" s="33"/>
      <c r="O17" s="26">
        <f>H17</f>
        <v>0</v>
      </c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4"/>
    </row>
    <row r="18" spans="1:33" x14ac:dyDescent="0.45">
      <c r="A18" s="122"/>
      <c r="B18" s="122"/>
      <c r="C18" s="125"/>
      <c r="D18" s="7">
        <v>1420</v>
      </c>
      <c r="E18" s="3" t="s">
        <v>15</v>
      </c>
      <c r="F18" s="4">
        <v>116406554345</v>
      </c>
      <c r="G18" s="4">
        <v>73323779651</v>
      </c>
      <c r="H18" s="4">
        <v>43082774694</v>
      </c>
      <c r="I18" s="4">
        <v>0</v>
      </c>
      <c r="J18" s="36"/>
      <c r="K18" s="37"/>
      <c r="L18" s="37"/>
      <c r="M18" s="37"/>
      <c r="N18" s="37"/>
      <c r="O18" s="82">
        <f>H18-3968640000-1352262431-1174995640</f>
        <v>36586876623</v>
      </c>
      <c r="P18" s="37"/>
      <c r="Q18" s="37"/>
      <c r="R18" s="37"/>
      <c r="S18" s="37"/>
      <c r="T18" s="37"/>
      <c r="U18" s="86">
        <f>-6495898071</f>
        <v>-6495898071</v>
      </c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8"/>
    </row>
    <row r="19" spans="1:33" x14ac:dyDescent="0.45">
      <c r="A19" s="122"/>
      <c r="B19" s="122"/>
      <c r="C19" s="125"/>
      <c r="D19" s="7">
        <v>1430</v>
      </c>
      <c r="E19" s="3" t="s">
        <v>16</v>
      </c>
      <c r="F19" s="4">
        <v>162089731420</v>
      </c>
      <c r="G19" s="4">
        <v>212140846785</v>
      </c>
      <c r="H19" s="4">
        <v>0</v>
      </c>
      <c r="I19" s="4">
        <v>50051115365</v>
      </c>
      <c r="J19" s="36"/>
      <c r="K19" s="37"/>
      <c r="L19" s="37"/>
      <c r="M19" s="37"/>
      <c r="N19" s="37"/>
      <c r="O19" s="98">
        <v>9172000454</v>
      </c>
      <c r="P19" s="37"/>
      <c r="Q19" s="37"/>
      <c r="R19" s="37"/>
      <c r="S19" s="37"/>
      <c r="T19" s="37"/>
      <c r="U19" s="27">
        <f>74139940814-14916824995</f>
        <v>59223115819</v>
      </c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8"/>
    </row>
    <row r="20" spans="1:33" x14ac:dyDescent="0.45">
      <c r="A20" s="122"/>
      <c r="B20" s="122"/>
      <c r="C20" s="125"/>
      <c r="D20" s="7">
        <v>1450</v>
      </c>
      <c r="E20" s="3" t="s">
        <v>17</v>
      </c>
      <c r="F20" s="4">
        <v>133318864868</v>
      </c>
      <c r="G20" s="4">
        <v>196310939430</v>
      </c>
      <c r="H20" s="4">
        <v>0</v>
      </c>
      <c r="I20" s="4">
        <v>62992074562</v>
      </c>
      <c r="J20" s="36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27">
        <f>I20</f>
        <v>62992074562</v>
      </c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8"/>
    </row>
    <row r="21" spans="1:33" x14ac:dyDescent="0.45">
      <c r="A21" s="122"/>
      <c r="B21" s="122"/>
      <c r="C21" s="125"/>
      <c r="D21" s="7">
        <v>1451</v>
      </c>
      <c r="E21" s="3" t="s">
        <v>18</v>
      </c>
      <c r="F21" s="4">
        <v>7053162978</v>
      </c>
      <c r="G21" s="4">
        <v>4396496304</v>
      </c>
      <c r="H21" s="4">
        <v>2656666674</v>
      </c>
      <c r="I21" s="4">
        <v>0</v>
      </c>
      <c r="J21" s="36"/>
      <c r="K21" s="37"/>
      <c r="L21" s="37"/>
      <c r="M21" s="37"/>
      <c r="N21" s="37"/>
      <c r="O21" s="82">
        <f>H21</f>
        <v>2656666674</v>
      </c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8"/>
    </row>
    <row r="22" spans="1:33" x14ac:dyDescent="0.45">
      <c r="A22" s="122"/>
      <c r="B22" s="122"/>
      <c r="C22" s="125"/>
      <c r="D22" s="7">
        <v>1452</v>
      </c>
      <c r="E22" s="3" t="s">
        <v>19</v>
      </c>
      <c r="F22" s="4">
        <v>1175000000</v>
      </c>
      <c r="G22" s="4">
        <v>720000000</v>
      </c>
      <c r="H22" s="4">
        <v>455000000</v>
      </c>
      <c r="I22" s="4">
        <v>0</v>
      </c>
      <c r="J22" s="36"/>
      <c r="K22" s="37"/>
      <c r="L22" s="37"/>
      <c r="M22" s="37"/>
      <c r="N22" s="37"/>
      <c r="O22" s="82">
        <f>H22</f>
        <v>455000000</v>
      </c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8"/>
    </row>
    <row r="23" spans="1:33" x14ac:dyDescent="0.45">
      <c r="A23" s="122"/>
      <c r="B23" s="122"/>
      <c r="C23" s="125"/>
      <c r="D23" s="7">
        <v>1453</v>
      </c>
      <c r="E23" s="3" t="s">
        <v>20</v>
      </c>
      <c r="F23" s="4">
        <v>0</v>
      </c>
      <c r="G23" s="4">
        <v>0</v>
      </c>
      <c r="H23" s="4">
        <v>0</v>
      </c>
      <c r="I23" s="4">
        <v>0</v>
      </c>
      <c r="J23" s="36"/>
      <c r="K23" s="37"/>
      <c r="L23" s="37"/>
      <c r="M23" s="37"/>
      <c r="N23" s="37"/>
      <c r="O23" s="25">
        <f>H23</f>
        <v>0</v>
      </c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8"/>
    </row>
    <row r="24" spans="1:33" x14ac:dyDescent="0.45">
      <c r="A24" s="122"/>
      <c r="B24" s="122"/>
      <c r="C24" s="125"/>
      <c r="D24" s="7">
        <v>1458</v>
      </c>
      <c r="E24" s="3" t="s">
        <v>21</v>
      </c>
      <c r="F24" s="4">
        <v>10725213174</v>
      </c>
      <c r="G24" s="4">
        <v>1341124528</v>
      </c>
      <c r="H24" s="4">
        <v>9384088646</v>
      </c>
      <c r="I24" s="4">
        <v>0</v>
      </c>
      <c r="J24" s="36"/>
      <c r="K24" s="37"/>
      <c r="L24" s="37"/>
      <c r="M24" s="37"/>
      <c r="N24" s="37"/>
      <c r="O24" s="82">
        <f>H24</f>
        <v>9384088646</v>
      </c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8"/>
    </row>
    <row r="25" spans="1:33" x14ac:dyDescent="0.45">
      <c r="A25" s="122"/>
      <c r="B25" s="122"/>
      <c r="C25" s="125"/>
      <c r="D25" s="7">
        <v>1462</v>
      </c>
      <c r="E25" s="3" t="s">
        <v>22</v>
      </c>
      <c r="F25" s="4">
        <v>241475427</v>
      </c>
      <c r="G25" s="4">
        <v>241122613</v>
      </c>
      <c r="H25" s="4">
        <v>352814</v>
      </c>
      <c r="I25" s="4">
        <v>0</v>
      </c>
      <c r="J25" s="36"/>
      <c r="K25" s="37"/>
      <c r="L25" s="37"/>
      <c r="M25" s="37"/>
      <c r="N25" s="37"/>
      <c r="O25" s="82">
        <f>H25</f>
        <v>352814</v>
      </c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8"/>
    </row>
    <row r="26" spans="1:33" x14ac:dyDescent="0.45">
      <c r="A26" s="122"/>
      <c r="B26" s="122"/>
      <c r="C26" s="125"/>
      <c r="D26" s="7">
        <v>1463</v>
      </c>
      <c r="E26" s="3" t="s">
        <v>23</v>
      </c>
      <c r="F26" s="4">
        <v>2103592</v>
      </c>
      <c r="G26" s="4">
        <v>2224412</v>
      </c>
      <c r="H26" s="4">
        <v>0</v>
      </c>
      <c r="I26" s="4">
        <v>120820</v>
      </c>
      <c r="J26" s="36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27">
        <f>I26</f>
        <v>120820</v>
      </c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8"/>
    </row>
    <row r="27" spans="1:33" x14ac:dyDescent="0.45">
      <c r="A27" s="122"/>
      <c r="B27" s="122"/>
      <c r="C27" s="125"/>
      <c r="D27" s="7">
        <v>1464</v>
      </c>
      <c r="E27" s="3" t="s">
        <v>24</v>
      </c>
      <c r="F27" s="4">
        <v>96127572109</v>
      </c>
      <c r="G27" s="4">
        <v>95165649721</v>
      </c>
      <c r="H27" s="4">
        <v>961922388</v>
      </c>
      <c r="I27" s="4">
        <v>0</v>
      </c>
      <c r="J27" s="36"/>
      <c r="K27" s="37"/>
      <c r="L27" s="37"/>
      <c r="M27" s="37"/>
      <c r="N27" s="37"/>
      <c r="O27" s="25">
        <f>H27</f>
        <v>961922388</v>
      </c>
      <c r="P27" s="37"/>
      <c r="Q27" s="37"/>
      <c r="R27" s="37"/>
      <c r="S27" s="37"/>
      <c r="T27" s="37"/>
      <c r="U27" s="27">
        <f>I27</f>
        <v>0</v>
      </c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8"/>
    </row>
    <row r="28" spans="1:33" x14ac:dyDescent="0.45">
      <c r="A28" s="122"/>
      <c r="B28" s="122"/>
      <c r="C28" s="125"/>
      <c r="D28" s="7">
        <v>1465</v>
      </c>
      <c r="E28" s="3" t="s">
        <v>25</v>
      </c>
      <c r="F28" s="4">
        <v>0</v>
      </c>
      <c r="G28" s="4">
        <v>0</v>
      </c>
      <c r="H28" s="4">
        <v>0</v>
      </c>
      <c r="I28" s="4">
        <v>0</v>
      </c>
      <c r="J28" s="36"/>
      <c r="K28" s="37"/>
      <c r="L28" s="37"/>
      <c r="M28" s="37"/>
      <c r="N28" s="37"/>
      <c r="O28" s="25">
        <f>H28</f>
        <v>0</v>
      </c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8"/>
    </row>
    <row r="29" spans="1:33" x14ac:dyDescent="0.45">
      <c r="A29" s="122"/>
      <c r="B29" s="122"/>
      <c r="C29" s="125"/>
      <c r="D29" s="7">
        <v>1471</v>
      </c>
      <c r="E29" s="3" t="s">
        <v>26</v>
      </c>
      <c r="F29" s="4">
        <v>10363496400</v>
      </c>
      <c r="G29" s="4">
        <v>10363496400</v>
      </c>
      <c r="H29" s="4">
        <v>0</v>
      </c>
      <c r="I29" s="4">
        <v>0</v>
      </c>
      <c r="J29" s="36"/>
      <c r="K29" s="37"/>
      <c r="L29" s="37"/>
      <c r="M29" s="37"/>
      <c r="N29" s="37"/>
      <c r="O29" s="25">
        <f>H29</f>
        <v>0</v>
      </c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8"/>
    </row>
    <row r="30" spans="1:33" x14ac:dyDescent="0.45">
      <c r="A30" s="122"/>
      <c r="B30" s="122"/>
      <c r="C30" s="125"/>
      <c r="D30" s="7">
        <v>1489</v>
      </c>
      <c r="E30" s="3" t="s">
        <v>27</v>
      </c>
      <c r="F30" s="4">
        <v>37985397110</v>
      </c>
      <c r="G30" s="4">
        <v>34764319945</v>
      </c>
      <c r="H30" s="4">
        <v>3221077165</v>
      </c>
      <c r="I30" s="4">
        <v>0</v>
      </c>
      <c r="J30" s="36"/>
      <c r="K30" s="37"/>
      <c r="L30" s="37"/>
      <c r="M30" s="37"/>
      <c r="N30" s="37"/>
      <c r="O30" s="48"/>
      <c r="P30" s="37"/>
      <c r="Q30" s="37"/>
      <c r="R30" s="37"/>
      <c r="S30" s="37"/>
      <c r="T30" s="37"/>
      <c r="U30" s="37"/>
      <c r="V30" s="37"/>
      <c r="W30" s="37"/>
      <c r="X30" s="48">
        <f>H30*-1</f>
        <v>-3221077165</v>
      </c>
      <c r="Y30" s="37"/>
      <c r="Z30" s="37"/>
      <c r="AA30" s="37"/>
      <c r="AB30" s="37"/>
      <c r="AC30" s="37"/>
      <c r="AD30" s="37"/>
      <c r="AE30" s="37"/>
      <c r="AF30" s="37"/>
      <c r="AG30" s="38"/>
    </row>
    <row r="31" spans="1:33" x14ac:dyDescent="0.45">
      <c r="A31" s="122"/>
      <c r="B31" s="122"/>
      <c r="C31" s="125"/>
      <c r="D31" s="7">
        <v>1493</v>
      </c>
      <c r="E31" s="3" t="s">
        <v>28</v>
      </c>
      <c r="F31" s="4">
        <v>0</v>
      </c>
      <c r="G31" s="4">
        <v>0</v>
      </c>
      <c r="H31" s="4">
        <v>0</v>
      </c>
      <c r="I31" s="4">
        <v>0</v>
      </c>
      <c r="J31" s="36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8"/>
    </row>
    <row r="32" spans="1:33" x14ac:dyDescent="0.45">
      <c r="A32" s="122"/>
      <c r="B32" s="122"/>
      <c r="C32" s="125"/>
      <c r="D32" s="7">
        <v>1494</v>
      </c>
      <c r="E32" s="3" t="s">
        <v>29</v>
      </c>
      <c r="F32" s="4">
        <v>753008205000</v>
      </c>
      <c r="G32" s="4">
        <v>425033989000</v>
      </c>
      <c r="H32" s="4">
        <v>327974216000</v>
      </c>
      <c r="I32" s="4">
        <v>0</v>
      </c>
      <c r="J32" s="36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48">
        <f>H32*-1</f>
        <v>-327974216000</v>
      </c>
      <c r="Y32" s="37"/>
      <c r="Z32" s="37"/>
      <c r="AA32" s="37"/>
      <c r="AB32" s="37"/>
      <c r="AC32" s="37"/>
      <c r="AD32" s="37"/>
      <c r="AE32" s="37"/>
      <c r="AF32" s="37"/>
      <c r="AG32" s="38"/>
    </row>
    <row r="33" spans="1:33" x14ac:dyDescent="0.45">
      <c r="A33" s="122"/>
      <c r="B33" s="122"/>
      <c r="C33" s="125"/>
      <c r="D33" s="7">
        <v>1495</v>
      </c>
      <c r="E33" s="3" t="s">
        <v>30</v>
      </c>
      <c r="F33" s="4">
        <v>21794338115</v>
      </c>
      <c r="G33" s="4">
        <v>583167144</v>
      </c>
      <c r="H33" s="4">
        <v>21211170971</v>
      </c>
      <c r="I33" s="4">
        <v>0</v>
      </c>
      <c r="J33" s="36"/>
      <c r="K33" s="37"/>
      <c r="L33" s="37"/>
      <c r="M33" s="37"/>
      <c r="N33" s="25">
        <f>H33</f>
        <v>21211170971</v>
      </c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8"/>
    </row>
    <row r="34" spans="1:33" x14ac:dyDescent="0.45">
      <c r="A34" s="122"/>
      <c r="B34" s="122"/>
      <c r="C34" s="125"/>
      <c r="D34" s="7">
        <v>1496</v>
      </c>
      <c r="E34" s="3" t="s">
        <v>31</v>
      </c>
      <c r="F34" s="4">
        <v>3000000000</v>
      </c>
      <c r="G34" s="4">
        <v>3000000000</v>
      </c>
      <c r="H34" s="4">
        <v>0</v>
      </c>
      <c r="I34" s="4">
        <v>0</v>
      </c>
      <c r="J34" s="36"/>
      <c r="K34" s="37"/>
      <c r="L34" s="37"/>
      <c r="M34" s="37"/>
      <c r="N34" s="37"/>
      <c r="O34" s="25"/>
      <c r="P34" s="37"/>
      <c r="Q34" s="37"/>
      <c r="R34" s="37"/>
      <c r="S34" s="37"/>
      <c r="T34" s="37"/>
      <c r="U34" s="37"/>
      <c r="V34" s="37"/>
      <c r="W34" s="37"/>
      <c r="X34" s="48">
        <f>H34*-1</f>
        <v>0</v>
      </c>
      <c r="Y34" s="37"/>
      <c r="Z34" s="37"/>
      <c r="AA34" s="37"/>
      <c r="AB34" s="37"/>
      <c r="AC34" s="37"/>
      <c r="AD34" s="37"/>
      <c r="AE34" s="37"/>
      <c r="AF34" s="37"/>
      <c r="AG34" s="38"/>
    </row>
    <row r="35" spans="1:33" x14ac:dyDescent="0.45">
      <c r="A35" s="122"/>
      <c r="B35" s="122"/>
      <c r="C35" s="125"/>
      <c r="D35" s="7">
        <v>1497</v>
      </c>
      <c r="E35" s="3" t="s">
        <v>32</v>
      </c>
      <c r="F35" s="4">
        <v>0</v>
      </c>
      <c r="G35" s="4">
        <v>0</v>
      </c>
      <c r="H35" s="4">
        <v>0</v>
      </c>
      <c r="I35" s="4">
        <v>0</v>
      </c>
      <c r="J35" s="36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8"/>
    </row>
    <row r="36" spans="1:33" ht="19.5" thickBot="1" x14ac:dyDescent="0.5">
      <c r="A36" s="123"/>
      <c r="B36" s="123"/>
      <c r="C36" s="126"/>
      <c r="D36" s="13">
        <v>1499</v>
      </c>
      <c r="E36" s="14" t="s">
        <v>33</v>
      </c>
      <c r="F36" s="73">
        <v>128342029066</v>
      </c>
      <c r="G36" s="15">
        <v>6556375816</v>
      </c>
      <c r="H36" s="73">
        <v>121785653250</v>
      </c>
      <c r="I36" s="73">
        <v>0</v>
      </c>
      <c r="J36" s="39"/>
      <c r="K36" s="40"/>
      <c r="L36" s="40"/>
      <c r="M36" s="40"/>
      <c r="N36" s="40"/>
      <c r="O36" s="96">
        <f>H36</f>
        <v>121785653250</v>
      </c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2"/>
    </row>
    <row r="37" spans="1:33" x14ac:dyDescent="0.45">
      <c r="A37" s="130">
        <v>15</v>
      </c>
      <c r="B37" s="130">
        <v>15</v>
      </c>
      <c r="C37" s="133" t="s">
        <v>312</v>
      </c>
      <c r="D37" s="8">
        <v>1510</v>
      </c>
      <c r="E37" s="9" t="s">
        <v>34</v>
      </c>
      <c r="F37" s="10">
        <v>11800212744526</v>
      </c>
      <c r="G37" s="10">
        <v>11181718090025</v>
      </c>
      <c r="H37" s="10">
        <v>618494654501</v>
      </c>
      <c r="I37" s="11">
        <v>0</v>
      </c>
      <c r="J37" s="32"/>
      <c r="K37" s="33"/>
      <c r="L37" s="33"/>
      <c r="M37" s="33"/>
      <c r="N37" s="26">
        <f t="shared" ref="N37:N54" si="1">H37</f>
        <v>618494654501</v>
      </c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4"/>
    </row>
    <row r="38" spans="1:33" x14ac:dyDescent="0.45">
      <c r="A38" s="131"/>
      <c r="B38" s="131"/>
      <c r="C38" s="134"/>
      <c r="D38" s="7">
        <v>1511</v>
      </c>
      <c r="E38" s="3" t="s">
        <v>35</v>
      </c>
      <c r="F38" s="4">
        <v>199339450434</v>
      </c>
      <c r="G38" s="4">
        <v>195206477108</v>
      </c>
      <c r="H38" s="4">
        <v>4132973326</v>
      </c>
      <c r="I38" s="4">
        <v>0</v>
      </c>
      <c r="J38" s="36"/>
      <c r="K38" s="37"/>
      <c r="L38" s="37"/>
      <c r="M38" s="37"/>
      <c r="N38" s="25">
        <f t="shared" si="1"/>
        <v>4132973326</v>
      </c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8"/>
    </row>
    <row r="39" spans="1:33" x14ac:dyDescent="0.45">
      <c r="A39" s="131"/>
      <c r="B39" s="131"/>
      <c r="C39" s="134"/>
      <c r="D39" s="7">
        <v>1520</v>
      </c>
      <c r="E39" s="3" t="s">
        <v>36</v>
      </c>
      <c r="F39" s="4">
        <v>2524698723214</v>
      </c>
      <c r="G39" s="4">
        <v>1879019622015</v>
      </c>
      <c r="H39" s="4">
        <v>645679101199</v>
      </c>
      <c r="I39" s="4">
        <v>0</v>
      </c>
      <c r="J39" s="36"/>
      <c r="K39" s="37"/>
      <c r="L39" s="37"/>
      <c r="M39" s="37"/>
      <c r="N39" s="25">
        <f t="shared" si="1"/>
        <v>645679101199</v>
      </c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8"/>
    </row>
    <row r="40" spans="1:33" x14ac:dyDescent="0.45">
      <c r="A40" s="131"/>
      <c r="B40" s="131"/>
      <c r="C40" s="134"/>
      <c r="D40" s="7">
        <v>1524</v>
      </c>
      <c r="E40" s="3" t="s">
        <v>37</v>
      </c>
      <c r="F40" s="4">
        <v>21421442</v>
      </c>
      <c r="G40" s="4">
        <v>800000</v>
      </c>
      <c r="H40" s="4">
        <v>20621442</v>
      </c>
      <c r="I40" s="4">
        <v>0</v>
      </c>
      <c r="J40" s="36"/>
      <c r="K40" s="37"/>
      <c r="L40" s="37"/>
      <c r="M40" s="37"/>
      <c r="N40" s="25">
        <f t="shared" si="1"/>
        <v>20621442</v>
      </c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8"/>
    </row>
    <row r="41" spans="1:33" x14ac:dyDescent="0.45">
      <c r="A41" s="131"/>
      <c r="B41" s="131"/>
      <c r="C41" s="134"/>
      <c r="D41" s="7">
        <v>1525</v>
      </c>
      <c r="E41" s="3" t="s">
        <v>38</v>
      </c>
      <c r="F41" s="4">
        <v>3649795450915</v>
      </c>
      <c r="G41" s="4">
        <v>2880691535113</v>
      </c>
      <c r="H41" s="4">
        <v>769103915802</v>
      </c>
      <c r="I41" s="4">
        <v>0</v>
      </c>
      <c r="J41" s="36"/>
      <c r="K41" s="37"/>
      <c r="L41" s="37"/>
      <c r="M41" s="37"/>
      <c r="N41" s="25">
        <f t="shared" si="1"/>
        <v>769103915802</v>
      </c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8"/>
    </row>
    <row r="42" spans="1:33" hidden="1" x14ac:dyDescent="0.45">
      <c r="A42" s="131"/>
      <c r="B42" s="131"/>
      <c r="C42" s="134"/>
      <c r="D42" s="7">
        <v>1534</v>
      </c>
      <c r="E42" s="3" t="s">
        <v>39</v>
      </c>
      <c r="F42" s="4">
        <v>0</v>
      </c>
      <c r="G42" s="4">
        <v>0</v>
      </c>
      <c r="H42" s="4">
        <v>0</v>
      </c>
      <c r="I42" s="4">
        <v>0</v>
      </c>
      <c r="J42" s="36"/>
      <c r="K42" s="37"/>
      <c r="L42" s="37"/>
      <c r="M42" s="37"/>
      <c r="N42" s="25">
        <f t="shared" si="1"/>
        <v>0</v>
      </c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8"/>
    </row>
    <row r="43" spans="1:33" x14ac:dyDescent="0.45">
      <c r="A43" s="131"/>
      <c r="B43" s="131"/>
      <c r="C43" s="134"/>
      <c r="D43" s="7">
        <v>1535</v>
      </c>
      <c r="E43" s="3" t="s">
        <v>40</v>
      </c>
      <c r="F43" s="4">
        <v>254035419999</v>
      </c>
      <c r="G43" s="4">
        <v>161951884189</v>
      </c>
      <c r="H43" s="4">
        <v>92083535810</v>
      </c>
      <c r="I43" s="4">
        <v>0</v>
      </c>
      <c r="J43" s="36"/>
      <c r="K43" s="37"/>
      <c r="L43" s="37"/>
      <c r="M43" s="37"/>
      <c r="N43" s="25">
        <f t="shared" si="1"/>
        <v>92083535810</v>
      </c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8"/>
    </row>
    <row r="44" spans="1:33" x14ac:dyDescent="0.45">
      <c r="A44" s="131"/>
      <c r="B44" s="131"/>
      <c r="C44" s="134"/>
      <c r="D44" s="7">
        <v>1536</v>
      </c>
      <c r="E44" s="3" t="s">
        <v>41</v>
      </c>
      <c r="F44" s="4">
        <v>38263596187</v>
      </c>
      <c r="G44" s="4">
        <v>32473566874</v>
      </c>
      <c r="H44" s="4">
        <v>5790029313</v>
      </c>
      <c r="I44" s="4">
        <v>0</v>
      </c>
      <c r="J44" s="36"/>
      <c r="K44" s="37"/>
      <c r="L44" s="37"/>
      <c r="M44" s="37"/>
      <c r="N44" s="25">
        <f t="shared" si="1"/>
        <v>5790029313</v>
      </c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8"/>
    </row>
    <row r="45" spans="1:33" x14ac:dyDescent="0.45">
      <c r="A45" s="131"/>
      <c r="B45" s="131"/>
      <c r="C45" s="134"/>
      <c r="D45" s="7">
        <v>1545</v>
      </c>
      <c r="E45" s="3" t="s">
        <v>42</v>
      </c>
      <c r="F45" s="4">
        <v>1804134719</v>
      </c>
      <c r="G45" s="4">
        <v>10</v>
      </c>
      <c r="H45" s="4">
        <v>1804134709</v>
      </c>
      <c r="I45" s="4">
        <v>0</v>
      </c>
      <c r="J45" s="36"/>
      <c r="K45" s="37"/>
      <c r="L45" s="37"/>
      <c r="M45" s="37"/>
      <c r="N45" s="25">
        <f t="shared" si="1"/>
        <v>1804134709</v>
      </c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8"/>
    </row>
    <row r="46" spans="1:33" hidden="1" x14ac:dyDescent="0.45">
      <c r="A46" s="131"/>
      <c r="B46" s="131"/>
      <c r="C46" s="134"/>
      <c r="D46" s="7">
        <v>1550</v>
      </c>
      <c r="E46" s="3" t="s">
        <v>43</v>
      </c>
      <c r="F46" s="4">
        <v>0</v>
      </c>
      <c r="G46" s="4">
        <v>0</v>
      </c>
      <c r="H46" s="4">
        <v>0</v>
      </c>
      <c r="I46" s="4">
        <v>0</v>
      </c>
      <c r="J46" s="36"/>
      <c r="K46" s="37"/>
      <c r="L46" s="37"/>
      <c r="M46" s="37"/>
      <c r="N46" s="25">
        <f t="shared" si="1"/>
        <v>0</v>
      </c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8"/>
    </row>
    <row r="47" spans="1:33" hidden="1" x14ac:dyDescent="0.45">
      <c r="A47" s="131"/>
      <c r="B47" s="131"/>
      <c r="C47" s="134"/>
      <c r="D47" s="7">
        <v>1555</v>
      </c>
      <c r="E47" s="3" t="s">
        <v>44</v>
      </c>
      <c r="F47" s="4">
        <v>0</v>
      </c>
      <c r="G47" s="4">
        <v>0</v>
      </c>
      <c r="H47" s="4">
        <v>0</v>
      </c>
      <c r="I47" s="4">
        <v>0</v>
      </c>
      <c r="J47" s="36"/>
      <c r="K47" s="37"/>
      <c r="L47" s="37"/>
      <c r="M47" s="37"/>
      <c r="N47" s="25">
        <f t="shared" si="1"/>
        <v>0</v>
      </c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8"/>
    </row>
    <row r="48" spans="1:33" x14ac:dyDescent="0.45">
      <c r="A48" s="131"/>
      <c r="B48" s="131"/>
      <c r="C48" s="134"/>
      <c r="D48" s="7">
        <v>1561</v>
      </c>
      <c r="E48" s="3" t="s">
        <v>45</v>
      </c>
      <c r="F48" s="4">
        <v>30148897769</v>
      </c>
      <c r="G48" s="4">
        <v>30148897769</v>
      </c>
      <c r="H48" s="4">
        <v>0</v>
      </c>
      <c r="I48" s="4">
        <v>0</v>
      </c>
      <c r="J48" s="36"/>
      <c r="K48" s="37"/>
      <c r="L48" s="37"/>
      <c r="M48" s="37"/>
      <c r="N48" s="25">
        <f t="shared" si="1"/>
        <v>0</v>
      </c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8"/>
    </row>
    <row r="49" spans="1:33" x14ac:dyDescent="0.45">
      <c r="A49" s="131"/>
      <c r="B49" s="131"/>
      <c r="C49" s="134"/>
      <c r="D49" s="7">
        <v>1562</v>
      </c>
      <c r="E49" s="3" t="s">
        <v>46</v>
      </c>
      <c r="F49" s="4">
        <v>2831898740089</v>
      </c>
      <c r="G49" s="4">
        <v>2831898740089</v>
      </c>
      <c r="H49" s="4">
        <v>0</v>
      </c>
      <c r="I49" s="4">
        <v>0</v>
      </c>
      <c r="J49" s="36"/>
      <c r="K49" s="37"/>
      <c r="L49" s="37"/>
      <c r="M49" s="37"/>
      <c r="N49" s="25">
        <f t="shared" si="1"/>
        <v>0</v>
      </c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8"/>
    </row>
    <row r="50" spans="1:33" x14ac:dyDescent="0.45">
      <c r="A50" s="131"/>
      <c r="B50" s="131"/>
      <c r="C50" s="134"/>
      <c r="D50" s="7">
        <v>1577</v>
      </c>
      <c r="E50" s="3" t="s">
        <v>47</v>
      </c>
      <c r="F50" s="4">
        <v>1906966614</v>
      </c>
      <c r="G50" s="4">
        <v>1906966614</v>
      </c>
      <c r="H50" s="4">
        <v>0</v>
      </c>
      <c r="I50" s="4">
        <v>0</v>
      </c>
      <c r="J50" s="36"/>
      <c r="K50" s="37"/>
      <c r="L50" s="37"/>
      <c r="M50" s="37"/>
      <c r="N50" s="25">
        <f t="shared" si="1"/>
        <v>0</v>
      </c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8"/>
    </row>
    <row r="51" spans="1:33" x14ac:dyDescent="0.45">
      <c r="A51" s="131"/>
      <c r="B51" s="131"/>
      <c r="C51" s="134"/>
      <c r="D51" s="7">
        <v>1578</v>
      </c>
      <c r="E51" s="3" t="s">
        <v>48</v>
      </c>
      <c r="F51" s="4">
        <v>144662337924</v>
      </c>
      <c r="G51" s="4">
        <v>80546341047</v>
      </c>
      <c r="H51" s="4">
        <v>64115996877</v>
      </c>
      <c r="I51" s="4">
        <v>0</v>
      </c>
      <c r="J51" s="36"/>
      <c r="K51" s="37"/>
      <c r="L51" s="37"/>
      <c r="M51" s="37"/>
      <c r="N51" s="25">
        <f t="shared" si="1"/>
        <v>64115996877</v>
      </c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8"/>
    </row>
    <row r="52" spans="1:33" x14ac:dyDescent="0.45">
      <c r="A52" s="131"/>
      <c r="B52" s="131"/>
      <c r="C52" s="134"/>
      <c r="D52" s="7">
        <v>1584</v>
      </c>
      <c r="E52" s="3" t="s">
        <v>49</v>
      </c>
      <c r="F52" s="4">
        <v>33577073044</v>
      </c>
      <c r="G52" s="4">
        <v>30148897759</v>
      </c>
      <c r="H52" s="4">
        <v>3428175285</v>
      </c>
      <c r="I52" s="4">
        <v>0</v>
      </c>
      <c r="J52" s="49">
        <f>H52</f>
        <v>3428175285</v>
      </c>
      <c r="K52" s="25"/>
      <c r="L52" s="37"/>
      <c r="M52" s="37"/>
      <c r="N52" s="25">
        <v>0</v>
      </c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8"/>
    </row>
    <row r="53" spans="1:33" ht="19.5" thickBot="1" x14ac:dyDescent="0.5">
      <c r="A53" s="131"/>
      <c r="B53" s="131"/>
      <c r="C53" s="134"/>
      <c r="D53" s="7">
        <v>1592</v>
      </c>
      <c r="E53" s="3" t="s">
        <v>50</v>
      </c>
      <c r="F53" s="4">
        <v>13665201202018</v>
      </c>
      <c r="G53" s="4">
        <v>13537128717313</v>
      </c>
      <c r="H53" s="4">
        <v>128072484705</v>
      </c>
      <c r="I53" s="4">
        <v>0</v>
      </c>
      <c r="J53" s="36"/>
      <c r="K53" s="37"/>
      <c r="L53" s="37"/>
      <c r="M53" s="37"/>
      <c r="N53" s="25">
        <f t="shared" si="1"/>
        <v>128072484705</v>
      </c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8"/>
    </row>
    <row r="54" spans="1:33" ht="19.5" hidden="1" thickBot="1" x14ac:dyDescent="0.5">
      <c r="A54" s="132"/>
      <c r="B54" s="132"/>
      <c r="C54" s="135"/>
      <c r="D54" s="13">
        <v>1593</v>
      </c>
      <c r="E54" s="14" t="s">
        <v>51</v>
      </c>
      <c r="F54" s="73">
        <v>0</v>
      </c>
      <c r="G54" s="15">
        <v>0</v>
      </c>
      <c r="H54" s="41">
        <v>0</v>
      </c>
      <c r="I54" s="72">
        <v>0</v>
      </c>
      <c r="J54" s="39"/>
      <c r="K54" s="40"/>
      <c r="L54" s="40"/>
      <c r="M54" s="40"/>
      <c r="N54" s="41">
        <f t="shared" si="1"/>
        <v>0</v>
      </c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2"/>
    </row>
    <row r="55" spans="1:33" x14ac:dyDescent="0.45">
      <c r="A55" s="121">
        <v>16</v>
      </c>
      <c r="B55" s="121">
        <v>16</v>
      </c>
      <c r="C55" s="124" t="s">
        <v>311</v>
      </c>
      <c r="D55" s="8">
        <v>1640</v>
      </c>
      <c r="E55" s="9" t="s">
        <v>52</v>
      </c>
      <c r="F55" s="10">
        <v>2141678737</v>
      </c>
      <c r="G55" s="10">
        <v>2141678737</v>
      </c>
      <c r="H55" s="26">
        <v>0</v>
      </c>
      <c r="I55" s="70">
        <v>0</v>
      </c>
      <c r="J55" s="32"/>
      <c r="K55" s="33"/>
      <c r="L55" s="33"/>
      <c r="M55" s="26">
        <f>H55</f>
        <v>0</v>
      </c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4"/>
    </row>
    <row r="56" spans="1:33" x14ac:dyDescent="0.45">
      <c r="A56" s="122"/>
      <c r="B56" s="122"/>
      <c r="C56" s="125"/>
      <c r="D56" s="7">
        <v>1645</v>
      </c>
      <c r="E56" s="3" t="s">
        <v>53</v>
      </c>
      <c r="F56" s="4">
        <v>2259632791830</v>
      </c>
      <c r="G56" s="4">
        <v>2168850186525</v>
      </c>
      <c r="H56" s="103">
        <v>90782605305</v>
      </c>
      <c r="I56" s="71">
        <v>0</v>
      </c>
      <c r="J56" s="36"/>
      <c r="K56" s="37"/>
      <c r="L56" s="37"/>
      <c r="M56" s="50">
        <v>39154937281</v>
      </c>
      <c r="N56" s="37"/>
      <c r="O56" s="37"/>
      <c r="P56" s="37"/>
      <c r="Q56" s="37"/>
      <c r="R56" s="37"/>
      <c r="S56" s="37"/>
      <c r="T56" s="37"/>
      <c r="U56" s="86">
        <v>-51627668024</v>
      </c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8"/>
    </row>
    <row r="57" spans="1:33" x14ac:dyDescent="0.45">
      <c r="A57" s="122"/>
      <c r="B57" s="122"/>
      <c r="C57" s="125"/>
      <c r="D57" s="7">
        <v>1650</v>
      </c>
      <c r="E57" s="3" t="s">
        <v>54</v>
      </c>
      <c r="F57" s="4">
        <v>1074625843012</v>
      </c>
      <c r="G57" s="4">
        <v>733553984288</v>
      </c>
      <c r="H57" s="103">
        <v>341071858724</v>
      </c>
      <c r="I57" s="71">
        <v>0</v>
      </c>
      <c r="J57" s="36"/>
      <c r="K57" s="37"/>
      <c r="L57" s="37"/>
      <c r="M57" s="50">
        <v>25041621773</v>
      </c>
      <c r="N57" s="37"/>
      <c r="O57" s="37"/>
      <c r="P57" s="37"/>
      <c r="Q57" s="37"/>
      <c r="R57" s="37"/>
      <c r="S57" s="37"/>
      <c r="T57" s="37"/>
      <c r="U57" s="86">
        <v>-316030236951</v>
      </c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8"/>
    </row>
    <row r="58" spans="1:33" x14ac:dyDescent="0.45">
      <c r="A58" s="122"/>
      <c r="B58" s="122"/>
      <c r="C58" s="125"/>
      <c r="D58" s="7">
        <v>1655</v>
      </c>
      <c r="E58" s="3" t="s">
        <v>55</v>
      </c>
      <c r="F58" s="4">
        <v>0</v>
      </c>
      <c r="G58" s="4">
        <v>0</v>
      </c>
      <c r="H58" s="25">
        <v>0</v>
      </c>
      <c r="I58" s="71">
        <v>0</v>
      </c>
      <c r="J58" s="36"/>
      <c r="K58" s="37"/>
      <c r="L58" s="37"/>
      <c r="M58" s="25">
        <f>H58</f>
        <v>0</v>
      </c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8"/>
    </row>
    <row r="59" spans="1:33" x14ac:dyDescent="0.45">
      <c r="A59" s="122"/>
      <c r="B59" s="122"/>
      <c r="C59" s="125"/>
      <c r="D59" s="7">
        <v>1656</v>
      </c>
      <c r="E59" s="3" t="s">
        <v>56</v>
      </c>
      <c r="F59" s="4">
        <v>4454848000</v>
      </c>
      <c r="G59" s="4">
        <v>4454848000</v>
      </c>
      <c r="H59" s="25">
        <v>0</v>
      </c>
      <c r="I59" s="71">
        <v>0</v>
      </c>
      <c r="J59" s="36"/>
      <c r="K59" s="37"/>
      <c r="L59" s="37"/>
      <c r="M59" s="25">
        <f>H59</f>
        <v>0</v>
      </c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8"/>
    </row>
    <row r="60" spans="1:33" x14ac:dyDescent="0.45">
      <c r="A60" s="122"/>
      <c r="B60" s="122"/>
      <c r="C60" s="125"/>
      <c r="D60" s="7">
        <v>1660</v>
      </c>
      <c r="E60" s="3" t="s">
        <v>57</v>
      </c>
      <c r="F60" s="4">
        <v>217606005094</v>
      </c>
      <c r="G60" s="4">
        <v>179745990971</v>
      </c>
      <c r="H60" s="25">
        <v>37860014123</v>
      </c>
      <c r="I60" s="71">
        <v>0</v>
      </c>
      <c r="J60" s="36"/>
      <c r="K60" s="37"/>
      <c r="L60" s="37"/>
      <c r="M60" s="25">
        <v>36813424113</v>
      </c>
      <c r="N60" s="37"/>
      <c r="O60" s="37"/>
      <c r="P60" s="37"/>
      <c r="Q60" s="37"/>
      <c r="R60" s="37"/>
      <c r="S60" s="37"/>
      <c r="T60" s="37"/>
      <c r="U60" s="90">
        <v>-1046590010</v>
      </c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8"/>
    </row>
    <row r="61" spans="1:33" x14ac:dyDescent="0.45">
      <c r="A61" s="122"/>
      <c r="B61" s="122"/>
      <c r="C61" s="125"/>
      <c r="D61" s="7">
        <v>1670</v>
      </c>
      <c r="E61" s="3" t="s">
        <v>58</v>
      </c>
      <c r="F61" s="4">
        <v>0</v>
      </c>
      <c r="G61" s="4">
        <v>0</v>
      </c>
      <c r="H61" s="25">
        <v>0</v>
      </c>
      <c r="I61" s="71">
        <v>0</v>
      </c>
      <c r="J61" s="36"/>
      <c r="K61" s="37"/>
      <c r="L61" s="37"/>
      <c r="M61" s="25">
        <f t="shared" ref="M61:M63" si="2">H61</f>
        <v>0</v>
      </c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8"/>
    </row>
    <row r="62" spans="1:33" x14ac:dyDescent="0.45">
      <c r="A62" s="122"/>
      <c r="B62" s="122"/>
      <c r="C62" s="125"/>
      <c r="D62" s="7">
        <v>1671</v>
      </c>
      <c r="E62" s="3" t="s">
        <v>59</v>
      </c>
      <c r="F62" s="4">
        <v>0</v>
      </c>
      <c r="G62" s="4">
        <v>0</v>
      </c>
      <c r="H62" s="25">
        <v>0</v>
      </c>
      <c r="I62" s="71">
        <v>0</v>
      </c>
      <c r="J62" s="36"/>
      <c r="K62" s="37"/>
      <c r="L62" s="37"/>
      <c r="M62" s="25">
        <f t="shared" si="2"/>
        <v>0</v>
      </c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8"/>
    </row>
    <row r="63" spans="1:33" ht="19.5" thickBot="1" x14ac:dyDescent="0.5">
      <c r="A63" s="123"/>
      <c r="B63" s="123"/>
      <c r="C63" s="126"/>
      <c r="D63" s="13">
        <v>1674</v>
      </c>
      <c r="E63" s="14" t="s">
        <v>60</v>
      </c>
      <c r="F63" s="73">
        <v>273325720796</v>
      </c>
      <c r="G63" s="15">
        <v>273325720796</v>
      </c>
      <c r="H63" s="41">
        <v>0</v>
      </c>
      <c r="I63" s="72">
        <v>0</v>
      </c>
      <c r="J63" s="39"/>
      <c r="K63" s="40"/>
      <c r="L63" s="40"/>
      <c r="M63" s="41">
        <f t="shared" si="2"/>
        <v>0</v>
      </c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2"/>
    </row>
    <row r="64" spans="1:33" x14ac:dyDescent="0.45">
      <c r="A64" s="121">
        <v>17</v>
      </c>
      <c r="B64" s="121">
        <v>17</v>
      </c>
      <c r="C64" s="124" t="s">
        <v>328</v>
      </c>
      <c r="D64" s="8">
        <v>1702</v>
      </c>
      <c r="E64" s="9" t="s">
        <v>61</v>
      </c>
      <c r="F64" s="10">
        <v>328847693491</v>
      </c>
      <c r="G64" s="10">
        <v>246971374291</v>
      </c>
      <c r="H64" s="10">
        <v>81876319200</v>
      </c>
      <c r="I64" s="70">
        <v>0</v>
      </c>
      <c r="J64" s="32"/>
      <c r="K64" s="33"/>
      <c r="L64" s="33"/>
      <c r="M64" s="26">
        <f>H64</f>
        <v>81876319200</v>
      </c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4"/>
    </row>
    <row r="65" spans="1:33" x14ac:dyDescent="0.45">
      <c r="A65" s="122"/>
      <c r="B65" s="122"/>
      <c r="C65" s="125"/>
      <c r="D65" s="7">
        <v>1703</v>
      </c>
      <c r="E65" s="3" t="s">
        <v>62</v>
      </c>
      <c r="F65" s="4">
        <v>3753172747</v>
      </c>
      <c r="G65" s="4">
        <v>1735295338</v>
      </c>
      <c r="H65" s="4">
        <v>2017877409</v>
      </c>
      <c r="I65" s="71">
        <v>0</v>
      </c>
      <c r="J65" s="36"/>
      <c r="K65" s="37"/>
      <c r="L65" s="37"/>
      <c r="M65" s="25">
        <f>H65</f>
        <v>2017877409</v>
      </c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8"/>
    </row>
    <row r="66" spans="1:33" x14ac:dyDescent="0.45">
      <c r="A66" s="122"/>
      <c r="B66" s="122"/>
      <c r="C66" s="125"/>
      <c r="D66" s="7">
        <v>1704</v>
      </c>
      <c r="E66" s="3" t="s">
        <v>63</v>
      </c>
      <c r="F66" s="4">
        <v>1208730051</v>
      </c>
      <c r="G66" s="4">
        <v>279649598</v>
      </c>
      <c r="H66" s="4">
        <v>929080453</v>
      </c>
      <c r="I66" s="71">
        <v>0</v>
      </c>
      <c r="J66" s="36"/>
      <c r="K66" s="37"/>
      <c r="L66" s="37"/>
      <c r="M66" s="25">
        <f>H66</f>
        <v>929080453</v>
      </c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8"/>
    </row>
    <row r="67" spans="1:33" x14ac:dyDescent="0.45">
      <c r="A67" s="122"/>
      <c r="B67" s="122"/>
      <c r="C67" s="125"/>
      <c r="D67" s="7">
        <v>1705</v>
      </c>
      <c r="E67" s="3" t="s">
        <v>64</v>
      </c>
      <c r="F67" s="4">
        <v>1342294356</v>
      </c>
      <c r="G67" s="4">
        <v>739180831</v>
      </c>
      <c r="H67" s="4">
        <v>603113525</v>
      </c>
      <c r="I67" s="71">
        <v>0</v>
      </c>
      <c r="J67" s="36"/>
      <c r="K67" s="37"/>
      <c r="L67" s="37"/>
      <c r="M67" s="25">
        <f t="shared" ref="M67:M77" si="3">H67</f>
        <v>603113525</v>
      </c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8"/>
    </row>
    <row r="68" spans="1:33" x14ac:dyDescent="0.45">
      <c r="A68" s="122"/>
      <c r="B68" s="122"/>
      <c r="C68" s="125"/>
      <c r="D68" s="7">
        <v>1706</v>
      </c>
      <c r="E68" s="3" t="s">
        <v>65</v>
      </c>
      <c r="F68" s="4">
        <v>20781366771</v>
      </c>
      <c r="G68" s="4">
        <v>14530634032</v>
      </c>
      <c r="H68" s="4">
        <v>6250732739</v>
      </c>
      <c r="I68" s="71">
        <v>0</v>
      </c>
      <c r="J68" s="36"/>
      <c r="K68" s="37"/>
      <c r="L68" s="37"/>
      <c r="M68" s="25">
        <f t="shared" si="3"/>
        <v>6250732739</v>
      </c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8"/>
    </row>
    <row r="69" spans="1:33" x14ac:dyDescent="0.45">
      <c r="A69" s="122"/>
      <c r="B69" s="122"/>
      <c r="C69" s="125"/>
      <c r="D69" s="7">
        <v>1707</v>
      </c>
      <c r="E69" s="3" t="s">
        <v>66</v>
      </c>
      <c r="F69" s="4">
        <v>51307145</v>
      </c>
      <c r="G69" s="4">
        <v>44767145</v>
      </c>
      <c r="H69" s="4">
        <v>6540000</v>
      </c>
      <c r="I69" s="71">
        <v>0</v>
      </c>
      <c r="J69" s="36"/>
      <c r="K69" s="37"/>
      <c r="L69" s="37"/>
      <c r="M69" s="25">
        <f t="shared" si="3"/>
        <v>6540000</v>
      </c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8"/>
    </row>
    <row r="70" spans="1:33" x14ac:dyDescent="0.45">
      <c r="A70" s="122"/>
      <c r="B70" s="122"/>
      <c r="C70" s="125"/>
      <c r="D70" s="7">
        <v>1708</v>
      </c>
      <c r="E70" s="3" t="s">
        <v>67</v>
      </c>
      <c r="F70" s="4">
        <v>738676500</v>
      </c>
      <c r="G70" s="4">
        <v>571550000</v>
      </c>
      <c r="H70" s="4">
        <v>167126500</v>
      </c>
      <c r="I70" s="71">
        <v>0</v>
      </c>
      <c r="J70" s="36"/>
      <c r="K70" s="37"/>
      <c r="L70" s="37"/>
      <c r="M70" s="25">
        <f t="shared" si="3"/>
        <v>167126500</v>
      </c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8"/>
    </row>
    <row r="71" spans="1:33" x14ac:dyDescent="0.45">
      <c r="A71" s="122"/>
      <c r="B71" s="122"/>
      <c r="C71" s="125"/>
      <c r="D71" s="7">
        <v>1709</v>
      </c>
      <c r="E71" s="3" t="s">
        <v>68</v>
      </c>
      <c r="F71" s="4">
        <v>22371685570</v>
      </c>
      <c r="G71" s="4">
        <v>18877541322</v>
      </c>
      <c r="H71" s="4">
        <v>3494144248</v>
      </c>
      <c r="I71" s="71">
        <v>0</v>
      </c>
      <c r="J71" s="36"/>
      <c r="K71" s="37"/>
      <c r="L71" s="37"/>
      <c r="M71" s="25">
        <f t="shared" si="3"/>
        <v>3494144248</v>
      </c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8"/>
    </row>
    <row r="72" spans="1:33" x14ac:dyDescent="0.45">
      <c r="A72" s="122"/>
      <c r="B72" s="122"/>
      <c r="C72" s="125"/>
      <c r="D72" s="7">
        <v>1711</v>
      </c>
      <c r="E72" s="3" t="s">
        <v>69</v>
      </c>
      <c r="F72" s="4">
        <v>7976275353</v>
      </c>
      <c r="G72" s="4">
        <v>5909655808</v>
      </c>
      <c r="H72" s="4">
        <v>2066619545</v>
      </c>
      <c r="I72" s="71">
        <v>0</v>
      </c>
      <c r="J72" s="36"/>
      <c r="K72" s="37"/>
      <c r="L72" s="37"/>
      <c r="M72" s="25">
        <f t="shared" si="3"/>
        <v>2066619545</v>
      </c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8"/>
    </row>
    <row r="73" spans="1:33" x14ac:dyDescent="0.45">
      <c r="A73" s="122"/>
      <c r="B73" s="122"/>
      <c r="C73" s="125"/>
      <c r="D73" s="7">
        <v>1712</v>
      </c>
      <c r="E73" s="3" t="s">
        <v>70</v>
      </c>
      <c r="F73" s="4">
        <v>11779550493</v>
      </c>
      <c r="G73" s="4">
        <v>8000330198</v>
      </c>
      <c r="H73" s="4">
        <v>3779220295</v>
      </c>
      <c r="I73" s="71">
        <v>0</v>
      </c>
      <c r="J73" s="36"/>
      <c r="K73" s="37"/>
      <c r="L73" s="37"/>
      <c r="M73" s="25">
        <f t="shared" si="3"/>
        <v>3779220295</v>
      </c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8"/>
    </row>
    <row r="74" spans="1:33" x14ac:dyDescent="0.45">
      <c r="A74" s="122"/>
      <c r="B74" s="122"/>
      <c r="C74" s="125"/>
      <c r="D74" s="7">
        <v>1713</v>
      </c>
      <c r="E74" s="3" t="s">
        <v>71</v>
      </c>
      <c r="F74" s="4">
        <v>177918918</v>
      </c>
      <c r="G74" s="4">
        <v>143408613</v>
      </c>
      <c r="H74" s="4">
        <v>34510305</v>
      </c>
      <c r="I74" s="71">
        <v>0</v>
      </c>
      <c r="J74" s="36"/>
      <c r="K74" s="37"/>
      <c r="L74" s="37"/>
      <c r="M74" s="25">
        <f t="shared" si="3"/>
        <v>34510305</v>
      </c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8"/>
    </row>
    <row r="75" spans="1:33" x14ac:dyDescent="0.45">
      <c r="A75" s="122"/>
      <c r="B75" s="122"/>
      <c r="C75" s="125"/>
      <c r="D75" s="7">
        <v>1714</v>
      </c>
      <c r="E75" s="3" t="s">
        <v>72</v>
      </c>
      <c r="F75" s="4">
        <v>1000000</v>
      </c>
      <c r="G75" s="4">
        <v>500000</v>
      </c>
      <c r="H75" s="4">
        <v>500000</v>
      </c>
      <c r="I75" s="71">
        <v>0</v>
      </c>
      <c r="J75" s="36"/>
      <c r="K75" s="37"/>
      <c r="L75" s="37"/>
      <c r="M75" s="25">
        <f t="shared" si="3"/>
        <v>500000</v>
      </c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8"/>
    </row>
    <row r="76" spans="1:33" x14ac:dyDescent="0.45">
      <c r="A76" s="122"/>
      <c r="B76" s="122"/>
      <c r="C76" s="125"/>
      <c r="D76" s="7">
        <v>1798</v>
      </c>
      <c r="E76" s="3" t="s">
        <v>73</v>
      </c>
      <c r="F76" s="4">
        <v>5738452960</v>
      </c>
      <c r="G76" s="4">
        <v>2199693860</v>
      </c>
      <c r="H76" s="4">
        <v>3538759100</v>
      </c>
      <c r="I76" s="71">
        <v>0</v>
      </c>
      <c r="J76" s="36"/>
      <c r="K76" s="37"/>
      <c r="L76" s="37"/>
      <c r="M76" s="25">
        <f t="shared" si="3"/>
        <v>3538759100</v>
      </c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8"/>
    </row>
    <row r="77" spans="1:33" ht="19.5" thickBot="1" x14ac:dyDescent="0.5">
      <c r="A77" s="123"/>
      <c r="B77" s="123"/>
      <c r="C77" s="126"/>
      <c r="D77" s="13">
        <v>1799</v>
      </c>
      <c r="E77" s="14" t="s">
        <v>74</v>
      </c>
      <c r="F77" s="73">
        <v>582066724201</v>
      </c>
      <c r="G77" s="15">
        <v>582066724201</v>
      </c>
      <c r="H77" s="73">
        <v>0</v>
      </c>
      <c r="I77" s="72">
        <v>0</v>
      </c>
      <c r="J77" s="39"/>
      <c r="K77" s="40"/>
      <c r="L77" s="40"/>
      <c r="M77" s="41">
        <f t="shared" si="3"/>
        <v>0</v>
      </c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2"/>
    </row>
    <row r="78" spans="1:33" x14ac:dyDescent="0.45">
      <c r="A78" s="121">
        <v>21</v>
      </c>
      <c r="B78" s="121">
        <v>21</v>
      </c>
      <c r="C78" s="124" t="s">
        <v>329</v>
      </c>
      <c r="D78" s="8">
        <v>2110</v>
      </c>
      <c r="E78" s="9" t="s">
        <v>75</v>
      </c>
      <c r="F78" s="10">
        <v>3370015495</v>
      </c>
      <c r="G78" s="10">
        <v>0</v>
      </c>
      <c r="H78" s="10">
        <v>3370015495</v>
      </c>
      <c r="I78" s="70">
        <v>0</v>
      </c>
      <c r="J78" s="28">
        <f>H78</f>
        <v>3370015495</v>
      </c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4"/>
    </row>
    <row r="79" spans="1:33" x14ac:dyDescent="0.45">
      <c r="A79" s="122"/>
      <c r="B79" s="122"/>
      <c r="C79" s="125"/>
      <c r="D79" s="7">
        <v>2111</v>
      </c>
      <c r="E79" s="3" t="s">
        <v>76</v>
      </c>
      <c r="F79" s="4">
        <v>195854099401</v>
      </c>
      <c r="G79" s="4">
        <v>0</v>
      </c>
      <c r="H79" s="4">
        <v>195854099401</v>
      </c>
      <c r="I79" s="71">
        <v>0</v>
      </c>
      <c r="J79" s="29">
        <f t="shared" ref="J79:J88" si="4">H79</f>
        <v>195854099401</v>
      </c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8"/>
    </row>
    <row r="80" spans="1:33" x14ac:dyDescent="0.45">
      <c r="A80" s="122"/>
      <c r="B80" s="122"/>
      <c r="C80" s="125"/>
      <c r="D80" s="7">
        <v>2112</v>
      </c>
      <c r="E80" s="3" t="s">
        <v>77</v>
      </c>
      <c r="F80" s="4">
        <v>313433954817</v>
      </c>
      <c r="G80" s="4">
        <v>0</v>
      </c>
      <c r="H80" s="4">
        <v>313433954817</v>
      </c>
      <c r="I80" s="71">
        <v>0</v>
      </c>
      <c r="J80" s="29">
        <f t="shared" si="4"/>
        <v>313433954817</v>
      </c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8"/>
    </row>
    <row r="81" spans="1:33" x14ac:dyDescent="0.45">
      <c r="A81" s="122"/>
      <c r="B81" s="122"/>
      <c r="C81" s="125"/>
      <c r="D81" s="7">
        <v>2113</v>
      </c>
      <c r="E81" s="3" t="s">
        <v>78</v>
      </c>
      <c r="F81" s="4">
        <v>13421774455</v>
      </c>
      <c r="G81" s="4">
        <v>0</v>
      </c>
      <c r="H81" s="4">
        <v>13421774455</v>
      </c>
      <c r="I81" s="71">
        <v>0</v>
      </c>
      <c r="J81" s="29">
        <f t="shared" si="4"/>
        <v>13421774455</v>
      </c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8"/>
    </row>
    <row r="82" spans="1:33" x14ac:dyDescent="0.45">
      <c r="A82" s="122"/>
      <c r="B82" s="122"/>
      <c r="C82" s="125"/>
      <c r="D82" s="7">
        <v>2114</v>
      </c>
      <c r="E82" s="3" t="s">
        <v>79</v>
      </c>
      <c r="F82" s="4">
        <v>90146339897</v>
      </c>
      <c r="G82" s="4">
        <v>0</v>
      </c>
      <c r="H82" s="4">
        <v>90146339897</v>
      </c>
      <c r="I82" s="71">
        <v>0</v>
      </c>
      <c r="J82" s="29">
        <f t="shared" si="4"/>
        <v>90146339897</v>
      </c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8"/>
    </row>
    <row r="83" spans="1:33" x14ac:dyDescent="0.45">
      <c r="A83" s="122"/>
      <c r="B83" s="122"/>
      <c r="C83" s="125"/>
      <c r="D83" s="7">
        <v>2115</v>
      </c>
      <c r="E83" s="3" t="s">
        <v>80</v>
      </c>
      <c r="F83" s="4">
        <v>126301642505</v>
      </c>
      <c r="G83" s="4">
        <v>0</v>
      </c>
      <c r="H83" s="4">
        <v>126301642505</v>
      </c>
      <c r="I83" s="71">
        <v>0</v>
      </c>
      <c r="J83" s="29">
        <f t="shared" si="4"/>
        <v>126301642505</v>
      </c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8"/>
    </row>
    <row r="84" spans="1:33" x14ac:dyDescent="0.45">
      <c r="A84" s="122"/>
      <c r="B84" s="122"/>
      <c r="C84" s="125"/>
      <c r="D84" s="7">
        <v>2116</v>
      </c>
      <c r="E84" s="3" t="s">
        <v>81</v>
      </c>
      <c r="F84" s="4">
        <v>58262733686</v>
      </c>
      <c r="G84" s="4">
        <v>0</v>
      </c>
      <c r="H84" s="4">
        <v>58262733686</v>
      </c>
      <c r="I84" s="71">
        <v>0</v>
      </c>
      <c r="J84" s="29">
        <f t="shared" si="4"/>
        <v>58262733686</v>
      </c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8"/>
    </row>
    <row r="85" spans="1:33" x14ac:dyDescent="0.45">
      <c r="A85" s="122"/>
      <c r="B85" s="122"/>
      <c r="C85" s="125"/>
      <c r="D85" s="7">
        <v>2118</v>
      </c>
      <c r="E85" s="3" t="s">
        <v>82</v>
      </c>
      <c r="F85" s="4">
        <v>77463815832</v>
      </c>
      <c r="G85" s="4">
        <v>0</v>
      </c>
      <c r="H85" s="4">
        <v>77463815832</v>
      </c>
      <c r="I85" s="71">
        <v>0</v>
      </c>
      <c r="J85" s="29">
        <f t="shared" si="4"/>
        <v>77463815832</v>
      </c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8"/>
    </row>
    <row r="86" spans="1:33" x14ac:dyDescent="0.45">
      <c r="A86" s="122"/>
      <c r="B86" s="122"/>
      <c r="C86" s="125"/>
      <c r="D86" s="7">
        <v>2119</v>
      </c>
      <c r="E86" s="3" t="s">
        <v>83</v>
      </c>
      <c r="F86" s="4">
        <v>14191859861</v>
      </c>
      <c r="G86" s="4">
        <v>0</v>
      </c>
      <c r="H86" s="4">
        <v>14191859861</v>
      </c>
      <c r="I86" s="71">
        <v>0</v>
      </c>
      <c r="J86" s="29">
        <f t="shared" si="4"/>
        <v>14191859861</v>
      </c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8"/>
    </row>
    <row r="87" spans="1:33" x14ac:dyDescent="0.45">
      <c r="A87" s="122"/>
      <c r="B87" s="122"/>
      <c r="C87" s="125"/>
      <c r="D87" s="7">
        <v>2121</v>
      </c>
      <c r="E87" s="3" t="s">
        <v>84</v>
      </c>
      <c r="F87" s="4">
        <v>12894379255</v>
      </c>
      <c r="G87" s="4">
        <v>0</v>
      </c>
      <c r="H87" s="4">
        <v>12894379255</v>
      </c>
      <c r="I87" s="71">
        <v>0</v>
      </c>
      <c r="J87" s="29">
        <f t="shared" si="4"/>
        <v>12894379255</v>
      </c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8"/>
    </row>
    <row r="88" spans="1:33" ht="19.5" thickBot="1" x14ac:dyDescent="0.5">
      <c r="A88" s="123"/>
      <c r="B88" s="123"/>
      <c r="C88" s="126"/>
      <c r="D88" s="13">
        <v>2125</v>
      </c>
      <c r="E88" s="14" t="s">
        <v>85</v>
      </c>
      <c r="F88" s="73">
        <v>27294765300</v>
      </c>
      <c r="G88" s="15">
        <v>12407405000</v>
      </c>
      <c r="H88" s="41">
        <v>14887360300</v>
      </c>
      <c r="I88" s="72">
        <v>0</v>
      </c>
      <c r="J88" s="29">
        <f t="shared" si="4"/>
        <v>14887360300</v>
      </c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2"/>
    </row>
    <row r="89" spans="1:33" x14ac:dyDescent="0.45">
      <c r="A89" s="121">
        <v>22</v>
      </c>
      <c r="B89" s="121">
        <v>22</v>
      </c>
      <c r="C89" s="124" t="s">
        <v>330</v>
      </c>
      <c r="D89" s="8">
        <v>2211</v>
      </c>
      <c r="E89" s="9" t="s">
        <v>86</v>
      </c>
      <c r="F89" s="10">
        <v>0</v>
      </c>
      <c r="G89" s="10">
        <v>61256361806</v>
      </c>
      <c r="H89" s="26">
        <v>0</v>
      </c>
      <c r="I89" s="10">
        <v>61256361806</v>
      </c>
      <c r="J89" s="51">
        <f>I89*-1</f>
        <v>-61256361806</v>
      </c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4"/>
    </row>
    <row r="90" spans="1:33" x14ac:dyDescent="0.45">
      <c r="A90" s="122"/>
      <c r="B90" s="122"/>
      <c r="C90" s="125"/>
      <c r="D90" s="7">
        <v>2212</v>
      </c>
      <c r="E90" s="3" t="s">
        <v>87</v>
      </c>
      <c r="F90" s="4">
        <v>0</v>
      </c>
      <c r="G90" s="4">
        <v>193228411327</v>
      </c>
      <c r="H90" s="25">
        <v>0</v>
      </c>
      <c r="I90" s="4">
        <v>193228411327</v>
      </c>
      <c r="J90" s="52">
        <f t="shared" ref="J90:J97" si="5">I90*-1</f>
        <v>-193228411327</v>
      </c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8"/>
    </row>
    <row r="91" spans="1:33" x14ac:dyDescent="0.45">
      <c r="A91" s="122"/>
      <c r="B91" s="122"/>
      <c r="C91" s="125"/>
      <c r="D91" s="7">
        <v>2213</v>
      </c>
      <c r="E91" s="3" t="s">
        <v>88</v>
      </c>
      <c r="F91" s="4">
        <v>0</v>
      </c>
      <c r="G91" s="4">
        <v>13049175145</v>
      </c>
      <c r="H91" s="25">
        <v>0</v>
      </c>
      <c r="I91" s="4">
        <v>13049175145</v>
      </c>
      <c r="J91" s="52">
        <f t="shared" si="5"/>
        <v>-13049175145</v>
      </c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8"/>
    </row>
    <row r="92" spans="1:33" x14ac:dyDescent="0.45">
      <c r="A92" s="122"/>
      <c r="B92" s="122"/>
      <c r="C92" s="125"/>
      <c r="D92" s="7">
        <v>2214</v>
      </c>
      <c r="E92" s="3" t="s">
        <v>89</v>
      </c>
      <c r="F92" s="4">
        <v>0</v>
      </c>
      <c r="G92" s="4">
        <v>30733648680</v>
      </c>
      <c r="H92" s="25">
        <v>0</v>
      </c>
      <c r="I92" s="4">
        <v>30733648680</v>
      </c>
      <c r="J92" s="52">
        <f t="shared" si="5"/>
        <v>-30733648680</v>
      </c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8"/>
    </row>
    <row r="93" spans="1:33" x14ac:dyDescent="0.45">
      <c r="A93" s="122"/>
      <c r="B93" s="122"/>
      <c r="C93" s="125"/>
      <c r="D93" s="7">
        <v>2215</v>
      </c>
      <c r="E93" s="3" t="s">
        <v>90</v>
      </c>
      <c r="F93" s="4">
        <v>0</v>
      </c>
      <c r="G93" s="4">
        <v>99624902363</v>
      </c>
      <c r="H93" s="25">
        <v>0</v>
      </c>
      <c r="I93" s="4">
        <v>99624902363</v>
      </c>
      <c r="J93" s="52">
        <f t="shared" si="5"/>
        <v>-99624902363</v>
      </c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8"/>
    </row>
    <row r="94" spans="1:33" x14ac:dyDescent="0.45">
      <c r="A94" s="122"/>
      <c r="B94" s="122"/>
      <c r="C94" s="125"/>
      <c r="D94" s="7">
        <v>2216</v>
      </c>
      <c r="E94" s="3" t="s">
        <v>91</v>
      </c>
      <c r="F94" s="4">
        <v>0</v>
      </c>
      <c r="G94" s="4">
        <v>23160144557</v>
      </c>
      <c r="H94" s="25">
        <v>0</v>
      </c>
      <c r="I94" s="4">
        <v>23160144557</v>
      </c>
      <c r="J94" s="52">
        <f t="shared" si="5"/>
        <v>-23160144557</v>
      </c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8"/>
    </row>
    <row r="95" spans="1:33" x14ac:dyDescent="0.45">
      <c r="A95" s="122"/>
      <c r="B95" s="122"/>
      <c r="C95" s="125"/>
      <c r="D95" s="7">
        <v>2218</v>
      </c>
      <c r="E95" s="3" t="s">
        <v>92</v>
      </c>
      <c r="F95" s="4">
        <v>0</v>
      </c>
      <c r="G95" s="4">
        <v>43014931227</v>
      </c>
      <c r="H95" s="25">
        <v>0</v>
      </c>
      <c r="I95" s="4">
        <v>43014931227</v>
      </c>
      <c r="J95" s="52">
        <f t="shared" si="5"/>
        <v>-43014931227</v>
      </c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8"/>
    </row>
    <row r="96" spans="1:33" x14ac:dyDescent="0.45">
      <c r="A96" s="122"/>
      <c r="B96" s="122"/>
      <c r="C96" s="125"/>
      <c r="D96" s="7">
        <v>2219</v>
      </c>
      <c r="E96" s="3" t="s">
        <v>93</v>
      </c>
      <c r="F96" s="4">
        <v>0</v>
      </c>
      <c r="G96" s="4">
        <v>10609175225</v>
      </c>
      <c r="H96" s="25">
        <v>0</v>
      </c>
      <c r="I96" s="4">
        <v>10609175225</v>
      </c>
      <c r="J96" s="52">
        <f t="shared" si="5"/>
        <v>-10609175225</v>
      </c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8"/>
    </row>
    <row r="97" spans="1:33" x14ac:dyDescent="0.45">
      <c r="A97" s="122"/>
      <c r="B97" s="122"/>
      <c r="C97" s="125"/>
      <c r="D97" s="7">
        <v>2220</v>
      </c>
      <c r="E97" s="3" t="s">
        <v>94</v>
      </c>
      <c r="F97" s="4">
        <v>0</v>
      </c>
      <c r="G97" s="4">
        <v>9322410450</v>
      </c>
      <c r="H97" s="25">
        <v>0</v>
      </c>
      <c r="I97" s="4">
        <v>9322410450</v>
      </c>
      <c r="J97" s="52">
        <f t="shared" si="5"/>
        <v>-9322410450</v>
      </c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8"/>
    </row>
    <row r="98" spans="1:33" ht="19.5" thickBot="1" x14ac:dyDescent="0.5">
      <c r="A98" s="123"/>
      <c r="B98" s="123"/>
      <c r="C98" s="126"/>
      <c r="D98" s="13">
        <v>2221</v>
      </c>
      <c r="E98" s="14" t="s">
        <v>95</v>
      </c>
      <c r="F98" s="73">
        <v>0</v>
      </c>
      <c r="G98" s="15">
        <v>1698630000</v>
      </c>
      <c r="H98" s="41">
        <v>0</v>
      </c>
      <c r="I98" s="15">
        <v>1698630000</v>
      </c>
      <c r="J98" s="39"/>
      <c r="K98" s="53">
        <f>I98*-1</f>
        <v>-1698630000</v>
      </c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2"/>
    </row>
    <row r="99" spans="1:33" x14ac:dyDescent="0.45">
      <c r="A99" s="121">
        <v>23</v>
      </c>
      <c r="B99" s="121">
        <v>23</v>
      </c>
      <c r="C99" s="124" t="s">
        <v>310</v>
      </c>
      <c r="D99" s="8">
        <v>2310</v>
      </c>
      <c r="E99" s="9" t="s">
        <v>96</v>
      </c>
      <c r="F99" s="10">
        <v>3768903919</v>
      </c>
      <c r="G99" s="10">
        <v>0</v>
      </c>
      <c r="H99" s="26">
        <v>3768903919</v>
      </c>
      <c r="I99" s="70">
        <v>0</v>
      </c>
      <c r="J99" s="32"/>
      <c r="K99" s="26">
        <f>H99</f>
        <v>3768903919</v>
      </c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4"/>
    </row>
    <row r="100" spans="1:33" x14ac:dyDescent="0.45">
      <c r="A100" s="122"/>
      <c r="B100" s="122"/>
      <c r="C100" s="125"/>
      <c r="D100" s="7">
        <v>2313</v>
      </c>
      <c r="E100" s="3" t="s">
        <v>97</v>
      </c>
      <c r="F100" s="4">
        <v>9922682223</v>
      </c>
      <c r="G100" s="4">
        <v>8224052223</v>
      </c>
      <c r="H100" s="25">
        <v>1698630000</v>
      </c>
      <c r="I100" s="71">
        <v>0</v>
      </c>
      <c r="J100" s="36"/>
      <c r="K100" s="50">
        <f t="shared" ref="K100:K101" si="6">H100</f>
        <v>1698630000</v>
      </c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8"/>
    </row>
    <row r="101" spans="1:33" ht="19.5" thickBot="1" x14ac:dyDescent="0.5">
      <c r="A101" s="123"/>
      <c r="B101" s="123"/>
      <c r="C101" s="126"/>
      <c r="D101" s="13">
        <v>2314</v>
      </c>
      <c r="E101" s="14" t="s">
        <v>98</v>
      </c>
      <c r="F101" s="15">
        <v>50000000</v>
      </c>
      <c r="G101" s="15">
        <v>0</v>
      </c>
      <c r="H101" s="41">
        <v>50000000</v>
      </c>
      <c r="I101" s="72">
        <v>0</v>
      </c>
      <c r="J101" s="39"/>
      <c r="K101" s="54">
        <f t="shared" si="6"/>
        <v>50000000</v>
      </c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2"/>
    </row>
    <row r="102" spans="1:33" ht="19.5" thickBot="1" x14ac:dyDescent="0.5">
      <c r="A102" s="17">
        <v>24</v>
      </c>
      <c r="B102" s="17">
        <v>24</v>
      </c>
      <c r="C102" s="17" t="s">
        <v>331</v>
      </c>
      <c r="D102" s="18">
        <v>2410</v>
      </c>
      <c r="E102" s="19" t="s">
        <v>99</v>
      </c>
      <c r="F102" s="20">
        <v>1237465728</v>
      </c>
      <c r="G102" s="20">
        <v>0</v>
      </c>
      <c r="H102" s="45">
        <v>1237465728</v>
      </c>
      <c r="I102" s="69">
        <v>0</v>
      </c>
      <c r="J102" s="43"/>
      <c r="K102" s="44"/>
      <c r="L102" s="45">
        <f>H102</f>
        <v>1237465728</v>
      </c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6"/>
    </row>
    <row r="103" spans="1:33" ht="19.5" thickBot="1" x14ac:dyDescent="0.5">
      <c r="A103" s="17">
        <v>29</v>
      </c>
      <c r="B103" s="17">
        <v>29</v>
      </c>
      <c r="C103" s="17" t="s">
        <v>332</v>
      </c>
      <c r="D103" s="18">
        <v>2940</v>
      </c>
      <c r="E103" s="19" t="s">
        <v>100</v>
      </c>
      <c r="F103" s="20">
        <v>296441555107</v>
      </c>
      <c r="G103" s="20">
        <v>208705850729</v>
      </c>
      <c r="H103" s="45">
        <v>87735704378</v>
      </c>
      <c r="I103" s="69">
        <v>0</v>
      </c>
      <c r="J103" s="43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55">
        <f>H103*-1</f>
        <v>-87735704378</v>
      </c>
      <c r="Y103" s="44"/>
      <c r="Z103" s="44"/>
      <c r="AA103" s="44"/>
      <c r="AB103" s="44"/>
      <c r="AC103" s="44"/>
      <c r="AD103" s="44"/>
      <c r="AE103" s="44"/>
      <c r="AF103" s="44"/>
      <c r="AG103" s="46"/>
    </row>
    <row r="104" spans="1:33" x14ac:dyDescent="0.45">
      <c r="A104" s="121">
        <v>31</v>
      </c>
      <c r="B104" s="121">
        <v>31</v>
      </c>
      <c r="C104" s="124" t="s">
        <v>333</v>
      </c>
      <c r="D104" s="8">
        <v>3110</v>
      </c>
      <c r="E104" s="9" t="s">
        <v>101</v>
      </c>
      <c r="F104" s="74">
        <v>2326978226648</v>
      </c>
      <c r="G104" s="10">
        <v>3140762674570</v>
      </c>
      <c r="H104" s="26">
        <v>0</v>
      </c>
      <c r="I104" s="70">
        <v>813784447922</v>
      </c>
      <c r="J104" s="32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84">
        <f>I104</f>
        <v>813784447922</v>
      </c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4"/>
    </row>
    <row r="105" spans="1:33" x14ac:dyDescent="0.45">
      <c r="A105" s="122"/>
      <c r="B105" s="122"/>
      <c r="C105" s="125"/>
      <c r="D105" s="7">
        <v>3113</v>
      </c>
      <c r="E105" s="3" t="s">
        <v>102</v>
      </c>
      <c r="F105" s="4">
        <v>126103780</v>
      </c>
      <c r="G105" s="4">
        <v>126103780</v>
      </c>
      <c r="H105" s="25">
        <v>0</v>
      </c>
      <c r="I105" s="71">
        <v>0</v>
      </c>
      <c r="J105" s="36"/>
      <c r="K105" s="37"/>
      <c r="L105" s="37"/>
      <c r="M105" s="37"/>
      <c r="N105" s="37"/>
      <c r="O105" s="25"/>
      <c r="P105" s="37"/>
      <c r="Q105" s="37"/>
      <c r="R105" s="37"/>
      <c r="S105" s="37"/>
      <c r="T105" s="37"/>
      <c r="U105" s="31">
        <f>H105*-1</f>
        <v>0</v>
      </c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8"/>
    </row>
    <row r="106" spans="1:33" x14ac:dyDescent="0.45">
      <c r="A106" s="122"/>
      <c r="B106" s="122"/>
      <c r="C106" s="125"/>
      <c r="D106" s="7">
        <v>3114</v>
      </c>
      <c r="E106" s="3" t="s">
        <v>103</v>
      </c>
      <c r="F106" s="4">
        <v>1835813503352</v>
      </c>
      <c r="G106" s="4">
        <v>1973749351714</v>
      </c>
      <c r="H106" s="25">
        <v>0</v>
      </c>
      <c r="I106" s="71">
        <v>137935848362</v>
      </c>
      <c r="J106" s="36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85">
        <f t="shared" ref="U106:U122" si="7">I106</f>
        <v>137935848362</v>
      </c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8"/>
    </row>
    <row r="107" spans="1:33" x14ac:dyDescent="0.45">
      <c r="A107" s="122"/>
      <c r="B107" s="122"/>
      <c r="C107" s="125"/>
      <c r="D107" s="7">
        <v>3115</v>
      </c>
      <c r="E107" s="3" t="s">
        <v>104</v>
      </c>
      <c r="F107" s="4">
        <v>1162676112958</v>
      </c>
      <c r="G107" s="4">
        <v>1742971957672</v>
      </c>
      <c r="H107" s="25">
        <v>0</v>
      </c>
      <c r="I107" s="71">
        <v>580295844714</v>
      </c>
      <c r="J107" s="36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85">
        <f t="shared" si="7"/>
        <v>580295844714</v>
      </c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8"/>
    </row>
    <row r="108" spans="1:33" x14ac:dyDescent="0.45">
      <c r="A108" s="122"/>
      <c r="B108" s="122"/>
      <c r="C108" s="125"/>
      <c r="D108" s="7">
        <v>3116</v>
      </c>
      <c r="E108" s="3" t="s">
        <v>105</v>
      </c>
      <c r="F108" s="4">
        <v>37176640</v>
      </c>
      <c r="G108" s="4">
        <v>37176640</v>
      </c>
      <c r="H108" s="25">
        <v>0</v>
      </c>
      <c r="I108" s="71">
        <v>0</v>
      </c>
      <c r="J108" s="36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25">
        <f t="shared" si="7"/>
        <v>0</v>
      </c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8"/>
    </row>
    <row r="109" spans="1:33" x14ac:dyDescent="0.45">
      <c r="A109" s="122"/>
      <c r="B109" s="122"/>
      <c r="C109" s="125"/>
      <c r="D109" s="7">
        <v>3117</v>
      </c>
      <c r="E109" s="3" t="s">
        <v>106</v>
      </c>
      <c r="F109" s="4">
        <v>74258738</v>
      </c>
      <c r="G109" s="4">
        <v>74258738</v>
      </c>
      <c r="H109" s="25">
        <v>0</v>
      </c>
      <c r="I109" s="71">
        <v>0</v>
      </c>
      <c r="J109" s="36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25">
        <f t="shared" si="7"/>
        <v>0</v>
      </c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8"/>
    </row>
    <row r="110" spans="1:33" x14ac:dyDescent="0.45">
      <c r="A110" s="122"/>
      <c r="B110" s="122"/>
      <c r="C110" s="125"/>
      <c r="D110" s="7">
        <v>3119</v>
      </c>
      <c r="E110" s="3" t="s">
        <v>107</v>
      </c>
      <c r="F110" s="4">
        <v>0</v>
      </c>
      <c r="G110" s="4">
        <v>1537782000</v>
      </c>
      <c r="H110" s="25">
        <v>0</v>
      </c>
      <c r="I110" s="71">
        <v>1537782000</v>
      </c>
      <c r="J110" s="36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85">
        <f t="shared" si="7"/>
        <v>1537782000</v>
      </c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8"/>
    </row>
    <row r="111" spans="1:33" ht="19.5" thickBot="1" x14ac:dyDescent="0.5">
      <c r="A111" s="123"/>
      <c r="B111" s="123"/>
      <c r="C111" s="126"/>
      <c r="D111" s="13">
        <v>3199</v>
      </c>
      <c r="E111" s="14" t="s">
        <v>108</v>
      </c>
      <c r="F111" s="73">
        <v>30650834351</v>
      </c>
      <c r="G111" s="15">
        <v>141952392115</v>
      </c>
      <c r="H111" s="41">
        <v>0</v>
      </c>
      <c r="I111" s="72">
        <v>111301557764</v>
      </c>
      <c r="J111" s="39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87">
        <f t="shared" si="7"/>
        <v>111301557764</v>
      </c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2"/>
    </row>
    <row r="112" spans="1:33" x14ac:dyDescent="0.45">
      <c r="A112" s="121">
        <v>32</v>
      </c>
      <c r="B112" s="121">
        <v>32</v>
      </c>
      <c r="C112" s="124" t="s">
        <v>334</v>
      </c>
      <c r="D112" s="8">
        <v>3210</v>
      </c>
      <c r="E112" s="9" t="s">
        <v>109</v>
      </c>
      <c r="F112" s="10">
        <v>932410060034</v>
      </c>
      <c r="G112" s="10">
        <v>998878256863</v>
      </c>
      <c r="H112" s="26">
        <v>0</v>
      </c>
      <c r="I112" s="25">
        <v>66468196829</v>
      </c>
      <c r="J112" s="32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91">
        <f t="shared" si="7"/>
        <v>66468196829</v>
      </c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4"/>
    </row>
    <row r="113" spans="1:33" x14ac:dyDescent="0.45">
      <c r="A113" s="122"/>
      <c r="B113" s="122"/>
      <c r="C113" s="125"/>
      <c r="D113" s="7">
        <v>3211</v>
      </c>
      <c r="E113" s="3" t="s">
        <v>110</v>
      </c>
      <c r="F113" s="4">
        <v>1000000000</v>
      </c>
      <c r="G113" s="4">
        <v>1000000000</v>
      </c>
      <c r="H113" s="25">
        <v>0</v>
      </c>
      <c r="I113" s="25">
        <v>0</v>
      </c>
      <c r="J113" s="36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27">
        <f t="shared" si="7"/>
        <v>0</v>
      </c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8"/>
    </row>
    <row r="114" spans="1:33" x14ac:dyDescent="0.45">
      <c r="A114" s="122"/>
      <c r="B114" s="122"/>
      <c r="C114" s="125"/>
      <c r="D114" s="7">
        <v>3212</v>
      </c>
      <c r="E114" s="3" t="s">
        <v>111</v>
      </c>
      <c r="F114" s="4">
        <v>3902838056410</v>
      </c>
      <c r="G114" s="4">
        <v>4073664703926</v>
      </c>
      <c r="H114" s="25">
        <v>0</v>
      </c>
      <c r="I114" s="25">
        <v>170826647516</v>
      </c>
      <c r="J114" s="36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92">
        <f t="shared" si="7"/>
        <v>170826647516</v>
      </c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8"/>
    </row>
    <row r="115" spans="1:33" x14ac:dyDescent="0.45">
      <c r="A115" s="122"/>
      <c r="B115" s="122"/>
      <c r="C115" s="125"/>
      <c r="D115" s="7">
        <v>3213</v>
      </c>
      <c r="E115" s="3" t="s">
        <v>112</v>
      </c>
      <c r="F115" s="4">
        <v>69750799215</v>
      </c>
      <c r="G115" s="4">
        <v>69750799215</v>
      </c>
      <c r="H115" s="25">
        <v>0</v>
      </c>
      <c r="I115" s="25">
        <v>0</v>
      </c>
      <c r="J115" s="36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27">
        <f t="shared" si="7"/>
        <v>0</v>
      </c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8"/>
    </row>
    <row r="116" spans="1:33" x14ac:dyDescent="0.45">
      <c r="A116" s="122"/>
      <c r="B116" s="122"/>
      <c r="C116" s="125"/>
      <c r="D116" s="7">
        <v>3214</v>
      </c>
      <c r="E116" s="3" t="s">
        <v>113</v>
      </c>
      <c r="F116" s="4">
        <v>871395860861</v>
      </c>
      <c r="G116" s="4">
        <v>871380773361</v>
      </c>
      <c r="H116" s="25">
        <v>15087500</v>
      </c>
      <c r="I116" s="25">
        <v>0</v>
      </c>
      <c r="J116" s="36"/>
      <c r="K116" s="37"/>
      <c r="L116" s="37"/>
      <c r="M116" s="37"/>
      <c r="N116" s="37"/>
      <c r="O116" s="82">
        <f>H116</f>
        <v>15087500</v>
      </c>
      <c r="P116" s="37"/>
      <c r="Q116" s="37"/>
      <c r="R116" s="37"/>
      <c r="S116" s="37"/>
      <c r="T116" s="37"/>
      <c r="U116" s="25">
        <f t="shared" si="7"/>
        <v>0</v>
      </c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8"/>
    </row>
    <row r="117" spans="1:33" x14ac:dyDescent="0.45">
      <c r="A117" s="122"/>
      <c r="B117" s="122"/>
      <c r="C117" s="125"/>
      <c r="D117" s="7">
        <v>3215</v>
      </c>
      <c r="E117" s="3" t="s">
        <v>114</v>
      </c>
      <c r="F117" s="4">
        <v>25905665112</v>
      </c>
      <c r="G117" s="4">
        <v>95679820642</v>
      </c>
      <c r="H117" s="25">
        <v>0</v>
      </c>
      <c r="I117" s="25">
        <v>69774155530</v>
      </c>
      <c r="J117" s="36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92">
        <f t="shared" si="7"/>
        <v>69774155530</v>
      </c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8"/>
    </row>
    <row r="118" spans="1:33" x14ac:dyDescent="0.45">
      <c r="A118" s="122"/>
      <c r="B118" s="122"/>
      <c r="C118" s="125"/>
      <c r="D118" s="7">
        <v>3216</v>
      </c>
      <c r="E118" s="3" t="s">
        <v>115</v>
      </c>
      <c r="F118" s="4">
        <v>0</v>
      </c>
      <c r="G118" s="4">
        <v>0</v>
      </c>
      <c r="H118" s="25">
        <v>0</v>
      </c>
      <c r="I118" s="25">
        <v>0</v>
      </c>
      <c r="J118" s="36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25">
        <f t="shared" si="7"/>
        <v>0</v>
      </c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8"/>
    </row>
    <row r="119" spans="1:33" x14ac:dyDescent="0.45">
      <c r="A119" s="122"/>
      <c r="B119" s="122"/>
      <c r="C119" s="125"/>
      <c r="D119" s="7">
        <v>3217</v>
      </c>
      <c r="E119" s="3" t="s">
        <v>116</v>
      </c>
      <c r="F119" s="4">
        <v>277866166476</v>
      </c>
      <c r="G119" s="4">
        <v>297905252515</v>
      </c>
      <c r="H119" s="25">
        <v>0</v>
      </c>
      <c r="I119" s="25">
        <v>20039086039</v>
      </c>
      <c r="J119" s="36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92">
        <f t="shared" si="7"/>
        <v>20039086039</v>
      </c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8"/>
    </row>
    <row r="120" spans="1:33" x14ac:dyDescent="0.45">
      <c r="A120" s="122"/>
      <c r="B120" s="122"/>
      <c r="C120" s="125"/>
      <c r="D120" s="7">
        <v>3220</v>
      </c>
      <c r="E120" s="3" t="s">
        <v>117</v>
      </c>
      <c r="F120" s="4">
        <v>15006257055</v>
      </c>
      <c r="G120" s="4">
        <v>21640365634</v>
      </c>
      <c r="H120" s="25">
        <v>0</v>
      </c>
      <c r="I120" s="25">
        <v>6634108579</v>
      </c>
      <c r="J120" s="36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92">
        <f t="shared" si="7"/>
        <v>6634108579</v>
      </c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8"/>
    </row>
    <row r="121" spans="1:33" x14ac:dyDescent="0.45">
      <c r="A121" s="122"/>
      <c r="B121" s="122"/>
      <c r="C121" s="125"/>
      <c r="D121" s="7">
        <v>3221</v>
      </c>
      <c r="E121" s="3" t="s">
        <v>118</v>
      </c>
      <c r="F121" s="4">
        <v>1299080238</v>
      </c>
      <c r="G121" s="4">
        <v>18236947900</v>
      </c>
      <c r="H121" s="25">
        <v>0</v>
      </c>
      <c r="I121" s="25">
        <v>16937867662</v>
      </c>
      <c r="J121" s="36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92">
        <f t="shared" si="7"/>
        <v>16937867662</v>
      </c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38"/>
    </row>
    <row r="122" spans="1:33" x14ac:dyDescent="0.45">
      <c r="A122" s="122"/>
      <c r="B122" s="122"/>
      <c r="C122" s="125"/>
      <c r="D122" s="7">
        <v>3327</v>
      </c>
      <c r="E122" s="3" t="s">
        <v>359</v>
      </c>
      <c r="F122" s="4">
        <v>0</v>
      </c>
      <c r="G122" s="4">
        <v>3548569409</v>
      </c>
      <c r="H122" s="25">
        <v>0</v>
      </c>
      <c r="I122" s="25">
        <v>3548569409</v>
      </c>
      <c r="J122" s="49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92">
        <f t="shared" si="7"/>
        <v>3548569409</v>
      </c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8"/>
    </row>
    <row r="123" spans="1:33" x14ac:dyDescent="0.45">
      <c r="A123" s="122"/>
      <c r="B123" s="122"/>
      <c r="C123" s="125"/>
      <c r="D123" s="7">
        <v>3228</v>
      </c>
      <c r="E123" s="3" t="s">
        <v>119</v>
      </c>
      <c r="F123" s="4">
        <v>0</v>
      </c>
      <c r="G123" s="4">
        <v>0</v>
      </c>
      <c r="H123" s="25">
        <v>0</v>
      </c>
      <c r="I123" s="25">
        <v>0</v>
      </c>
      <c r="J123" s="49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8"/>
    </row>
    <row r="124" spans="1:33" x14ac:dyDescent="0.45">
      <c r="A124" s="122"/>
      <c r="B124" s="122"/>
      <c r="C124" s="125"/>
      <c r="D124" s="7">
        <v>3229</v>
      </c>
      <c r="E124" s="3" t="s">
        <v>120</v>
      </c>
      <c r="F124" s="4">
        <v>2230000000</v>
      </c>
      <c r="G124" s="4">
        <v>5575000000</v>
      </c>
      <c r="H124" s="25">
        <v>0</v>
      </c>
      <c r="I124" s="25">
        <v>3345000000</v>
      </c>
      <c r="J124" s="49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92">
        <f>I124</f>
        <v>3345000000</v>
      </c>
      <c r="V124" s="37"/>
      <c r="W124" s="37"/>
      <c r="X124" s="37"/>
      <c r="Y124" s="37"/>
      <c r="Z124" s="37"/>
      <c r="AA124" s="37"/>
      <c r="AB124" s="25"/>
      <c r="AC124" s="37"/>
      <c r="AD124" s="37"/>
      <c r="AE124" s="37"/>
      <c r="AF124" s="37"/>
      <c r="AG124" s="38"/>
    </row>
    <row r="125" spans="1:33" x14ac:dyDescent="0.45">
      <c r="A125" s="122"/>
      <c r="B125" s="122"/>
      <c r="C125" s="125"/>
      <c r="D125" s="7">
        <v>3230</v>
      </c>
      <c r="E125" s="3" t="s">
        <v>121</v>
      </c>
      <c r="F125" s="4">
        <v>217963739706</v>
      </c>
      <c r="G125" s="4">
        <v>1038449141889</v>
      </c>
      <c r="H125" s="25">
        <v>0</v>
      </c>
      <c r="I125" s="25">
        <v>820485402183</v>
      </c>
      <c r="J125" s="49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92">
        <f>I125</f>
        <v>820485402183</v>
      </c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8"/>
    </row>
    <row r="126" spans="1:33" x14ac:dyDescent="0.45">
      <c r="A126" s="122"/>
      <c r="B126" s="122"/>
      <c r="C126" s="125"/>
      <c r="D126" s="7">
        <v>3235</v>
      </c>
      <c r="E126" s="3" t="s">
        <v>122</v>
      </c>
      <c r="F126" s="4">
        <v>2984764066</v>
      </c>
      <c r="G126" s="4">
        <v>8605638401</v>
      </c>
      <c r="H126" s="25">
        <v>0</v>
      </c>
      <c r="I126" s="25">
        <v>5620874335</v>
      </c>
      <c r="J126" s="49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92">
        <f>I126</f>
        <v>5620874335</v>
      </c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8"/>
    </row>
    <row r="127" spans="1:33" x14ac:dyDescent="0.45">
      <c r="A127" s="122"/>
      <c r="B127" s="122"/>
      <c r="C127" s="125"/>
      <c r="D127" s="7">
        <v>3236</v>
      </c>
      <c r="E127" s="3" t="s">
        <v>123</v>
      </c>
      <c r="F127" s="4">
        <v>47210093101</v>
      </c>
      <c r="G127" s="4">
        <v>198174110156</v>
      </c>
      <c r="H127" s="25">
        <v>0</v>
      </c>
      <c r="I127" s="25">
        <v>150964017055</v>
      </c>
      <c r="J127" s="49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92">
        <f>I127</f>
        <v>150964017055</v>
      </c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8"/>
    </row>
    <row r="128" spans="1:33" x14ac:dyDescent="0.45">
      <c r="A128" s="122"/>
      <c r="B128" s="122"/>
      <c r="C128" s="125"/>
      <c r="D128" s="7">
        <v>3242</v>
      </c>
      <c r="E128" s="3" t="s">
        <v>124</v>
      </c>
      <c r="F128" s="4">
        <v>0</v>
      </c>
      <c r="G128" s="4">
        <v>0</v>
      </c>
      <c r="H128" s="25">
        <v>0</v>
      </c>
      <c r="I128" s="25">
        <v>0</v>
      </c>
      <c r="J128" s="49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25">
        <f>I128</f>
        <v>0</v>
      </c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8"/>
    </row>
    <row r="129" spans="1:33" x14ac:dyDescent="0.45">
      <c r="A129" s="122"/>
      <c r="B129" s="122"/>
      <c r="C129" s="125"/>
      <c r="D129" s="7">
        <v>3244</v>
      </c>
      <c r="E129" s="3" t="s">
        <v>125</v>
      </c>
      <c r="F129" s="4">
        <v>67943229770</v>
      </c>
      <c r="G129" s="4">
        <v>67943229770</v>
      </c>
      <c r="H129" s="25">
        <v>0</v>
      </c>
      <c r="I129" s="25">
        <v>0</v>
      </c>
      <c r="J129" s="49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25">
        <f t="shared" ref="U129:U132" si="8">I129</f>
        <v>0</v>
      </c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8"/>
    </row>
    <row r="130" spans="1:33" x14ac:dyDescent="0.45">
      <c r="A130" s="122"/>
      <c r="B130" s="122"/>
      <c r="C130" s="125"/>
      <c r="D130" s="7">
        <v>3245</v>
      </c>
      <c r="E130" s="3" t="s">
        <v>126</v>
      </c>
      <c r="F130" s="4">
        <v>0</v>
      </c>
      <c r="G130" s="4">
        <v>0</v>
      </c>
      <c r="H130" s="25">
        <v>0</v>
      </c>
      <c r="I130" s="25">
        <v>0</v>
      </c>
      <c r="J130" s="49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25">
        <f t="shared" si="8"/>
        <v>0</v>
      </c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8"/>
    </row>
    <row r="131" spans="1:33" x14ac:dyDescent="0.45">
      <c r="A131" s="122"/>
      <c r="B131" s="122"/>
      <c r="C131" s="125"/>
      <c r="D131" s="7">
        <v>3246</v>
      </c>
      <c r="E131" s="3" t="s">
        <v>127</v>
      </c>
      <c r="F131" s="4">
        <v>244932718011</v>
      </c>
      <c r="G131" s="4">
        <v>244932718011</v>
      </c>
      <c r="H131" s="25">
        <v>0</v>
      </c>
      <c r="I131" s="25">
        <v>0</v>
      </c>
      <c r="J131" s="49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25">
        <f t="shared" si="8"/>
        <v>0</v>
      </c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8"/>
    </row>
    <row r="132" spans="1:33" x14ac:dyDescent="0.45">
      <c r="A132" s="122"/>
      <c r="B132" s="122"/>
      <c r="C132" s="125"/>
      <c r="D132" s="7">
        <v>3247</v>
      </c>
      <c r="E132" s="3" t="s">
        <v>360</v>
      </c>
      <c r="F132" s="4">
        <v>13719934995</v>
      </c>
      <c r="G132" s="4">
        <v>16024527093</v>
      </c>
      <c r="H132" s="25"/>
      <c r="I132" s="25">
        <v>2304592098</v>
      </c>
      <c r="J132" s="49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92">
        <f t="shared" si="8"/>
        <v>2304592098</v>
      </c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8"/>
    </row>
    <row r="133" spans="1:33" x14ac:dyDescent="0.45">
      <c r="A133" s="122"/>
      <c r="B133" s="122"/>
      <c r="C133" s="125"/>
      <c r="D133" s="7">
        <v>3248</v>
      </c>
      <c r="E133" s="3" t="s">
        <v>128</v>
      </c>
      <c r="F133" s="4">
        <v>64403445483</v>
      </c>
      <c r="G133" s="4">
        <v>64403445483</v>
      </c>
      <c r="H133" s="25">
        <v>0</v>
      </c>
      <c r="I133" s="25">
        <v>0</v>
      </c>
      <c r="J133" s="49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27">
        <f>I133</f>
        <v>0</v>
      </c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F133" s="37"/>
      <c r="AG133" s="38"/>
    </row>
    <row r="134" spans="1:33" x14ac:dyDescent="0.45">
      <c r="A134" s="122"/>
      <c r="B134" s="122"/>
      <c r="C134" s="125"/>
      <c r="D134" s="7">
        <v>3249</v>
      </c>
      <c r="E134" s="3" t="s">
        <v>129</v>
      </c>
      <c r="F134" s="4">
        <v>330606742304</v>
      </c>
      <c r="G134" s="4">
        <v>791238456569</v>
      </c>
      <c r="H134" s="25">
        <v>0</v>
      </c>
      <c r="I134" s="25">
        <v>460631714265</v>
      </c>
      <c r="J134" s="49"/>
      <c r="K134" s="37"/>
      <c r="L134" s="37"/>
      <c r="M134" s="37"/>
      <c r="N134" s="37"/>
      <c r="O134" s="88">
        <f>I134*-1</f>
        <v>-460631714265</v>
      </c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47"/>
      <c r="AA134" s="37"/>
      <c r="AB134" s="37"/>
      <c r="AC134" s="37"/>
      <c r="AD134" s="37"/>
      <c r="AE134" s="37"/>
      <c r="AF134" s="37"/>
      <c r="AG134" s="38"/>
    </row>
    <row r="135" spans="1:33" x14ac:dyDescent="0.45">
      <c r="A135" s="122"/>
      <c r="B135" s="122"/>
      <c r="C135" s="125"/>
      <c r="D135" s="7">
        <v>3250</v>
      </c>
      <c r="E135" s="3" t="s">
        <v>368</v>
      </c>
      <c r="F135" s="4"/>
      <c r="G135" s="4">
        <v>67756778030</v>
      </c>
      <c r="H135" s="25"/>
      <c r="I135" s="25">
        <v>67756778030</v>
      </c>
      <c r="J135" s="49"/>
      <c r="K135" s="37"/>
      <c r="L135" s="37"/>
      <c r="M135" s="37"/>
      <c r="N135" s="37"/>
      <c r="O135" s="88"/>
      <c r="P135" s="37"/>
      <c r="Q135" s="37"/>
      <c r="R135" s="37"/>
      <c r="S135" s="37"/>
      <c r="T135" s="37"/>
      <c r="U135" s="92">
        <f>I135</f>
        <v>67756778030</v>
      </c>
      <c r="V135" s="37"/>
      <c r="W135" s="37"/>
      <c r="X135" s="37"/>
      <c r="Y135" s="37"/>
      <c r="Z135" s="47"/>
      <c r="AA135" s="37"/>
      <c r="AB135" s="37"/>
      <c r="AC135" s="37"/>
      <c r="AD135" s="37"/>
      <c r="AE135" s="37"/>
      <c r="AF135" s="37"/>
      <c r="AG135" s="38"/>
    </row>
    <row r="136" spans="1:33" x14ac:dyDescent="0.45">
      <c r="A136" s="122"/>
      <c r="B136" s="122"/>
      <c r="C136" s="125"/>
      <c r="D136" s="7">
        <v>3298</v>
      </c>
      <c r="E136" s="3" t="s">
        <v>130</v>
      </c>
      <c r="F136" s="4">
        <v>1902688256</v>
      </c>
      <c r="G136" s="4">
        <v>9981112015</v>
      </c>
      <c r="H136" s="25">
        <v>0</v>
      </c>
      <c r="I136" s="25">
        <v>8078423759</v>
      </c>
      <c r="J136" s="49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92">
        <f>I136</f>
        <v>8078423759</v>
      </c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8"/>
    </row>
    <row r="137" spans="1:33" ht="19.5" thickBot="1" x14ac:dyDescent="0.5">
      <c r="A137" s="123"/>
      <c r="B137" s="123"/>
      <c r="C137" s="126"/>
      <c r="D137" s="13">
        <v>3299</v>
      </c>
      <c r="E137" s="14" t="s">
        <v>131</v>
      </c>
      <c r="F137" s="73">
        <v>0</v>
      </c>
      <c r="G137" s="15">
        <v>4131819000</v>
      </c>
      <c r="H137" s="41">
        <v>0</v>
      </c>
      <c r="I137" s="25">
        <v>4131819000</v>
      </c>
      <c r="J137" s="56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93">
        <f>I137</f>
        <v>4131819000</v>
      </c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2"/>
    </row>
    <row r="138" spans="1:33" x14ac:dyDescent="0.45">
      <c r="A138" s="121">
        <v>33</v>
      </c>
      <c r="B138" s="121">
        <v>33</v>
      </c>
      <c r="C138" s="124" t="s">
        <v>335</v>
      </c>
      <c r="D138" s="8">
        <v>3311</v>
      </c>
      <c r="E138" s="9" t="s">
        <v>132</v>
      </c>
      <c r="F138" s="10">
        <v>0</v>
      </c>
      <c r="G138" s="10">
        <v>25292461095</v>
      </c>
      <c r="H138" s="26">
        <v>0</v>
      </c>
      <c r="I138" s="70">
        <v>25292461095</v>
      </c>
      <c r="J138" s="32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26">
        <f>I138</f>
        <v>25292461095</v>
      </c>
      <c r="Z138" s="33"/>
      <c r="AA138" s="33"/>
      <c r="AB138" s="33"/>
      <c r="AC138" s="33"/>
      <c r="AD138" s="33"/>
      <c r="AE138" s="33"/>
      <c r="AF138" s="33"/>
      <c r="AG138" s="34"/>
    </row>
    <row r="139" spans="1:33" x14ac:dyDescent="0.45">
      <c r="A139" s="122"/>
      <c r="B139" s="122"/>
      <c r="C139" s="125"/>
      <c r="D139" s="7">
        <v>3312</v>
      </c>
      <c r="E139" s="3" t="s">
        <v>133</v>
      </c>
      <c r="F139" s="4">
        <v>0</v>
      </c>
      <c r="G139" s="4">
        <v>0</v>
      </c>
      <c r="H139" s="25">
        <v>0</v>
      </c>
      <c r="I139" s="71">
        <v>0</v>
      </c>
      <c r="J139" s="36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25">
        <f>I139</f>
        <v>0</v>
      </c>
      <c r="Z139" s="37"/>
      <c r="AA139" s="37"/>
      <c r="AB139" s="37"/>
      <c r="AC139" s="37"/>
      <c r="AD139" s="37"/>
      <c r="AE139" s="37"/>
      <c r="AF139" s="37"/>
      <c r="AG139" s="38"/>
    </row>
    <row r="140" spans="1:33" ht="19.5" thickBot="1" x14ac:dyDescent="0.5">
      <c r="A140" s="123"/>
      <c r="B140" s="123"/>
      <c r="C140" s="126"/>
      <c r="D140" s="13">
        <v>3313</v>
      </c>
      <c r="E140" s="14" t="s">
        <v>134</v>
      </c>
      <c r="F140" s="73">
        <v>0</v>
      </c>
      <c r="G140" s="15">
        <v>0</v>
      </c>
      <c r="H140" s="41">
        <v>0</v>
      </c>
      <c r="I140" s="72">
        <v>0</v>
      </c>
      <c r="J140" s="39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1">
        <f>I140</f>
        <v>0</v>
      </c>
      <c r="Z140" s="40"/>
      <c r="AA140" s="40"/>
      <c r="AB140" s="40"/>
      <c r="AC140" s="40"/>
      <c r="AD140" s="40"/>
      <c r="AE140" s="40"/>
      <c r="AF140" s="40"/>
      <c r="AG140" s="42"/>
    </row>
    <row r="141" spans="1:33" ht="19.5" thickBot="1" x14ac:dyDescent="0.5">
      <c r="A141" s="17">
        <v>34</v>
      </c>
      <c r="B141" s="17">
        <v>34</v>
      </c>
      <c r="C141" s="17" t="s">
        <v>336</v>
      </c>
      <c r="D141" s="18">
        <v>3410</v>
      </c>
      <c r="E141" s="19" t="s">
        <v>135</v>
      </c>
      <c r="F141" s="20">
        <v>954621037731</v>
      </c>
      <c r="G141" s="20">
        <v>1253037065801</v>
      </c>
      <c r="H141" s="45"/>
      <c r="I141" s="69">
        <v>298416028071</v>
      </c>
      <c r="J141" s="43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117">
        <f>I141</f>
        <v>298416028071</v>
      </c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  <c r="AG141" s="69">
        <v>0</v>
      </c>
    </row>
    <row r="142" spans="1:33" ht="19.5" thickBot="1" x14ac:dyDescent="0.5">
      <c r="A142" s="17">
        <v>35</v>
      </c>
      <c r="B142" s="17">
        <v>35</v>
      </c>
      <c r="C142" s="17" t="s">
        <v>136</v>
      </c>
      <c r="D142" s="18">
        <v>3510</v>
      </c>
      <c r="E142" s="19" t="s">
        <v>136</v>
      </c>
      <c r="F142" s="20">
        <v>0</v>
      </c>
      <c r="G142" s="20">
        <v>919058527907</v>
      </c>
      <c r="H142" s="45">
        <v>0</v>
      </c>
      <c r="I142" s="69">
        <v>919058527907</v>
      </c>
      <c r="J142" s="43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5">
        <f>I142</f>
        <v>919058527907</v>
      </c>
      <c r="X142" s="44"/>
      <c r="Y142" s="44"/>
      <c r="Z142" s="44"/>
      <c r="AA142" s="44"/>
      <c r="AB142" s="44"/>
      <c r="AC142" s="44"/>
      <c r="AD142" s="44"/>
      <c r="AE142" s="44"/>
      <c r="AF142" s="44"/>
      <c r="AG142" s="46"/>
    </row>
    <row r="143" spans="1:33" x14ac:dyDescent="0.45">
      <c r="A143" s="121">
        <v>36</v>
      </c>
      <c r="B143" s="127">
        <v>36</v>
      </c>
      <c r="C143" s="124" t="s">
        <v>337</v>
      </c>
      <c r="D143" s="8">
        <v>3611</v>
      </c>
      <c r="E143" s="9" t="s">
        <v>137</v>
      </c>
      <c r="F143" s="74">
        <v>0</v>
      </c>
      <c r="G143" s="10">
        <v>0</v>
      </c>
      <c r="H143" s="26">
        <v>0</v>
      </c>
      <c r="I143" s="70">
        <v>0</v>
      </c>
      <c r="J143" s="32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26">
        <f>I143</f>
        <v>0</v>
      </c>
      <c r="Y143" s="33"/>
      <c r="Z143" s="33"/>
      <c r="AA143" s="33"/>
      <c r="AB143" s="33"/>
      <c r="AC143" s="33"/>
      <c r="AD143" s="33"/>
      <c r="AE143" s="33"/>
      <c r="AF143" s="33"/>
      <c r="AG143" s="34"/>
    </row>
    <row r="144" spans="1:33" x14ac:dyDescent="0.45">
      <c r="A144" s="122"/>
      <c r="B144" s="128"/>
      <c r="C144" s="125"/>
      <c r="D144" s="7">
        <v>3613</v>
      </c>
      <c r="E144" s="3" t="s">
        <v>138</v>
      </c>
      <c r="F144" s="4">
        <v>0</v>
      </c>
      <c r="G144" s="4">
        <v>0</v>
      </c>
      <c r="H144" s="25">
        <v>0</v>
      </c>
      <c r="I144" s="71">
        <v>0</v>
      </c>
      <c r="J144" s="36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25">
        <f>I144</f>
        <v>0</v>
      </c>
      <c r="Y144" s="37"/>
      <c r="Z144" s="37"/>
      <c r="AA144" s="37"/>
      <c r="AB144" s="37"/>
      <c r="AC144" s="37"/>
      <c r="AD144" s="37"/>
      <c r="AE144" s="37"/>
      <c r="AF144" s="37"/>
      <c r="AG144" s="38"/>
    </row>
    <row r="145" spans="1:33" x14ac:dyDescent="0.45">
      <c r="A145" s="122"/>
      <c r="B145" s="128"/>
      <c r="C145" s="125"/>
      <c r="D145" s="7">
        <v>3614</v>
      </c>
      <c r="E145" s="3" t="s">
        <v>139</v>
      </c>
      <c r="F145" s="4">
        <v>1965013615908</v>
      </c>
      <c r="G145" s="4">
        <v>3168743546772</v>
      </c>
      <c r="H145" s="25">
        <v>0</v>
      </c>
      <c r="I145" s="71">
        <v>1203729930864</v>
      </c>
      <c r="J145" s="36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25">
        <f>I145</f>
        <v>1203729930864</v>
      </c>
      <c r="Y145" s="37"/>
      <c r="Z145" s="37"/>
      <c r="AA145" s="37"/>
      <c r="AB145" s="37"/>
      <c r="AC145" s="37"/>
      <c r="AD145" s="37"/>
      <c r="AE145" s="37"/>
      <c r="AF145" s="37"/>
      <c r="AG145" s="38"/>
    </row>
    <row r="146" spans="1:33" ht="19.5" thickBot="1" x14ac:dyDescent="0.5">
      <c r="A146" s="123"/>
      <c r="B146" s="128"/>
      <c r="C146" s="125"/>
      <c r="D146" s="76">
        <v>3615</v>
      </c>
      <c r="E146" s="77" t="s">
        <v>140</v>
      </c>
      <c r="F146" s="73">
        <v>150000000000</v>
      </c>
      <c r="G146" s="73">
        <v>159376068754</v>
      </c>
      <c r="H146" s="78">
        <v>0</v>
      </c>
      <c r="I146" s="79">
        <v>9376068754</v>
      </c>
      <c r="J146" s="80"/>
      <c r="K146" s="81"/>
      <c r="L146" s="81"/>
      <c r="M146" s="81"/>
      <c r="N146" s="81"/>
      <c r="O146" s="81"/>
      <c r="P146" s="81"/>
      <c r="Q146" s="81"/>
      <c r="R146" s="81"/>
      <c r="S146" s="81"/>
      <c r="T146" s="81"/>
      <c r="U146" s="81"/>
      <c r="V146" s="81"/>
      <c r="W146" s="81"/>
      <c r="X146" s="78">
        <f>I146</f>
        <v>9376068754</v>
      </c>
      <c r="Y146" s="81"/>
      <c r="Z146" s="81"/>
      <c r="AA146" s="81"/>
      <c r="AB146" s="81"/>
      <c r="AC146" s="81"/>
      <c r="AD146" s="81"/>
      <c r="AE146" s="40"/>
      <c r="AF146" s="40"/>
      <c r="AG146" s="42"/>
    </row>
    <row r="147" spans="1:33" ht="19.5" thickBot="1" x14ac:dyDescent="0.5">
      <c r="A147" s="75"/>
      <c r="B147" s="129"/>
      <c r="C147" s="126"/>
      <c r="D147" s="13">
        <v>3616</v>
      </c>
      <c r="E147" s="14" t="s">
        <v>128</v>
      </c>
      <c r="F147" s="15">
        <v>0</v>
      </c>
      <c r="G147" s="15">
        <v>64716242248</v>
      </c>
      <c r="H147" s="41">
        <v>0</v>
      </c>
      <c r="I147" s="72">
        <v>64716242248</v>
      </c>
      <c r="J147" s="39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1">
        <f>I147</f>
        <v>64716242248</v>
      </c>
      <c r="Y147" s="40"/>
      <c r="Z147" s="40"/>
      <c r="AA147" s="40"/>
      <c r="AB147" s="40"/>
      <c r="AC147" s="40"/>
      <c r="AD147" s="40"/>
      <c r="AE147" s="37"/>
      <c r="AF147" s="37"/>
      <c r="AG147" s="38"/>
    </row>
    <row r="148" spans="1:33" x14ac:dyDescent="0.45">
      <c r="A148" s="121">
        <v>43</v>
      </c>
      <c r="B148" s="121">
        <v>43</v>
      </c>
      <c r="C148" s="124" t="s">
        <v>141</v>
      </c>
      <c r="D148" s="8">
        <v>4310</v>
      </c>
      <c r="E148" s="9" t="s">
        <v>141</v>
      </c>
      <c r="F148" s="10">
        <v>49782234407</v>
      </c>
      <c r="G148" s="10">
        <v>298466906894</v>
      </c>
      <c r="H148" s="26">
        <v>0</v>
      </c>
      <c r="I148" s="70">
        <v>248684672487</v>
      </c>
      <c r="J148" s="32"/>
      <c r="K148" s="33"/>
      <c r="L148" s="33"/>
      <c r="M148" s="33"/>
      <c r="N148" s="33"/>
      <c r="O148" s="33"/>
      <c r="P148" s="33"/>
      <c r="Q148" s="33"/>
      <c r="R148" s="33"/>
      <c r="S148" s="33"/>
      <c r="T148" s="26">
        <f>I148</f>
        <v>248684672487</v>
      </c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4"/>
    </row>
    <row r="149" spans="1:33" ht="19.5" thickBot="1" x14ac:dyDescent="0.5">
      <c r="A149" s="123"/>
      <c r="B149" s="123"/>
      <c r="C149" s="126"/>
      <c r="D149" s="13">
        <v>4311</v>
      </c>
      <c r="E149" s="14" t="s">
        <v>142</v>
      </c>
      <c r="F149" s="73">
        <v>4130847562</v>
      </c>
      <c r="G149" s="15">
        <v>19700465863</v>
      </c>
      <c r="H149" s="41">
        <v>0</v>
      </c>
      <c r="I149" s="72">
        <v>15569618301</v>
      </c>
      <c r="J149" s="39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30">
        <f>I149</f>
        <v>15569618301</v>
      </c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2"/>
    </row>
    <row r="150" spans="1:33" ht="19.5" thickBot="1" x14ac:dyDescent="0.5">
      <c r="A150" s="17">
        <v>51</v>
      </c>
      <c r="B150" s="17">
        <v>51</v>
      </c>
      <c r="C150" s="17" t="s">
        <v>143</v>
      </c>
      <c r="D150" s="18">
        <v>5110</v>
      </c>
      <c r="E150" s="19" t="s">
        <v>143</v>
      </c>
      <c r="F150" s="20">
        <v>0</v>
      </c>
      <c r="G150" s="20">
        <v>847085000000</v>
      </c>
      <c r="H150" s="45">
        <v>0</v>
      </c>
      <c r="I150" s="69">
        <v>847085000000</v>
      </c>
      <c r="J150" s="43"/>
      <c r="K150" s="44"/>
      <c r="L150" s="44"/>
      <c r="M150" s="44"/>
      <c r="N150" s="44"/>
      <c r="O150" s="44"/>
      <c r="P150" s="44"/>
      <c r="Q150" s="45">
        <f>I150</f>
        <v>847085000000</v>
      </c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6"/>
    </row>
    <row r="151" spans="1:33" ht="19.5" thickBot="1" x14ac:dyDescent="0.5">
      <c r="A151" s="17">
        <v>52</v>
      </c>
      <c r="B151" s="17">
        <v>52</v>
      </c>
      <c r="C151" s="17" t="s">
        <v>338</v>
      </c>
      <c r="D151" s="18">
        <v>5210</v>
      </c>
      <c r="E151" s="19" t="s">
        <v>144</v>
      </c>
      <c r="F151" s="20">
        <v>0</v>
      </c>
      <c r="G151" s="20">
        <v>84708500000</v>
      </c>
      <c r="H151" s="45">
        <v>0</v>
      </c>
      <c r="I151" s="69">
        <v>84708500000</v>
      </c>
      <c r="J151" s="43"/>
      <c r="K151" s="44"/>
      <c r="L151" s="44"/>
      <c r="M151" s="44"/>
      <c r="N151" s="44"/>
      <c r="O151" s="44"/>
      <c r="P151" s="44"/>
      <c r="Q151" s="44"/>
      <c r="R151" s="45">
        <f>I151</f>
        <v>84708500000</v>
      </c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  <c r="AG151" s="46"/>
    </row>
    <row r="152" spans="1:33" x14ac:dyDescent="0.45">
      <c r="A152" s="121">
        <v>54</v>
      </c>
      <c r="B152" s="121">
        <v>54</v>
      </c>
      <c r="C152" s="124" t="s">
        <v>339</v>
      </c>
      <c r="D152" s="8">
        <v>5410</v>
      </c>
      <c r="E152" s="9" t="s">
        <v>145</v>
      </c>
      <c r="F152" s="74">
        <v>171260002338</v>
      </c>
      <c r="G152" s="10">
        <v>2592642140728</v>
      </c>
      <c r="H152" s="26">
        <v>0</v>
      </c>
      <c r="I152" s="70">
        <v>2421382138390</v>
      </c>
      <c r="J152" s="32"/>
      <c r="K152" s="33"/>
      <c r="L152" s="33"/>
      <c r="M152" s="33"/>
      <c r="N152" s="33"/>
      <c r="O152" s="33"/>
      <c r="P152" s="33"/>
      <c r="Q152" s="33"/>
      <c r="R152" s="33"/>
      <c r="S152" s="26">
        <f>I152</f>
        <v>2421382138390</v>
      </c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4"/>
    </row>
    <row r="153" spans="1:33" x14ac:dyDescent="0.45">
      <c r="A153" s="122"/>
      <c r="B153" s="122"/>
      <c r="C153" s="125"/>
      <c r="D153" s="7">
        <v>5411</v>
      </c>
      <c r="E153" s="3" t="s">
        <v>146</v>
      </c>
      <c r="F153" s="4">
        <v>0</v>
      </c>
      <c r="G153" s="4">
        <v>0</v>
      </c>
      <c r="H153" s="25">
        <v>0</v>
      </c>
      <c r="I153" s="71">
        <v>0</v>
      </c>
      <c r="J153" s="36"/>
      <c r="K153" s="37"/>
      <c r="L153" s="37"/>
      <c r="M153" s="37"/>
      <c r="N153" s="37"/>
      <c r="O153" s="37"/>
      <c r="P153" s="37"/>
      <c r="Q153" s="37"/>
      <c r="R153" s="37"/>
      <c r="S153" s="48">
        <f>H153*-1</f>
        <v>0</v>
      </c>
      <c r="T153" s="37"/>
      <c r="U153" s="37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  <c r="AG153" s="38"/>
    </row>
    <row r="154" spans="1:33" ht="19.5" thickBot="1" x14ac:dyDescent="0.5">
      <c r="A154" s="123"/>
      <c r="B154" s="123"/>
      <c r="C154" s="126"/>
      <c r="D154" s="13">
        <v>5420</v>
      </c>
      <c r="E154" s="14" t="s">
        <v>147</v>
      </c>
      <c r="F154" s="73">
        <v>267175058516</v>
      </c>
      <c r="G154" s="15">
        <v>16499399808</v>
      </c>
      <c r="H154" s="41">
        <v>250675658708</v>
      </c>
      <c r="I154" s="72">
        <v>0</v>
      </c>
      <c r="J154" s="39"/>
      <c r="K154" s="40"/>
      <c r="L154" s="40"/>
      <c r="M154" s="40"/>
      <c r="N154" s="57"/>
      <c r="O154" s="40"/>
      <c r="P154" s="40"/>
      <c r="Q154" s="40"/>
      <c r="R154" s="58"/>
      <c r="S154" s="48">
        <f>H154*-1</f>
        <v>-250675658708</v>
      </c>
      <c r="T154" s="58"/>
      <c r="U154" s="58"/>
      <c r="V154" s="58"/>
      <c r="W154" s="58"/>
      <c r="X154" s="58"/>
      <c r="Y154" s="58"/>
      <c r="Z154" s="58"/>
      <c r="AA154" s="58"/>
      <c r="AB154" s="58"/>
      <c r="AC154" s="59"/>
      <c r="AE154" s="58"/>
      <c r="AF154" s="58"/>
      <c r="AG154" s="60"/>
    </row>
    <row r="155" spans="1:33" x14ac:dyDescent="0.45">
      <c r="A155" s="121">
        <v>61</v>
      </c>
      <c r="B155" s="121">
        <v>61</v>
      </c>
      <c r="C155" s="124" t="s">
        <v>340</v>
      </c>
      <c r="D155" s="8">
        <v>6105</v>
      </c>
      <c r="E155" s="9" t="s">
        <v>148</v>
      </c>
      <c r="F155" s="10">
        <v>0</v>
      </c>
      <c r="G155" s="10">
        <v>353451928071</v>
      </c>
      <c r="H155" s="10">
        <v>0</v>
      </c>
      <c r="I155" s="10">
        <v>353451928071</v>
      </c>
      <c r="J155" s="32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26">
        <f>I155</f>
        <v>353451928071</v>
      </c>
      <c r="AA155" s="33"/>
      <c r="AB155" s="33"/>
      <c r="AC155" s="33"/>
      <c r="AD155" s="33"/>
      <c r="AE155" s="33"/>
      <c r="AF155" s="33"/>
      <c r="AG155" s="34"/>
    </row>
    <row r="156" spans="1:33" x14ac:dyDescent="0.45">
      <c r="A156" s="122"/>
      <c r="B156" s="122"/>
      <c r="C156" s="125"/>
      <c r="D156" s="7">
        <v>6110</v>
      </c>
      <c r="E156" s="3" t="s">
        <v>149</v>
      </c>
      <c r="F156" s="4">
        <v>0</v>
      </c>
      <c r="G156" s="4">
        <v>4501601456581</v>
      </c>
      <c r="H156" s="4">
        <v>0</v>
      </c>
      <c r="I156" s="4">
        <v>4501601456581</v>
      </c>
      <c r="J156" s="36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50">
        <f t="shared" ref="Z156:Z162" si="9">I156</f>
        <v>4501601456581</v>
      </c>
      <c r="AA156" s="37"/>
      <c r="AB156" s="37"/>
      <c r="AC156" s="37"/>
      <c r="AD156" s="37"/>
      <c r="AE156" s="37"/>
      <c r="AF156" s="37"/>
      <c r="AG156" s="38"/>
    </row>
    <row r="157" spans="1:33" x14ac:dyDescent="0.45">
      <c r="A157" s="122"/>
      <c r="B157" s="122"/>
      <c r="C157" s="125"/>
      <c r="D157" s="7">
        <v>6113</v>
      </c>
      <c r="E157" s="3" t="s">
        <v>150</v>
      </c>
      <c r="F157" s="4">
        <v>0</v>
      </c>
      <c r="G157" s="4">
        <v>168819820716</v>
      </c>
      <c r="H157" s="4">
        <v>0</v>
      </c>
      <c r="I157" s="4">
        <v>168819820716</v>
      </c>
      <c r="J157" s="36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50">
        <f t="shared" si="9"/>
        <v>168819820716</v>
      </c>
      <c r="AA157" s="37"/>
      <c r="AB157" s="37"/>
      <c r="AC157" s="37"/>
      <c r="AD157" s="37"/>
      <c r="AE157" s="37"/>
      <c r="AF157" s="37"/>
      <c r="AG157" s="38"/>
    </row>
    <row r="158" spans="1:33" x14ac:dyDescent="0.45">
      <c r="A158" s="122"/>
      <c r="B158" s="122"/>
      <c r="C158" s="125"/>
      <c r="D158" s="7">
        <v>6115</v>
      </c>
      <c r="E158" s="3" t="s">
        <v>151</v>
      </c>
      <c r="F158" s="4">
        <v>0</v>
      </c>
      <c r="G158" s="4">
        <v>3695271386635</v>
      </c>
      <c r="H158" s="4">
        <v>0</v>
      </c>
      <c r="I158" s="4">
        <v>3695271386635</v>
      </c>
      <c r="J158" s="36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50">
        <f t="shared" si="9"/>
        <v>3695271386635</v>
      </c>
      <c r="AA158" s="37"/>
      <c r="AB158" s="37"/>
      <c r="AC158" s="37"/>
      <c r="AD158" s="37"/>
      <c r="AE158" s="37"/>
      <c r="AF158" s="37"/>
      <c r="AG158" s="38"/>
    </row>
    <row r="159" spans="1:33" x14ac:dyDescent="0.45">
      <c r="A159" s="122"/>
      <c r="B159" s="122"/>
      <c r="C159" s="125"/>
      <c r="D159" s="7">
        <v>6120</v>
      </c>
      <c r="E159" s="3" t="s">
        <v>152</v>
      </c>
      <c r="F159" s="4">
        <v>0</v>
      </c>
      <c r="G159" s="4">
        <v>1956051141522</v>
      </c>
      <c r="H159" s="4">
        <v>0</v>
      </c>
      <c r="I159" s="4">
        <v>1956051141522</v>
      </c>
      <c r="J159" s="36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50">
        <f t="shared" si="9"/>
        <v>1956051141522</v>
      </c>
      <c r="AA159" s="37"/>
      <c r="AB159" s="37"/>
      <c r="AC159" s="37"/>
      <c r="AD159" s="37"/>
      <c r="AE159" s="37"/>
      <c r="AF159" s="37"/>
      <c r="AG159" s="38"/>
    </row>
    <row r="160" spans="1:33" x14ac:dyDescent="0.45">
      <c r="A160" s="122"/>
      <c r="B160" s="122"/>
      <c r="C160" s="125"/>
      <c r="D160" s="7">
        <v>6125</v>
      </c>
      <c r="E160" s="3" t="s">
        <v>153</v>
      </c>
      <c r="F160" s="4">
        <v>0</v>
      </c>
      <c r="G160" s="4">
        <v>181078629154</v>
      </c>
      <c r="H160" s="4">
        <v>0</v>
      </c>
      <c r="I160" s="4">
        <v>181078629154</v>
      </c>
      <c r="J160" s="36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50">
        <f t="shared" si="9"/>
        <v>181078629154</v>
      </c>
      <c r="AA160" s="37"/>
      <c r="AB160" s="37"/>
      <c r="AC160" s="37"/>
      <c r="AD160" s="37"/>
      <c r="AE160" s="37"/>
      <c r="AF160" s="37"/>
      <c r="AG160" s="38"/>
    </row>
    <row r="161" spans="1:33" x14ac:dyDescent="0.45">
      <c r="A161" s="122"/>
      <c r="B161" s="122"/>
      <c r="C161" s="125"/>
      <c r="D161" s="7">
        <v>6130</v>
      </c>
      <c r="E161" s="3" t="s">
        <v>154</v>
      </c>
      <c r="F161" s="4">
        <v>0</v>
      </c>
      <c r="G161" s="4">
        <v>13803631146</v>
      </c>
      <c r="H161" s="4">
        <v>0</v>
      </c>
      <c r="I161" s="4">
        <v>13803631146</v>
      </c>
      <c r="J161" s="36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50">
        <f t="shared" si="9"/>
        <v>13803631146</v>
      </c>
      <c r="AA161" s="37"/>
      <c r="AB161" s="37"/>
      <c r="AC161" s="37"/>
      <c r="AD161" s="37"/>
      <c r="AE161" s="37"/>
      <c r="AF161" s="37"/>
      <c r="AG161" s="38"/>
    </row>
    <row r="162" spans="1:33" ht="19.5" thickBot="1" x14ac:dyDescent="0.5">
      <c r="A162" s="123"/>
      <c r="B162" s="123"/>
      <c r="C162" s="126"/>
      <c r="D162" s="13">
        <v>6145</v>
      </c>
      <c r="E162" s="14" t="s">
        <v>155</v>
      </c>
      <c r="F162" s="73">
        <v>0</v>
      </c>
      <c r="G162" s="73">
        <v>569014159580</v>
      </c>
      <c r="H162" s="73">
        <v>0</v>
      </c>
      <c r="I162" s="73">
        <v>569014159580</v>
      </c>
      <c r="J162" s="39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54">
        <f t="shared" si="9"/>
        <v>569014159580</v>
      </c>
      <c r="AA162" s="40"/>
      <c r="AB162" s="40"/>
      <c r="AC162" s="40"/>
      <c r="AD162" s="40"/>
      <c r="AE162" s="40"/>
      <c r="AF162" s="40"/>
      <c r="AG162" s="42"/>
    </row>
    <row r="163" spans="1:33" x14ac:dyDescent="0.45">
      <c r="A163" s="121">
        <v>62</v>
      </c>
      <c r="B163" s="121">
        <v>62</v>
      </c>
      <c r="C163" s="124" t="s">
        <v>161</v>
      </c>
      <c r="D163" s="8">
        <v>6200</v>
      </c>
      <c r="E163" s="9" t="s">
        <v>156</v>
      </c>
      <c r="F163" s="10">
        <v>0</v>
      </c>
      <c r="G163" s="10">
        <v>0</v>
      </c>
      <c r="H163" s="26">
        <v>0</v>
      </c>
      <c r="I163" s="70">
        <v>0</v>
      </c>
      <c r="J163" s="32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26">
        <f t="shared" ref="AC163:AC168" si="10">I163</f>
        <v>0</v>
      </c>
      <c r="AD163" s="33"/>
      <c r="AE163" s="33"/>
      <c r="AF163" s="33"/>
      <c r="AG163" s="34"/>
    </row>
    <row r="164" spans="1:33" x14ac:dyDescent="0.45">
      <c r="A164" s="122"/>
      <c r="B164" s="122"/>
      <c r="C164" s="125"/>
      <c r="D164" s="7">
        <v>6210</v>
      </c>
      <c r="E164" s="3" t="s">
        <v>157</v>
      </c>
      <c r="F164" s="4">
        <v>0</v>
      </c>
      <c r="G164" s="4">
        <v>38669388825</v>
      </c>
      <c r="H164" s="25">
        <v>0</v>
      </c>
      <c r="I164" s="71">
        <v>38669388825</v>
      </c>
      <c r="J164" s="36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25">
        <f t="shared" si="10"/>
        <v>38669388825</v>
      </c>
      <c r="AD164" s="37"/>
      <c r="AE164" s="37"/>
      <c r="AF164" s="37"/>
      <c r="AG164" s="38"/>
    </row>
    <row r="165" spans="1:33" x14ac:dyDescent="0.45">
      <c r="A165" s="122"/>
      <c r="B165" s="122"/>
      <c r="C165" s="125"/>
      <c r="D165" s="7">
        <v>6211</v>
      </c>
      <c r="E165" s="3" t="s">
        <v>158</v>
      </c>
      <c r="F165" s="4">
        <v>0</v>
      </c>
      <c r="G165" s="4">
        <v>685764941</v>
      </c>
      <c r="H165" s="25">
        <v>0</v>
      </c>
      <c r="I165" s="71">
        <v>685764941</v>
      </c>
      <c r="J165" s="36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  <c r="AC165" s="25">
        <f t="shared" si="10"/>
        <v>685764941</v>
      </c>
      <c r="AD165" s="37"/>
      <c r="AE165" s="37"/>
      <c r="AF165" s="37"/>
      <c r="AG165" s="38"/>
    </row>
    <row r="166" spans="1:33" x14ac:dyDescent="0.45">
      <c r="A166" s="122"/>
      <c r="B166" s="122"/>
      <c r="C166" s="125"/>
      <c r="D166" s="7">
        <v>6212</v>
      </c>
      <c r="E166" s="3" t="s">
        <v>159</v>
      </c>
      <c r="F166" s="4">
        <v>3752580752</v>
      </c>
      <c r="G166" s="4">
        <v>26589912672</v>
      </c>
      <c r="H166" s="25">
        <v>0</v>
      </c>
      <c r="I166" s="71">
        <v>22837331920</v>
      </c>
      <c r="J166" s="36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  <c r="AC166" s="25">
        <f t="shared" si="10"/>
        <v>22837331920</v>
      </c>
      <c r="AD166" s="37"/>
      <c r="AE166" s="37"/>
      <c r="AF166" s="37"/>
      <c r="AG166" s="38"/>
    </row>
    <row r="167" spans="1:33" x14ac:dyDescent="0.45">
      <c r="A167" s="122"/>
      <c r="B167" s="122"/>
      <c r="C167" s="125"/>
      <c r="D167" s="7">
        <v>6216</v>
      </c>
      <c r="E167" s="3" t="s">
        <v>160</v>
      </c>
      <c r="F167" s="4">
        <v>63827938</v>
      </c>
      <c r="G167" s="4">
        <v>1295105522</v>
      </c>
      <c r="H167" s="25">
        <v>0</v>
      </c>
      <c r="I167" s="71">
        <v>1231277584</v>
      </c>
      <c r="J167" s="36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  <c r="AC167" s="25">
        <f t="shared" si="10"/>
        <v>1231277584</v>
      </c>
      <c r="AD167" s="37"/>
      <c r="AE167" s="37"/>
      <c r="AF167" s="37"/>
      <c r="AG167" s="38"/>
    </row>
    <row r="168" spans="1:33" ht="19.5" thickBot="1" x14ac:dyDescent="0.5">
      <c r="A168" s="123"/>
      <c r="B168" s="123"/>
      <c r="C168" s="126"/>
      <c r="D168" s="13">
        <v>6299</v>
      </c>
      <c r="E168" s="14" t="s">
        <v>161</v>
      </c>
      <c r="F168" s="73">
        <v>769500</v>
      </c>
      <c r="G168" s="15">
        <v>35000307</v>
      </c>
      <c r="H168" s="41">
        <v>0</v>
      </c>
      <c r="I168" s="72">
        <v>34230807</v>
      </c>
      <c r="J168" s="39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1">
        <f t="shared" si="10"/>
        <v>34230807</v>
      </c>
      <c r="AD168" s="40"/>
      <c r="AE168" s="40"/>
      <c r="AF168" s="40"/>
      <c r="AG168" s="42"/>
    </row>
    <row r="169" spans="1:33" x14ac:dyDescent="0.45">
      <c r="A169" s="121">
        <v>63</v>
      </c>
      <c r="B169" s="121">
        <v>63</v>
      </c>
      <c r="C169" s="124" t="s">
        <v>341</v>
      </c>
      <c r="D169" s="8">
        <v>6313</v>
      </c>
      <c r="E169" s="9" t="s">
        <v>162</v>
      </c>
      <c r="F169" s="10">
        <v>0</v>
      </c>
      <c r="G169" s="10">
        <v>0</v>
      </c>
      <c r="H169" s="26">
        <v>0</v>
      </c>
      <c r="I169" s="70">
        <v>0</v>
      </c>
      <c r="J169" s="32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26">
        <f>I169</f>
        <v>0</v>
      </c>
      <c r="AG169" s="34"/>
    </row>
    <row r="170" spans="1:33" x14ac:dyDescent="0.45">
      <c r="A170" s="122"/>
      <c r="B170" s="122"/>
      <c r="C170" s="125"/>
      <c r="D170" s="7">
        <v>6318</v>
      </c>
      <c r="E170" s="3" t="s">
        <v>163</v>
      </c>
      <c r="F170" s="4">
        <v>0</v>
      </c>
      <c r="G170" s="4">
        <v>0</v>
      </c>
      <c r="H170" s="25">
        <v>0</v>
      </c>
      <c r="I170" s="71">
        <v>0</v>
      </c>
      <c r="J170" s="36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  <c r="AC170" s="37"/>
      <c r="AD170" s="37"/>
      <c r="AE170" s="37"/>
      <c r="AF170" s="25">
        <f>I170</f>
        <v>0</v>
      </c>
      <c r="AG170" s="38"/>
    </row>
    <row r="171" spans="1:33" x14ac:dyDescent="0.45">
      <c r="A171" s="122"/>
      <c r="B171" s="122"/>
      <c r="C171" s="125"/>
      <c r="D171" s="7">
        <v>6319</v>
      </c>
      <c r="E171" s="3" t="s">
        <v>164</v>
      </c>
      <c r="F171" s="4"/>
      <c r="G171" s="4">
        <v>23353106087</v>
      </c>
      <c r="H171" s="25">
        <v>0</v>
      </c>
      <c r="I171" s="71">
        <v>23353106087</v>
      </c>
      <c r="J171" s="36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  <c r="AC171" s="37"/>
      <c r="AD171" s="37"/>
      <c r="AE171" s="37"/>
      <c r="AF171" s="25">
        <f>I171</f>
        <v>23353106087</v>
      </c>
      <c r="AG171" s="38"/>
    </row>
    <row r="172" spans="1:33" ht="19.5" thickBot="1" x14ac:dyDescent="0.5">
      <c r="A172" s="123"/>
      <c r="B172" s="123"/>
      <c r="C172" s="126"/>
      <c r="D172" s="13">
        <v>6399</v>
      </c>
      <c r="E172" s="14" t="s">
        <v>165</v>
      </c>
      <c r="F172" s="73">
        <v>32818038489</v>
      </c>
      <c r="G172" s="15">
        <v>3075039006</v>
      </c>
      <c r="H172" s="41">
        <v>29742999483</v>
      </c>
      <c r="I172" s="72">
        <v>0</v>
      </c>
      <c r="J172" s="39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1">
        <f>H172</f>
        <v>29742999483</v>
      </c>
      <c r="AE172" s="40"/>
      <c r="AF172" s="41">
        <f>I172</f>
        <v>0</v>
      </c>
      <c r="AG172" s="42"/>
    </row>
    <row r="173" spans="1:33" x14ac:dyDescent="0.45">
      <c r="A173" s="121">
        <v>64</v>
      </c>
      <c r="B173" s="121">
        <v>64</v>
      </c>
      <c r="C173" s="124" t="s">
        <v>342</v>
      </c>
      <c r="D173" s="8">
        <v>6410</v>
      </c>
      <c r="E173" s="9" t="s">
        <v>166</v>
      </c>
      <c r="F173" s="10">
        <v>55591423785</v>
      </c>
      <c r="G173" s="10">
        <v>0</v>
      </c>
      <c r="H173" s="10">
        <v>55591423785</v>
      </c>
      <c r="I173" s="70">
        <v>0</v>
      </c>
      <c r="J173" s="32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61">
        <f>H173*-1</f>
        <v>-55591423785</v>
      </c>
      <c r="AA173" s="33"/>
      <c r="AB173" s="33"/>
      <c r="AC173" s="33"/>
      <c r="AD173" s="33"/>
      <c r="AE173" s="33"/>
      <c r="AF173" s="33"/>
      <c r="AG173" s="34"/>
    </row>
    <row r="174" spans="1:33" x14ac:dyDescent="0.45">
      <c r="A174" s="122"/>
      <c r="B174" s="122"/>
      <c r="C174" s="125"/>
      <c r="D174" s="7">
        <v>6411</v>
      </c>
      <c r="E174" s="3" t="s">
        <v>167</v>
      </c>
      <c r="F174" s="4">
        <v>0</v>
      </c>
      <c r="G174" s="4">
        <v>0</v>
      </c>
      <c r="H174" s="4">
        <v>0</v>
      </c>
      <c r="I174" s="71">
        <v>0</v>
      </c>
      <c r="J174" s="36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62">
        <f t="shared" ref="Z174:Z179" si="11">H174*-1</f>
        <v>0</v>
      </c>
      <c r="AA174" s="37"/>
      <c r="AB174" s="37"/>
      <c r="AC174" s="37"/>
      <c r="AD174" s="37"/>
      <c r="AE174" s="37"/>
      <c r="AF174" s="37"/>
      <c r="AG174" s="38"/>
    </row>
    <row r="175" spans="1:33" x14ac:dyDescent="0.45">
      <c r="A175" s="122"/>
      <c r="B175" s="122"/>
      <c r="C175" s="125"/>
      <c r="D175" s="7">
        <v>6413</v>
      </c>
      <c r="E175" s="3" t="s">
        <v>168</v>
      </c>
      <c r="F175" s="4">
        <v>0</v>
      </c>
      <c r="G175" s="4">
        <v>0</v>
      </c>
      <c r="H175" s="4">
        <v>0</v>
      </c>
      <c r="I175" s="71">
        <v>0</v>
      </c>
      <c r="J175" s="36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62">
        <f t="shared" si="11"/>
        <v>0</v>
      </c>
      <c r="AA175" s="37"/>
      <c r="AB175" s="37"/>
      <c r="AC175" s="37"/>
      <c r="AD175" s="37"/>
      <c r="AE175" s="37"/>
      <c r="AF175" s="37"/>
      <c r="AG175" s="38"/>
    </row>
    <row r="176" spans="1:33" x14ac:dyDescent="0.45">
      <c r="A176" s="122"/>
      <c r="B176" s="122"/>
      <c r="C176" s="125"/>
      <c r="D176" s="7">
        <v>6415</v>
      </c>
      <c r="E176" s="3" t="s">
        <v>169</v>
      </c>
      <c r="F176" s="4">
        <v>25777793004</v>
      </c>
      <c r="G176" s="4">
        <v>0</v>
      </c>
      <c r="H176" s="4">
        <v>25777793004</v>
      </c>
      <c r="I176" s="71">
        <v>0</v>
      </c>
      <c r="J176" s="36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62">
        <f t="shared" si="11"/>
        <v>-25777793004</v>
      </c>
      <c r="AA176" s="37"/>
      <c r="AB176" s="37"/>
      <c r="AC176" s="37"/>
      <c r="AD176" s="37"/>
      <c r="AE176" s="37"/>
      <c r="AF176" s="37"/>
      <c r="AG176" s="38"/>
    </row>
    <row r="177" spans="1:33" x14ac:dyDescent="0.45">
      <c r="A177" s="122"/>
      <c r="B177" s="122"/>
      <c r="C177" s="125"/>
      <c r="D177" s="7">
        <v>6420</v>
      </c>
      <c r="E177" s="3" t="s">
        <v>170</v>
      </c>
      <c r="F177" s="4">
        <v>28981457540</v>
      </c>
      <c r="G177" s="4">
        <v>0</v>
      </c>
      <c r="H177" s="4">
        <v>28981457540</v>
      </c>
      <c r="I177" s="71">
        <v>0</v>
      </c>
      <c r="J177" s="36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62">
        <f t="shared" si="11"/>
        <v>-28981457540</v>
      </c>
      <c r="AA177" s="37"/>
      <c r="AB177" s="37"/>
      <c r="AC177" s="37"/>
      <c r="AD177" s="37"/>
      <c r="AE177" s="37"/>
      <c r="AF177" s="37"/>
      <c r="AG177" s="38"/>
    </row>
    <row r="178" spans="1:33" x14ac:dyDescent="0.45">
      <c r="A178" s="122"/>
      <c r="B178" s="122"/>
      <c r="C178" s="125"/>
      <c r="D178" s="7">
        <v>6425</v>
      </c>
      <c r="E178" s="3" t="s">
        <v>171</v>
      </c>
      <c r="F178" s="4">
        <v>3673187853</v>
      </c>
      <c r="G178" s="4">
        <v>0</v>
      </c>
      <c r="H178" s="4">
        <v>3673187853</v>
      </c>
      <c r="I178" s="71">
        <v>0</v>
      </c>
      <c r="J178" s="36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62">
        <f t="shared" si="11"/>
        <v>-3673187853</v>
      </c>
      <c r="AA178" s="37"/>
      <c r="AB178" s="37"/>
      <c r="AC178" s="37"/>
      <c r="AD178" s="37"/>
      <c r="AE178" s="37"/>
      <c r="AF178" s="37"/>
      <c r="AG178" s="38"/>
    </row>
    <row r="179" spans="1:33" ht="19.5" thickBot="1" x14ac:dyDescent="0.5">
      <c r="A179" s="123"/>
      <c r="B179" s="123"/>
      <c r="C179" s="126"/>
      <c r="D179" s="13">
        <v>6445</v>
      </c>
      <c r="E179" s="14" t="s">
        <v>172</v>
      </c>
      <c r="F179" s="73">
        <v>500000</v>
      </c>
      <c r="G179" s="15">
        <v>0</v>
      </c>
      <c r="H179" s="73">
        <v>500000</v>
      </c>
      <c r="I179" s="72">
        <v>0</v>
      </c>
      <c r="J179" s="39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63">
        <f t="shared" si="11"/>
        <v>-500000</v>
      </c>
      <c r="AA179" s="40"/>
      <c r="AB179" s="40"/>
      <c r="AC179" s="40"/>
      <c r="AD179" s="40"/>
      <c r="AE179" s="40"/>
      <c r="AF179" s="40"/>
      <c r="AG179" s="42"/>
    </row>
    <row r="180" spans="1:33" x14ac:dyDescent="0.45">
      <c r="A180" s="121">
        <v>65</v>
      </c>
      <c r="B180" s="121">
        <v>65</v>
      </c>
      <c r="C180" s="124" t="s">
        <v>343</v>
      </c>
      <c r="D180" s="8">
        <v>6505</v>
      </c>
      <c r="E180" s="9" t="s">
        <v>173</v>
      </c>
      <c r="F180" s="10">
        <v>210974715465</v>
      </c>
      <c r="G180" s="10">
        <v>0</v>
      </c>
      <c r="H180" s="10">
        <v>210974715465</v>
      </c>
      <c r="I180" s="70">
        <v>0</v>
      </c>
      <c r="J180" s="32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62">
        <f t="shared" ref="Z180:Z188" si="12">H180*-1</f>
        <v>-210974715465</v>
      </c>
      <c r="AA180" s="33"/>
      <c r="AB180" s="33"/>
      <c r="AC180" s="33"/>
      <c r="AD180" s="33"/>
      <c r="AE180" s="33"/>
      <c r="AF180" s="33"/>
      <c r="AG180" s="34"/>
    </row>
    <row r="181" spans="1:33" x14ac:dyDescent="0.45">
      <c r="A181" s="122"/>
      <c r="B181" s="122"/>
      <c r="C181" s="125"/>
      <c r="D181" s="7">
        <v>6510</v>
      </c>
      <c r="E181" s="3" t="s">
        <v>174</v>
      </c>
      <c r="F181" s="4">
        <v>1496211701492</v>
      </c>
      <c r="G181" s="4">
        <v>0</v>
      </c>
      <c r="H181" s="4">
        <v>1496211701492</v>
      </c>
      <c r="I181" s="71">
        <v>0</v>
      </c>
      <c r="J181" s="36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62">
        <f t="shared" si="12"/>
        <v>-1496211701492</v>
      </c>
      <c r="AA181" s="37"/>
      <c r="AB181" s="37"/>
      <c r="AC181" s="37"/>
      <c r="AD181" s="37"/>
      <c r="AE181" s="37"/>
      <c r="AF181" s="37"/>
      <c r="AG181" s="38"/>
    </row>
    <row r="182" spans="1:33" x14ac:dyDescent="0.45">
      <c r="A182" s="122"/>
      <c r="B182" s="122"/>
      <c r="C182" s="125"/>
      <c r="D182" s="7">
        <v>6511</v>
      </c>
      <c r="E182" s="3" t="s">
        <v>175</v>
      </c>
      <c r="F182" s="4">
        <v>1366077954</v>
      </c>
      <c r="G182" s="4">
        <v>0</v>
      </c>
      <c r="H182" s="4">
        <v>1366077954</v>
      </c>
      <c r="I182" s="71">
        <v>0</v>
      </c>
      <c r="J182" s="36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62">
        <f t="shared" si="12"/>
        <v>-1366077954</v>
      </c>
      <c r="AA182" s="37"/>
      <c r="AB182" s="37"/>
      <c r="AC182" s="37"/>
      <c r="AD182" s="37"/>
      <c r="AE182" s="37"/>
      <c r="AF182" s="37"/>
      <c r="AG182" s="38"/>
    </row>
    <row r="183" spans="1:33" x14ac:dyDescent="0.45">
      <c r="A183" s="122"/>
      <c r="B183" s="122"/>
      <c r="C183" s="125"/>
      <c r="D183" s="7">
        <v>6513</v>
      </c>
      <c r="E183" s="3" t="s">
        <v>358</v>
      </c>
      <c r="F183" s="4">
        <v>9101038809</v>
      </c>
      <c r="G183" s="4"/>
      <c r="H183" s="4">
        <v>9101038809</v>
      </c>
      <c r="I183" s="71"/>
      <c r="J183" s="36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62">
        <f t="shared" si="12"/>
        <v>-9101038809</v>
      </c>
      <c r="AA183" s="37"/>
      <c r="AB183" s="37"/>
      <c r="AC183" s="37"/>
      <c r="AD183" s="37"/>
      <c r="AE183" s="37"/>
      <c r="AF183" s="37"/>
      <c r="AG183" s="38"/>
    </row>
    <row r="184" spans="1:33" x14ac:dyDescent="0.45">
      <c r="A184" s="122"/>
      <c r="B184" s="122"/>
      <c r="C184" s="125"/>
      <c r="D184" s="7">
        <v>6515</v>
      </c>
      <c r="E184" s="3" t="s">
        <v>176</v>
      </c>
      <c r="F184" s="4">
        <v>1125954688837</v>
      </c>
      <c r="G184" s="4">
        <v>10223</v>
      </c>
      <c r="H184" s="4">
        <v>1125954678614</v>
      </c>
      <c r="I184" s="71">
        <v>0</v>
      </c>
      <c r="J184" s="36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62">
        <f t="shared" si="12"/>
        <v>-1125954678614</v>
      </c>
      <c r="AA184" s="37"/>
      <c r="AB184" s="37"/>
      <c r="AC184" s="37"/>
      <c r="AD184" s="37"/>
      <c r="AE184" s="37"/>
      <c r="AF184" s="37"/>
      <c r="AG184" s="38"/>
    </row>
    <row r="185" spans="1:33" x14ac:dyDescent="0.45">
      <c r="A185" s="122"/>
      <c r="B185" s="122"/>
      <c r="C185" s="125"/>
      <c r="D185" s="7">
        <v>6520</v>
      </c>
      <c r="E185" s="3" t="s">
        <v>177</v>
      </c>
      <c r="F185" s="4">
        <v>444703377846</v>
      </c>
      <c r="G185" s="4">
        <v>0</v>
      </c>
      <c r="H185" s="4">
        <v>444703377846</v>
      </c>
      <c r="I185" s="71">
        <v>0</v>
      </c>
      <c r="J185" s="36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62">
        <f t="shared" si="12"/>
        <v>-444703377846</v>
      </c>
      <c r="AA185" s="37"/>
      <c r="AB185" s="37"/>
      <c r="AC185" s="37"/>
      <c r="AD185" s="37"/>
      <c r="AE185" s="37"/>
      <c r="AF185" s="37"/>
      <c r="AG185" s="38"/>
    </row>
    <row r="186" spans="1:33" x14ac:dyDescent="0.45">
      <c r="A186" s="122"/>
      <c r="B186" s="122"/>
      <c r="C186" s="125"/>
      <c r="D186" s="7">
        <v>6525</v>
      </c>
      <c r="E186" s="3" t="s">
        <v>178</v>
      </c>
      <c r="F186" s="4">
        <v>63669299367</v>
      </c>
      <c r="G186" s="4">
        <v>54375636</v>
      </c>
      <c r="H186" s="4">
        <v>63614923731</v>
      </c>
      <c r="I186" s="71">
        <v>0</v>
      </c>
      <c r="J186" s="36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62">
        <f t="shared" si="12"/>
        <v>-63614923731</v>
      </c>
      <c r="AA186" s="37"/>
      <c r="AB186" s="37"/>
      <c r="AC186" s="37"/>
      <c r="AD186" s="37"/>
      <c r="AE186" s="37"/>
      <c r="AF186" s="37"/>
      <c r="AG186" s="38"/>
    </row>
    <row r="187" spans="1:33" x14ac:dyDescent="0.45">
      <c r="A187" s="122"/>
      <c r="B187" s="122"/>
      <c r="C187" s="125"/>
      <c r="D187" s="7">
        <v>6545</v>
      </c>
      <c r="E187" s="3" t="s">
        <v>179</v>
      </c>
      <c r="F187" s="73">
        <v>121502581279</v>
      </c>
      <c r="G187" s="4">
        <v>0</v>
      </c>
      <c r="H187" s="73">
        <v>121502581279</v>
      </c>
      <c r="I187" s="71">
        <v>0</v>
      </c>
      <c r="J187" s="36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62">
        <f t="shared" si="12"/>
        <v>-121502581279</v>
      </c>
      <c r="AA187" s="37"/>
      <c r="AB187" s="37"/>
      <c r="AC187" s="37"/>
      <c r="AD187" s="37"/>
      <c r="AE187" s="37"/>
      <c r="AF187" s="37"/>
      <c r="AG187" s="38"/>
    </row>
    <row r="188" spans="1:33" ht="19.5" thickBot="1" x14ac:dyDescent="0.5">
      <c r="A188" s="123"/>
      <c r="B188" s="123"/>
      <c r="C188" s="126"/>
      <c r="D188" s="13">
        <v>6546</v>
      </c>
      <c r="E188" s="14" t="s">
        <v>180</v>
      </c>
      <c r="F188" s="73">
        <v>402028628162</v>
      </c>
      <c r="G188" s="15">
        <v>330606742304</v>
      </c>
      <c r="H188" s="73">
        <v>71421885858</v>
      </c>
      <c r="I188" s="72">
        <v>0</v>
      </c>
      <c r="J188" s="39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62">
        <f t="shared" si="12"/>
        <v>-71421885858</v>
      </c>
      <c r="AA188" s="40"/>
      <c r="AB188" s="40"/>
      <c r="AC188" s="40"/>
      <c r="AD188" s="40"/>
      <c r="AE188" s="40"/>
      <c r="AF188" s="40"/>
      <c r="AG188" s="42"/>
    </row>
    <row r="189" spans="1:33" x14ac:dyDescent="0.45">
      <c r="A189" s="121">
        <v>71</v>
      </c>
      <c r="B189" s="121">
        <v>71</v>
      </c>
      <c r="C189" s="124" t="s">
        <v>344</v>
      </c>
      <c r="D189" s="8">
        <v>7102</v>
      </c>
      <c r="E189" s="9" t="s">
        <v>181</v>
      </c>
      <c r="F189" s="10">
        <v>122287558781</v>
      </c>
      <c r="G189" s="10">
        <v>107466300443</v>
      </c>
      <c r="H189" s="26">
        <v>14821258338</v>
      </c>
      <c r="I189" s="70">
        <v>0</v>
      </c>
      <c r="J189" s="32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26">
        <f>H189</f>
        <v>14821258338</v>
      </c>
      <c r="AC189" s="33"/>
      <c r="AD189" s="33"/>
      <c r="AE189" s="33"/>
      <c r="AF189" s="33"/>
      <c r="AG189" s="34"/>
    </row>
    <row r="190" spans="1:33" x14ac:dyDescent="0.45">
      <c r="A190" s="122"/>
      <c r="B190" s="122"/>
      <c r="C190" s="125"/>
      <c r="D190" s="7">
        <v>7103</v>
      </c>
      <c r="E190" s="3" t="s">
        <v>182</v>
      </c>
      <c r="F190" s="4">
        <v>36545274196</v>
      </c>
      <c r="G190" s="4">
        <v>29949377422</v>
      </c>
      <c r="H190" s="25">
        <v>6595896774</v>
      </c>
      <c r="I190" s="71">
        <v>0</v>
      </c>
      <c r="J190" s="36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  <c r="AB190" s="50">
        <f t="shared" ref="AB190:AB218" si="13">H190</f>
        <v>6595896774</v>
      </c>
      <c r="AC190" s="37"/>
      <c r="AD190" s="37"/>
      <c r="AE190" s="37"/>
      <c r="AF190" s="37"/>
      <c r="AG190" s="38"/>
    </row>
    <row r="191" spans="1:33" x14ac:dyDescent="0.45">
      <c r="A191" s="122"/>
      <c r="B191" s="122"/>
      <c r="C191" s="125"/>
      <c r="D191" s="7">
        <v>7104</v>
      </c>
      <c r="E191" s="3" t="s">
        <v>183</v>
      </c>
      <c r="F191" s="4">
        <v>2667845</v>
      </c>
      <c r="G191" s="4">
        <v>2198502</v>
      </c>
      <c r="H191" s="25">
        <v>469343</v>
      </c>
      <c r="I191" s="71">
        <v>0</v>
      </c>
      <c r="J191" s="36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50">
        <f t="shared" si="13"/>
        <v>469343</v>
      </c>
      <c r="AC191" s="37"/>
      <c r="AD191" s="37"/>
      <c r="AE191" s="37"/>
      <c r="AF191" s="37"/>
      <c r="AG191" s="38"/>
    </row>
    <row r="192" spans="1:33" x14ac:dyDescent="0.45">
      <c r="A192" s="122"/>
      <c r="B192" s="122"/>
      <c r="C192" s="125"/>
      <c r="D192" s="7">
        <v>7105</v>
      </c>
      <c r="E192" s="3" t="s">
        <v>184</v>
      </c>
      <c r="F192" s="4">
        <v>19255088362</v>
      </c>
      <c r="G192" s="4">
        <v>17340792565</v>
      </c>
      <c r="H192" s="25">
        <v>1914295797</v>
      </c>
      <c r="I192" s="71">
        <v>0</v>
      </c>
      <c r="J192" s="36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  <c r="AB192" s="50">
        <f t="shared" si="13"/>
        <v>1914295797</v>
      </c>
      <c r="AC192" s="37"/>
      <c r="AD192" s="37"/>
      <c r="AE192" s="37"/>
      <c r="AF192" s="37"/>
      <c r="AG192" s="38"/>
    </row>
    <row r="193" spans="1:33" x14ac:dyDescent="0.45">
      <c r="A193" s="122"/>
      <c r="B193" s="122"/>
      <c r="C193" s="125"/>
      <c r="D193" s="7">
        <v>7106</v>
      </c>
      <c r="E193" s="3" t="s">
        <v>361</v>
      </c>
      <c r="F193" s="4">
        <v>13057229143</v>
      </c>
      <c r="G193" s="4">
        <v>10854815164</v>
      </c>
      <c r="H193" s="25">
        <v>2202413979</v>
      </c>
      <c r="I193" s="71">
        <v>0</v>
      </c>
      <c r="J193" s="36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  <c r="AB193" s="50">
        <f t="shared" ref="AB193" si="14">H193</f>
        <v>2202413979</v>
      </c>
      <c r="AC193" s="37"/>
      <c r="AD193" s="37"/>
      <c r="AE193" s="37"/>
      <c r="AF193" s="37"/>
      <c r="AG193" s="38"/>
    </row>
    <row r="194" spans="1:33" x14ac:dyDescent="0.45">
      <c r="A194" s="122"/>
      <c r="B194" s="122"/>
      <c r="C194" s="125"/>
      <c r="D194" s="7">
        <v>7107</v>
      </c>
      <c r="E194" s="3" t="s">
        <v>185</v>
      </c>
      <c r="F194" s="4">
        <v>60560725334</v>
      </c>
      <c r="G194" s="4">
        <v>40008499657</v>
      </c>
      <c r="H194" s="25">
        <v>20552225677</v>
      </c>
      <c r="I194" s="71">
        <v>0</v>
      </c>
      <c r="J194" s="36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  <c r="AB194" s="50">
        <f t="shared" si="13"/>
        <v>20552225677</v>
      </c>
      <c r="AC194" s="37"/>
      <c r="AD194" s="37"/>
      <c r="AE194" s="37"/>
      <c r="AF194" s="37"/>
      <c r="AG194" s="38"/>
    </row>
    <row r="195" spans="1:33" x14ac:dyDescent="0.45">
      <c r="A195" s="122"/>
      <c r="B195" s="122"/>
      <c r="C195" s="125"/>
      <c r="D195" s="7">
        <v>7110</v>
      </c>
      <c r="E195" s="3" t="s">
        <v>186</v>
      </c>
      <c r="F195" s="4">
        <v>23025479080</v>
      </c>
      <c r="G195" s="4">
        <v>12869345536</v>
      </c>
      <c r="H195" s="25">
        <v>10156133544</v>
      </c>
      <c r="I195" s="71">
        <v>0</v>
      </c>
      <c r="J195" s="36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  <c r="AB195" s="50">
        <f t="shared" si="13"/>
        <v>10156133544</v>
      </c>
      <c r="AC195" s="37"/>
      <c r="AD195" s="37"/>
      <c r="AE195" s="37"/>
      <c r="AF195" s="37"/>
      <c r="AG195" s="38"/>
    </row>
    <row r="196" spans="1:33" x14ac:dyDescent="0.45">
      <c r="A196" s="122"/>
      <c r="B196" s="122"/>
      <c r="C196" s="125"/>
      <c r="D196" s="7">
        <v>7113</v>
      </c>
      <c r="E196" s="3" t="s">
        <v>187</v>
      </c>
      <c r="F196" s="4">
        <v>36509613599</v>
      </c>
      <c r="G196" s="4">
        <v>19012678600</v>
      </c>
      <c r="H196" s="25">
        <v>17496934999</v>
      </c>
      <c r="I196" s="71">
        <v>0</v>
      </c>
      <c r="J196" s="36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  <c r="AB196" s="50">
        <f t="shared" si="13"/>
        <v>17496934999</v>
      </c>
      <c r="AC196" s="37"/>
      <c r="AD196" s="37"/>
      <c r="AE196" s="37"/>
      <c r="AF196" s="37"/>
      <c r="AG196" s="38"/>
    </row>
    <row r="197" spans="1:33" x14ac:dyDescent="0.45">
      <c r="A197" s="122"/>
      <c r="B197" s="122"/>
      <c r="C197" s="125"/>
      <c r="D197" s="7">
        <v>7114</v>
      </c>
      <c r="E197" s="3" t="s">
        <v>188</v>
      </c>
      <c r="F197" s="4">
        <v>14025162339</v>
      </c>
      <c r="G197" s="4">
        <v>8048148123</v>
      </c>
      <c r="H197" s="25">
        <v>5977014216</v>
      </c>
      <c r="I197" s="71">
        <v>0</v>
      </c>
      <c r="J197" s="36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  <c r="AB197" s="50">
        <f t="shared" si="13"/>
        <v>5977014216</v>
      </c>
      <c r="AC197" s="37"/>
      <c r="AD197" s="37"/>
      <c r="AE197" s="37"/>
      <c r="AF197" s="37"/>
      <c r="AG197" s="38"/>
    </row>
    <row r="198" spans="1:33" x14ac:dyDescent="0.45">
      <c r="A198" s="122"/>
      <c r="B198" s="122"/>
      <c r="C198" s="125"/>
      <c r="D198" s="7">
        <v>7115</v>
      </c>
      <c r="E198" s="3" t="s">
        <v>189</v>
      </c>
      <c r="F198" s="4">
        <v>56848204307</v>
      </c>
      <c r="G198" s="4">
        <v>46587920437</v>
      </c>
      <c r="H198" s="25">
        <v>10260283870</v>
      </c>
      <c r="I198" s="71">
        <v>0</v>
      </c>
      <c r="J198" s="36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  <c r="AB198" s="50">
        <f t="shared" si="13"/>
        <v>10260283870</v>
      </c>
      <c r="AC198" s="37"/>
      <c r="AD198" s="37"/>
      <c r="AE198" s="37"/>
      <c r="AF198" s="37"/>
      <c r="AG198" s="38"/>
    </row>
    <row r="199" spans="1:33" x14ac:dyDescent="0.45">
      <c r="A199" s="122"/>
      <c r="B199" s="122"/>
      <c r="C199" s="125"/>
      <c r="D199" s="7">
        <v>7116</v>
      </c>
      <c r="E199" s="3" t="s">
        <v>190</v>
      </c>
      <c r="F199" s="4">
        <v>178593335743</v>
      </c>
      <c r="G199" s="4">
        <v>138363958870</v>
      </c>
      <c r="H199" s="25">
        <v>40229376873</v>
      </c>
      <c r="I199" s="71">
        <v>0</v>
      </c>
      <c r="J199" s="36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  <c r="AB199" s="50">
        <f t="shared" si="13"/>
        <v>40229376873</v>
      </c>
      <c r="AC199" s="37"/>
      <c r="AD199" s="37"/>
      <c r="AE199" s="37"/>
      <c r="AF199" s="37"/>
      <c r="AG199" s="38"/>
    </row>
    <row r="200" spans="1:33" x14ac:dyDescent="0.45">
      <c r="A200" s="122"/>
      <c r="B200" s="122"/>
      <c r="C200" s="125"/>
      <c r="D200" s="7">
        <v>7117</v>
      </c>
      <c r="E200" s="3" t="s">
        <v>191</v>
      </c>
      <c r="F200" s="4">
        <v>26789000288</v>
      </c>
      <c r="G200" s="4">
        <v>20754593769</v>
      </c>
      <c r="H200" s="25">
        <v>6034406519</v>
      </c>
      <c r="I200" s="71">
        <v>0</v>
      </c>
      <c r="J200" s="36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  <c r="AB200" s="50">
        <f t="shared" si="13"/>
        <v>6034406519</v>
      </c>
      <c r="AC200" s="37"/>
      <c r="AD200" s="37"/>
      <c r="AE200" s="37"/>
      <c r="AF200" s="37"/>
      <c r="AG200" s="38"/>
    </row>
    <row r="201" spans="1:33" x14ac:dyDescent="0.45">
      <c r="A201" s="122"/>
      <c r="B201" s="122"/>
      <c r="C201" s="125"/>
      <c r="D201" s="7">
        <v>7119</v>
      </c>
      <c r="E201" s="3" t="s">
        <v>192</v>
      </c>
      <c r="F201" s="4">
        <v>69610345015</v>
      </c>
      <c r="G201" s="4">
        <v>56488749537</v>
      </c>
      <c r="H201" s="25">
        <v>13121595478</v>
      </c>
      <c r="I201" s="71">
        <v>0</v>
      </c>
      <c r="J201" s="36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  <c r="AB201" s="50">
        <f t="shared" si="13"/>
        <v>13121595478</v>
      </c>
      <c r="AC201" s="37"/>
      <c r="AD201" s="37"/>
      <c r="AE201" s="37"/>
      <c r="AF201" s="37"/>
      <c r="AG201" s="38"/>
    </row>
    <row r="202" spans="1:33" x14ac:dyDescent="0.45">
      <c r="A202" s="122"/>
      <c r="B202" s="122"/>
      <c r="C202" s="125"/>
      <c r="D202" s="7">
        <v>7120</v>
      </c>
      <c r="E202" s="3" t="s">
        <v>193</v>
      </c>
      <c r="F202" s="4">
        <v>18112225225</v>
      </c>
      <c r="G202" s="4">
        <v>10387920963</v>
      </c>
      <c r="H202" s="25">
        <v>7724304262</v>
      </c>
      <c r="I202" s="71">
        <v>0</v>
      </c>
      <c r="J202" s="36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  <c r="AB202" s="50">
        <f t="shared" si="13"/>
        <v>7724304262</v>
      </c>
      <c r="AC202" s="37"/>
      <c r="AD202" s="37"/>
      <c r="AE202" s="37"/>
      <c r="AF202" s="37"/>
      <c r="AG202" s="38"/>
    </row>
    <row r="203" spans="1:33" x14ac:dyDescent="0.45">
      <c r="A203" s="122"/>
      <c r="B203" s="122"/>
      <c r="C203" s="125"/>
      <c r="D203" s="7">
        <v>7121</v>
      </c>
      <c r="E203" s="3" t="s">
        <v>194</v>
      </c>
      <c r="F203" s="4">
        <v>121308782510</v>
      </c>
      <c r="G203" s="4">
        <v>93039267910</v>
      </c>
      <c r="H203" s="25">
        <v>28269514600</v>
      </c>
      <c r="I203" s="71">
        <v>0</v>
      </c>
      <c r="J203" s="36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  <c r="AB203" s="50">
        <f t="shared" si="13"/>
        <v>28269514600</v>
      </c>
      <c r="AC203" s="37"/>
      <c r="AD203" s="37"/>
      <c r="AE203" s="37"/>
      <c r="AF203" s="37"/>
      <c r="AG203" s="38"/>
    </row>
    <row r="204" spans="1:33" x14ac:dyDescent="0.45">
      <c r="A204" s="122"/>
      <c r="B204" s="122"/>
      <c r="C204" s="125"/>
      <c r="D204" s="7">
        <v>7122</v>
      </c>
      <c r="E204" s="3" t="s">
        <v>195</v>
      </c>
      <c r="F204" s="4">
        <v>4526395740</v>
      </c>
      <c r="G204" s="4">
        <v>4023235413</v>
      </c>
      <c r="H204" s="25">
        <v>503160327</v>
      </c>
      <c r="I204" s="71">
        <v>0</v>
      </c>
      <c r="J204" s="36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  <c r="AB204" s="50">
        <f t="shared" si="13"/>
        <v>503160327</v>
      </c>
      <c r="AC204" s="37"/>
      <c r="AD204" s="37"/>
      <c r="AE204" s="37"/>
      <c r="AF204" s="37"/>
      <c r="AG204" s="38"/>
    </row>
    <row r="205" spans="1:33" x14ac:dyDescent="0.45">
      <c r="A205" s="122"/>
      <c r="B205" s="122"/>
      <c r="C205" s="125"/>
      <c r="D205" s="7">
        <v>7123</v>
      </c>
      <c r="E205" s="3" t="s">
        <v>362</v>
      </c>
      <c r="F205" s="4">
        <v>400000000</v>
      </c>
      <c r="G205" s="4">
        <v>400000000</v>
      </c>
      <c r="H205" s="25">
        <v>0</v>
      </c>
      <c r="I205" s="71">
        <v>0</v>
      </c>
      <c r="J205" s="36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  <c r="AB205" s="50">
        <f t="shared" ref="AB205" si="15">H205</f>
        <v>0</v>
      </c>
      <c r="AC205" s="37"/>
      <c r="AD205" s="37"/>
      <c r="AE205" s="37"/>
      <c r="AF205" s="37"/>
      <c r="AG205" s="38"/>
    </row>
    <row r="206" spans="1:33" x14ac:dyDescent="0.45">
      <c r="A206" s="122"/>
      <c r="B206" s="122"/>
      <c r="C206" s="125"/>
      <c r="D206" s="7">
        <v>7124</v>
      </c>
      <c r="E206" s="3" t="s">
        <v>196</v>
      </c>
      <c r="F206" s="4">
        <v>7975264807</v>
      </c>
      <c r="G206" s="4">
        <v>7927796825</v>
      </c>
      <c r="H206" s="25">
        <v>47467982</v>
      </c>
      <c r="I206" s="71">
        <v>0</v>
      </c>
      <c r="J206" s="36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  <c r="AB206" s="50">
        <f t="shared" si="13"/>
        <v>47467982</v>
      </c>
      <c r="AC206" s="37"/>
      <c r="AD206" s="37"/>
      <c r="AE206" s="37"/>
      <c r="AF206" s="37"/>
      <c r="AG206" s="38"/>
    </row>
    <row r="207" spans="1:33" x14ac:dyDescent="0.45">
      <c r="A207" s="122"/>
      <c r="B207" s="122"/>
      <c r="C207" s="125"/>
      <c r="D207" s="7">
        <v>7127</v>
      </c>
      <c r="E207" s="3" t="s">
        <v>197</v>
      </c>
      <c r="F207" s="4">
        <v>1893799085</v>
      </c>
      <c r="G207" s="4">
        <v>1893798303</v>
      </c>
      <c r="H207" s="25">
        <v>782</v>
      </c>
      <c r="I207" s="71">
        <v>0</v>
      </c>
      <c r="J207" s="36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  <c r="AB207" s="50">
        <f t="shared" si="13"/>
        <v>782</v>
      </c>
      <c r="AC207" s="37"/>
      <c r="AD207" s="37"/>
      <c r="AE207" s="37"/>
      <c r="AF207" s="37"/>
      <c r="AG207" s="38"/>
    </row>
    <row r="208" spans="1:33" x14ac:dyDescent="0.45">
      <c r="A208" s="122"/>
      <c r="B208" s="122"/>
      <c r="C208" s="125"/>
      <c r="D208" s="7">
        <v>7129</v>
      </c>
      <c r="E208" s="3" t="s">
        <v>198</v>
      </c>
      <c r="F208" s="4">
        <v>1130691349</v>
      </c>
      <c r="G208" s="4">
        <v>1130691349</v>
      </c>
      <c r="H208" s="25">
        <v>0</v>
      </c>
      <c r="I208" s="71">
        <v>0</v>
      </c>
      <c r="J208" s="36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  <c r="AB208" s="50">
        <f t="shared" si="13"/>
        <v>0</v>
      </c>
      <c r="AC208" s="37"/>
      <c r="AD208" s="37"/>
      <c r="AE208" s="37"/>
      <c r="AF208" s="37"/>
      <c r="AG208" s="38"/>
    </row>
    <row r="209" spans="1:33" x14ac:dyDescent="0.45">
      <c r="A209" s="122"/>
      <c r="B209" s="122"/>
      <c r="C209" s="125"/>
      <c r="D209" s="7">
        <v>7130</v>
      </c>
      <c r="E209" s="3" t="s">
        <v>199</v>
      </c>
      <c r="F209" s="4">
        <v>0</v>
      </c>
      <c r="G209" s="4">
        <v>0</v>
      </c>
      <c r="H209" s="25">
        <v>0</v>
      </c>
      <c r="I209" s="71">
        <v>0</v>
      </c>
      <c r="J209" s="36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  <c r="AB209" s="50">
        <f t="shared" si="13"/>
        <v>0</v>
      </c>
      <c r="AC209" s="37"/>
      <c r="AD209" s="37"/>
      <c r="AE209" s="37"/>
      <c r="AF209" s="37"/>
      <c r="AG209" s="38"/>
    </row>
    <row r="210" spans="1:33" x14ac:dyDescent="0.45">
      <c r="A210" s="122"/>
      <c r="B210" s="122"/>
      <c r="C210" s="125"/>
      <c r="D210" s="7">
        <v>7133</v>
      </c>
      <c r="E210" s="3" t="s">
        <v>200</v>
      </c>
      <c r="F210" s="4">
        <v>4972578957</v>
      </c>
      <c r="G210" s="4">
        <v>3636055285</v>
      </c>
      <c r="H210" s="25">
        <v>1336523672</v>
      </c>
      <c r="I210" s="71">
        <v>0</v>
      </c>
      <c r="J210" s="36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  <c r="AB210" s="50">
        <f t="shared" si="13"/>
        <v>1336523672</v>
      </c>
      <c r="AC210" s="37"/>
      <c r="AD210" s="37"/>
      <c r="AE210" s="37"/>
      <c r="AF210" s="37"/>
      <c r="AG210" s="38"/>
    </row>
    <row r="211" spans="1:33" x14ac:dyDescent="0.45">
      <c r="A211" s="122"/>
      <c r="B211" s="122"/>
      <c r="C211" s="125"/>
      <c r="D211" s="7">
        <v>7134</v>
      </c>
      <c r="E211" s="3" t="s">
        <v>201</v>
      </c>
      <c r="F211" s="4">
        <v>472896522979</v>
      </c>
      <c r="G211" s="4">
        <v>357309387772</v>
      </c>
      <c r="H211" s="25">
        <v>115587135207</v>
      </c>
      <c r="I211" s="71">
        <v>0</v>
      </c>
      <c r="J211" s="36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  <c r="AB211" s="50">
        <f t="shared" si="13"/>
        <v>115587135207</v>
      </c>
      <c r="AC211" s="37"/>
      <c r="AD211" s="37"/>
      <c r="AE211" s="37"/>
      <c r="AF211" s="37"/>
      <c r="AG211" s="38"/>
    </row>
    <row r="212" spans="1:33" x14ac:dyDescent="0.45">
      <c r="A212" s="122"/>
      <c r="B212" s="122"/>
      <c r="C212" s="125"/>
      <c r="D212" s="7">
        <v>7135</v>
      </c>
      <c r="E212" s="3" t="s">
        <v>202</v>
      </c>
      <c r="F212" s="4">
        <v>16066715990</v>
      </c>
      <c r="G212" s="4">
        <v>14661702336</v>
      </c>
      <c r="H212" s="25">
        <v>1405013654</v>
      </c>
      <c r="I212" s="71">
        <v>0</v>
      </c>
      <c r="J212" s="36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  <c r="AB212" s="50">
        <f t="shared" si="13"/>
        <v>1405013654</v>
      </c>
      <c r="AC212" s="37"/>
      <c r="AD212" s="37"/>
      <c r="AE212" s="37"/>
      <c r="AF212" s="37"/>
      <c r="AG212" s="38"/>
    </row>
    <row r="213" spans="1:33" x14ac:dyDescent="0.45">
      <c r="A213" s="122"/>
      <c r="B213" s="122"/>
      <c r="C213" s="125"/>
      <c r="D213" s="7">
        <v>7136</v>
      </c>
      <c r="E213" s="3" t="s">
        <v>203</v>
      </c>
      <c r="F213" s="4">
        <v>5279105029</v>
      </c>
      <c r="G213" s="4">
        <v>2358358133</v>
      </c>
      <c r="H213" s="25">
        <v>2920746896</v>
      </c>
      <c r="I213" s="71">
        <v>0</v>
      </c>
      <c r="J213" s="36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  <c r="AB213" s="50">
        <f t="shared" si="13"/>
        <v>2920746896</v>
      </c>
      <c r="AC213" s="37"/>
      <c r="AD213" s="37"/>
      <c r="AE213" s="37"/>
      <c r="AF213" s="37"/>
      <c r="AG213" s="38"/>
    </row>
    <row r="214" spans="1:33" x14ac:dyDescent="0.45">
      <c r="A214" s="122"/>
      <c r="B214" s="122"/>
      <c r="C214" s="125"/>
      <c r="D214" s="7">
        <v>7137</v>
      </c>
      <c r="E214" s="3" t="s">
        <v>204</v>
      </c>
      <c r="F214" s="4">
        <v>29583845139</v>
      </c>
      <c r="G214" s="4">
        <v>25238311524</v>
      </c>
      <c r="H214" s="25">
        <v>4345533615</v>
      </c>
      <c r="I214" s="71">
        <v>0</v>
      </c>
      <c r="J214" s="36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  <c r="AB214" s="50">
        <f t="shared" si="13"/>
        <v>4345533615</v>
      </c>
      <c r="AC214" s="37"/>
      <c r="AD214" s="37"/>
      <c r="AE214" s="37"/>
      <c r="AF214" s="37"/>
      <c r="AG214" s="38"/>
    </row>
    <row r="215" spans="1:33" x14ac:dyDescent="0.45">
      <c r="A215" s="122"/>
      <c r="B215" s="122"/>
      <c r="C215" s="125"/>
      <c r="D215" s="7">
        <v>7138</v>
      </c>
      <c r="E215" s="3" t="s">
        <v>205</v>
      </c>
      <c r="F215" s="4">
        <v>25595955403</v>
      </c>
      <c r="G215" s="4">
        <v>24791526040</v>
      </c>
      <c r="H215" s="25">
        <v>804429363</v>
      </c>
      <c r="I215" s="71">
        <v>0</v>
      </c>
      <c r="J215" s="36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  <c r="AB215" s="50">
        <f t="shared" si="13"/>
        <v>804429363</v>
      </c>
      <c r="AC215" s="37"/>
      <c r="AD215" s="37"/>
      <c r="AE215" s="37"/>
      <c r="AF215" s="37"/>
      <c r="AG215" s="38"/>
    </row>
    <row r="216" spans="1:33" x14ac:dyDescent="0.45">
      <c r="A216" s="122"/>
      <c r="B216" s="122"/>
      <c r="C216" s="125"/>
      <c r="D216" s="7">
        <v>7139</v>
      </c>
      <c r="E216" s="3" t="s">
        <v>206</v>
      </c>
      <c r="F216" s="4">
        <v>12492162412</v>
      </c>
      <c r="G216" s="4">
        <v>7257432096</v>
      </c>
      <c r="H216" s="25">
        <v>5234730316</v>
      </c>
      <c r="I216" s="71">
        <v>0</v>
      </c>
      <c r="J216" s="36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  <c r="AB216" s="50">
        <f t="shared" si="13"/>
        <v>5234730316</v>
      </c>
      <c r="AC216" s="37"/>
      <c r="AD216" s="37"/>
      <c r="AE216" s="37"/>
      <c r="AF216" s="37"/>
      <c r="AG216" s="38"/>
    </row>
    <row r="217" spans="1:33" x14ac:dyDescent="0.45">
      <c r="A217" s="122"/>
      <c r="B217" s="122"/>
      <c r="C217" s="125"/>
      <c r="D217" s="7">
        <v>7142</v>
      </c>
      <c r="E217" s="3" t="s">
        <v>207</v>
      </c>
      <c r="F217" s="4">
        <v>18461720300</v>
      </c>
      <c r="G217" s="4">
        <v>12398780300</v>
      </c>
      <c r="H217" s="25">
        <v>6062940000</v>
      </c>
      <c r="I217" s="71">
        <v>0</v>
      </c>
      <c r="J217" s="36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  <c r="AB217" s="50">
        <f t="shared" si="13"/>
        <v>6062940000</v>
      </c>
      <c r="AC217" s="37"/>
      <c r="AD217" s="37"/>
      <c r="AE217" s="37"/>
      <c r="AF217" s="37"/>
      <c r="AG217" s="38"/>
    </row>
    <row r="218" spans="1:33" ht="19.5" thickBot="1" x14ac:dyDescent="0.5">
      <c r="A218" s="123"/>
      <c r="B218" s="123"/>
      <c r="C218" s="126"/>
      <c r="D218" s="13">
        <v>7199</v>
      </c>
      <c r="E218" s="14" t="s">
        <v>208</v>
      </c>
      <c r="F218" s="73">
        <v>4653888880</v>
      </c>
      <c r="G218" s="15">
        <v>4599888880</v>
      </c>
      <c r="H218" s="41">
        <v>54000000</v>
      </c>
      <c r="I218" s="72">
        <v>0</v>
      </c>
      <c r="J218" s="39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  <c r="AB218" s="54">
        <f t="shared" si="13"/>
        <v>54000000</v>
      </c>
      <c r="AC218" s="40"/>
      <c r="AD218" s="40"/>
      <c r="AE218" s="40"/>
      <c r="AF218" s="40"/>
      <c r="AG218" s="42"/>
    </row>
    <row r="219" spans="1:33" x14ac:dyDescent="0.45">
      <c r="A219" s="121">
        <v>72</v>
      </c>
      <c r="B219" s="121">
        <v>72</v>
      </c>
      <c r="C219" s="124" t="s">
        <v>345</v>
      </c>
      <c r="D219" s="8">
        <v>7201</v>
      </c>
      <c r="E219" s="9" t="s">
        <v>209</v>
      </c>
      <c r="F219" s="10">
        <v>635250000</v>
      </c>
      <c r="G219" s="10">
        <v>400700000</v>
      </c>
      <c r="H219" s="26">
        <v>234550000</v>
      </c>
      <c r="I219" s="70">
        <v>0</v>
      </c>
      <c r="J219" s="32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26">
        <f>H219</f>
        <v>234550000</v>
      </c>
      <c r="AC219" s="33"/>
      <c r="AD219" s="33"/>
      <c r="AE219" s="33"/>
      <c r="AF219" s="33"/>
      <c r="AG219" s="34"/>
    </row>
    <row r="220" spans="1:33" x14ac:dyDescent="0.45">
      <c r="A220" s="122"/>
      <c r="B220" s="122"/>
      <c r="C220" s="125"/>
      <c r="D220" s="7">
        <v>7203</v>
      </c>
      <c r="E220" s="3" t="s">
        <v>210</v>
      </c>
      <c r="F220" s="4">
        <v>2552230124</v>
      </c>
      <c r="G220" s="4">
        <v>2415431073</v>
      </c>
      <c r="H220" s="25">
        <v>136799051</v>
      </c>
      <c r="I220" s="71">
        <v>0</v>
      </c>
      <c r="J220" s="36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  <c r="AB220" s="50">
        <f t="shared" ref="AB220:AB230" si="16">H220</f>
        <v>136799051</v>
      </c>
      <c r="AC220" s="37"/>
      <c r="AD220" s="37"/>
      <c r="AE220" s="37"/>
      <c r="AF220" s="37"/>
      <c r="AG220" s="38"/>
    </row>
    <row r="221" spans="1:33" x14ac:dyDescent="0.45">
      <c r="A221" s="122"/>
      <c r="B221" s="122"/>
      <c r="C221" s="125"/>
      <c r="D221" s="7">
        <v>7205</v>
      </c>
      <c r="E221" s="3" t="s">
        <v>211</v>
      </c>
      <c r="F221" s="4">
        <v>12211637889</v>
      </c>
      <c r="G221" s="4">
        <v>10320742889</v>
      </c>
      <c r="H221" s="25">
        <v>1890895000</v>
      </c>
      <c r="I221" s="71">
        <v>0</v>
      </c>
      <c r="J221" s="36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  <c r="AB221" s="50">
        <f t="shared" si="16"/>
        <v>1890895000</v>
      </c>
      <c r="AC221" s="37"/>
      <c r="AD221" s="37"/>
      <c r="AE221" s="37"/>
      <c r="AF221" s="37"/>
      <c r="AG221" s="38"/>
    </row>
    <row r="222" spans="1:33" x14ac:dyDescent="0.45">
      <c r="A222" s="122"/>
      <c r="B222" s="122"/>
      <c r="C222" s="125"/>
      <c r="D222" s="7">
        <v>7206</v>
      </c>
      <c r="E222" s="3" t="s">
        <v>212</v>
      </c>
      <c r="F222" s="4">
        <v>32643578950</v>
      </c>
      <c r="G222" s="4">
        <v>15197255534</v>
      </c>
      <c r="H222" s="4">
        <v>17446323416</v>
      </c>
      <c r="I222" s="12">
        <v>0</v>
      </c>
      <c r="J222" s="36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  <c r="AB222" s="50">
        <f t="shared" si="16"/>
        <v>17446323416</v>
      </c>
      <c r="AC222" s="37"/>
      <c r="AD222" s="37"/>
      <c r="AE222" s="37"/>
      <c r="AF222" s="37"/>
      <c r="AG222" s="38"/>
    </row>
    <row r="223" spans="1:33" x14ac:dyDescent="0.45">
      <c r="A223" s="122"/>
      <c r="B223" s="122"/>
      <c r="C223" s="125"/>
      <c r="D223" s="7">
        <v>7208</v>
      </c>
      <c r="E223" s="3" t="s">
        <v>213</v>
      </c>
      <c r="F223" s="4">
        <v>16890391584</v>
      </c>
      <c r="G223" s="4">
        <v>16640391584</v>
      </c>
      <c r="H223" s="4">
        <v>250000000</v>
      </c>
      <c r="I223" s="12">
        <v>0</v>
      </c>
      <c r="J223" s="36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  <c r="AB223" s="50">
        <f t="shared" si="16"/>
        <v>250000000</v>
      </c>
      <c r="AC223" s="37"/>
      <c r="AD223" s="37"/>
      <c r="AE223" s="37"/>
      <c r="AF223" s="37"/>
      <c r="AG223" s="38"/>
    </row>
    <row r="224" spans="1:33" x14ac:dyDescent="0.45">
      <c r="A224" s="122"/>
      <c r="B224" s="122"/>
      <c r="C224" s="125"/>
      <c r="D224" s="7">
        <v>7209</v>
      </c>
      <c r="E224" s="3" t="s">
        <v>214</v>
      </c>
      <c r="F224" s="4">
        <v>482470844</v>
      </c>
      <c r="G224" s="4">
        <v>5723087</v>
      </c>
      <c r="H224" s="4">
        <v>476747757</v>
      </c>
      <c r="I224" s="12">
        <v>0</v>
      </c>
      <c r="J224" s="36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  <c r="AB224" s="50">
        <f t="shared" si="16"/>
        <v>476747757</v>
      </c>
      <c r="AC224" s="37"/>
      <c r="AD224" s="37"/>
      <c r="AE224" s="37"/>
      <c r="AF224" s="37"/>
      <c r="AG224" s="38"/>
    </row>
    <row r="225" spans="1:33" x14ac:dyDescent="0.45">
      <c r="A225" s="122"/>
      <c r="B225" s="122"/>
      <c r="C225" s="125"/>
      <c r="D225" s="7">
        <v>7210</v>
      </c>
      <c r="E225" s="3" t="s">
        <v>215</v>
      </c>
      <c r="F225" s="4">
        <v>31584210</v>
      </c>
      <c r="G225" s="4">
        <v>31584210</v>
      </c>
      <c r="H225" s="4">
        <v>0</v>
      </c>
      <c r="I225" s="12">
        <v>0</v>
      </c>
      <c r="J225" s="36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  <c r="AB225" s="50">
        <f t="shared" si="16"/>
        <v>0</v>
      </c>
      <c r="AC225" s="37"/>
      <c r="AD225" s="37"/>
      <c r="AE225" s="37"/>
      <c r="AF225" s="37"/>
      <c r="AG225" s="38"/>
    </row>
    <row r="226" spans="1:33" x14ac:dyDescent="0.45">
      <c r="A226" s="122"/>
      <c r="B226" s="122"/>
      <c r="C226" s="125"/>
      <c r="D226" s="7">
        <v>7211</v>
      </c>
      <c r="E226" s="3" t="s">
        <v>216</v>
      </c>
      <c r="F226" s="4">
        <v>1029363590</v>
      </c>
      <c r="G226" s="4">
        <v>1029363590</v>
      </c>
      <c r="H226" s="4">
        <v>0</v>
      </c>
      <c r="I226" s="12">
        <v>0</v>
      </c>
      <c r="J226" s="36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  <c r="AB226" s="50">
        <f t="shared" si="16"/>
        <v>0</v>
      </c>
      <c r="AC226" s="37"/>
      <c r="AD226" s="37"/>
      <c r="AE226" s="37"/>
      <c r="AF226" s="37"/>
      <c r="AG226" s="38"/>
    </row>
    <row r="227" spans="1:33" x14ac:dyDescent="0.45">
      <c r="A227" s="122"/>
      <c r="B227" s="122"/>
      <c r="C227" s="125"/>
      <c r="D227" s="7">
        <v>7214</v>
      </c>
      <c r="E227" s="3" t="s">
        <v>217</v>
      </c>
      <c r="F227" s="4">
        <v>2039556240</v>
      </c>
      <c r="G227" s="4">
        <v>1910599312</v>
      </c>
      <c r="H227" s="4">
        <v>128956928</v>
      </c>
      <c r="I227" s="12">
        <v>0</v>
      </c>
      <c r="J227" s="36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  <c r="AB227" s="50">
        <f t="shared" si="16"/>
        <v>128956928</v>
      </c>
      <c r="AC227" s="37"/>
      <c r="AD227" s="37"/>
      <c r="AE227" s="37"/>
      <c r="AF227" s="37"/>
      <c r="AG227" s="38"/>
    </row>
    <row r="228" spans="1:33" x14ac:dyDescent="0.45">
      <c r="A228" s="122"/>
      <c r="B228" s="122"/>
      <c r="C228" s="125"/>
      <c r="D228" s="7">
        <v>7215</v>
      </c>
      <c r="E228" s="3" t="s">
        <v>218</v>
      </c>
      <c r="F228" s="4">
        <v>56104011639</v>
      </c>
      <c r="G228" s="4">
        <v>53187982932</v>
      </c>
      <c r="H228" s="4">
        <v>2916028707</v>
      </c>
      <c r="I228" s="12">
        <v>0</v>
      </c>
      <c r="J228" s="36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  <c r="AB228" s="50">
        <f t="shared" si="16"/>
        <v>2916028707</v>
      </c>
      <c r="AC228" s="37"/>
      <c r="AD228" s="37"/>
      <c r="AE228" s="37"/>
      <c r="AF228" s="37"/>
      <c r="AG228" s="38"/>
    </row>
    <row r="229" spans="1:33" x14ac:dyDescent="0.45">
      <c r="A229" s="122"/>
      <c r="B229" s="122"/>
      <c r="C229" s="125"/>
      <c r="D229" s="7">
        <v>7216</v>
      </c>
      <c r="E229" s="3" t="s">
        <v>219</v>
      </c>
      <c r="F229" s="4">
        <v>14070192357</v>
      </c>
      <c r="G229" s="4">
        <v>10060966893</v>
      </c>
      <c r="H229" s="4">
        <v>4009225464</v>
      </c>
      <c r="I229" s="12">
        <v>0</v>
      </c>
      <c r="J229" s="36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  <c r="AB229" s="50">
        <f t="shared" si="16"/>
        <v>4009225464</v>
      </c>
      <c r="AC229" s="37"/>
      <c r="AD229" s="37"/>
      <c r="AE229" s="37"/>
      <c r="AF229" s="37"/>
      <c r="AG229" s="38"/>
    </row>
    <row r="230" spans="1:33" ht="19.5" thickBot="1" x14ac:dyDescent="0.5">
      <c r="A230" s="123"/>
      <c r="B230" s="123"/>
      <c r="C230" s="126"/>
      <c r="D230" s="13">
        <v>7217</v>
      </c>
      <c r="E230" s="14" t="s">
        <v>220</v>
      </c>
      <c r="F230" s="73">
        <v>5362160455</v>
      </c>
      <c r="G230" s="15">
        <v>1033197813</v>
      </c>
      <c r="H230" s="15">
        <v>4328962642</v>
      </c>
      <c r="I230" s="16">
        <v>0</v>
      </c>
      <c r="J230" s="39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  <c r="AB230" s="54">
        <f t="shared" si="16"/>
        <v>4328962642</v>
      </c>
      <c r="AC230" s="40"/>
      <c r="AD230" s="40"/>
      <c r="AE230" s="40"/>
      <c r="AF230" s="40"/>
      <c r="AG230" s="42"/>
    </row>
    <row r="231" spans="1:33" x14ac:dyDescent="0.45">
      <c r="A231" s="121">
        <v>73</v>
      </c>
      <c r="B231" s="127">
        <v>73</v>
      </c>
      <c r="C231" s="124" t="s">
        <v>346</v>
      </c>
      <c r="D231" s="8">
        <v>7301</v>
      </c>
      <c r="E231" s="9" t="s">
        <v>221</v>
      </c>
      <c r="F231" s="10">
        <v>23751592780</v>
      </c>
      <c r="G231" s="4">
        <v>22617555832</v>
      </c>
      <c r="H231" s="10">
        <v>1134036948</v>
      </c>
      <c r="I231" s="11">
        <v>0</v>
      </c>
      <c r="J231" s="32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26">
        <f>H231</f>
        <v>1134036948</v>
      </c>
      <c r="AC231" s="33"/>
      <c r="AD231" s="33"/>
      <c r="AE231" s="33"/>
      <c r="AF231" s="33"/>
      <c r="AG231" s="34"/>
    </row>
    <row r="232" spans="1:33" x14ac:dyDescent="0.45">
      <c r="A232" s="122"/>
      <c r="B232" s="128"/>
      <c r="C232" s="125"/>
      <c r="D232" s="7">
        <v>7302</v>
      </c>
      <c r="E232" s="3" t="s">
        <v>222</v>
      </c>
      <c r="F232" s="4">
        <v>17207578560</v>
      </c>
      <c r="G232" s="4">
        <v>17159068393</v>
      </c>
      <c r="H232" s="4">
        <v>48510167</v>
      </c>
      <c r="I232" s="12">
        <v>0</v>
      </c>
      <c r="J232" s="36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  <c r="AB232" s="50">
        <f t="shared" ref="AB232:AB283" si="17">H232</f>
        <v>48510167</v>
      </c>
      <c r="AC232" s="37"/>
      <c r="AD232" s="37"/>
      <c r="AE232" s="37"/>
      <c r="AF232" s="37"/>
      <c r="AG232" s="38"/>
    </row>
    <row r="233" spans="1:33" x14ac:dyDescent="0.45">
      <c r="A233" s="122"/>
      <c r="B233" s="128"/>
      <c r="C233" s="125"/>
      <c r="D233" s="7">
        <v>7303</v>
      </c>
      <c r="E233" s="3" t="s">
        <v>223</v>
      </c>
      <c r="F233" s="4">
        <v>619000000</v>
      </c>
      <c r="G233" s="4">
        <v>619000000</v>
      </c>
      <c r="H233" s="4">
        <v>0</v>
      </c>
      <c r="I233" s="12">
        <v>0</v>
      </c>
      <c r="J233" s="36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  <c r="AB233" s="50">
        <f t="shared" si="17"/>
        <v>0</v>
      </c>
      <c r="AC233" s="37"/>
      <c r="AD233" s="37"/>
      <c r="AE233" s="37"/>
      <c r="AF233" s="37"/>
      <c r="AG233" s="38"/>
    </row>
    <row r="234" spans="1:33" x14ac:dyDescent="0.45">
      <c r="A234" s="122"/>
      <c r="B234" s="128"/>
      <c r="C234" s="125"/>
      <c r="D234" s="7">
        <v>7304</v>
      </c>
      <c r="E234" s="3" t="s">
        <v>224</v>
      </c>
      <c r="F234" s="4">
        <v>3076177000</v>
      </c>
      <c r="G234" s="4">
        <v>2557500000</v>
      </c>
      <c r="H234" s="4">
        <v>518677000</v>
      </c>
      <c r="I234" s="12">
        <v>0</v>
      </c>
      <c r="J234" s="36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  <c r="AB234" s="50">
        <f t="shared" si="17"/>
        <v>518677000</v>
      </c>
      <c r="AC234" s="37"/>
      <c r="AD234" s="37"/>
      <c r="AE234" s="37"/>
      <c r="AF234" s="37"/>
      <c r="AG234" s="38"/>
    </row>
    <row r="235" spans="1:33" x14ac:dyDescent="0.45">
      <c r="A235" s="122"/>
      <c r="B235" s="128"/>
      <c r="C235" s="125"/>
      <c r="D235" s="7">
        <v>7305</v>
      </c>
      <c r="E235" s="3" t="s">
        <v>225</v>
      </c>
      <c r="F235" s="4">
        <v>48330170514</v>
      </c>
      <c r="G235" s="4">
        <v>46638099327</v>
      </c>
      <c r="H235" s="4">
        <v>1692071187</v>
      </c>
      <c r="I235" s="12">
        <v>0</v>
      </c>
      <c r="J235" s="36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  <c r="AB235" s="50">
        <f t="shared" si="17"/>
        <v>1692071187</v>
      </c>
      <c r="AC235" s="37"/>
      <c r="AD235" s="37"/>
      <c r="AE235" s="37"/>
      <c r="AF235" s="37"/>
      <c r="AG235" s="38"/>
    </row>
    <row r="236" spans="1:33" x14ac:dyDescent="0.45">
      <c r="A236" s="122"/>
      <c r="B236" s="128"/>
      <c r="C236" s="125"/>
      <c r="D236" s="7">
        <v>7306</v>
      </c>
      <c r="E236" s="3" t="s">
        <v>226</v>
      </c>
      <c r="F236" s="4">
        <v>24037705676</v>
      </c>
      <c r="G236" s="4">
        <v>21872990676</v>
      </c>
      <c r="H236" s="4">
        <v>2164715000</v>
      </c>
      <c r="I236" s="12">
        <v>0</v>
      </c>
      <c r="J236" s="36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  <c r="AB236" s="50">
        <f t="shared" si="17"/>
        <v>2164715000</v>
      </c>
      <c r="AC236" s="37"/>
      <c r="AD236" s="37"/>
      <c r="AE236" s="37"/>
      <c r="AF236" s="37"/>
      <c r="AG236" s="38"/>
    </row>
    <row r="237" spans="1:33" x14ac:dyDescent="0.45">
      <c r="A237" s="122"/>
      <c r="B237" s="128"/>
      <c r="C237" s="125"/>
      <c r="D237" s="7">
        <v>7307</v>
      </c>
      <c r="E237" s="3" t="s">
        <v>227</v>
      </c>
      <c r="F237" s="4">
        <v>8201346900</v>
      </c>
      <c r="G237" s="4">
        <v>7530318894</v>
      </c>
      <c r="H237" s="4">
        <v>671028006</v>
      </c>
      <c r="I237" s="12">
        <v>0</v>
      </c>
      <c r="J237" s="36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  <c r="AB237" s="50">
        <f t="shared" si="17"/>
        <v>671028006</v>
      </c>
      <c r="AC237" s="37"/>
      <c r="AD237" s="37"/>
      <c r="AE237" s="37"/>
      <c r="AF237" s="37"/>
      <c r="AG237" s="38"/>
    </row>
    <row r="238" spans="1:33" x14ac:dyDescent="0.45">
      <c r="A238" s="122"/>
      <c r="B238" s="128"/>
      <c r="C238" s="125"/>
      <c r="D238" s="7">
        <v>7308</v>
      </c>
      <c r="E238" s="3" t="s">
        <v>228</v>
      </c>
      <c r="F238" s="4">
        <v>5053095879</v>
      </c>
      <c r="G238" s="4">
        <v>4580463526</v>
      </c>
      <c r="H238" s="4">
        <v>472632353</v>
      </c>
      <c r="I238" s="12">
        <v>0</v>
      </c>
      <c r="J238" s="36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  <c r="AB238" s="50">
        <f t="shared" si="17"/>
        <v>472632353</v>
      </c>
      <c r="AC238" s="37"/>
      <c r="AD238" s="37"/>
      <c r="AE238" s="37"/>
      <c r="AF238" s="37"/>
      <c r="AG238" s="38"/>
    </row>
    <row r="239" spans="1:33" x14ac:dyDescent="0.45">
      <c r="A239" s="122"/>
      <c r="B239" s="128"/>
      <c r="C239" s="125"/>
      <c r="D239" s="7">
        <v>7309</v>
      </c>
      <c r="E239" s="3" t="s">
        <v>229</v>
      </c>
      <c r="F239" s="4">
        <v>2866702779</v>
      </c>
      <c r="G239" s="4">
        <v>1982270562</v>
      </c>
      <c r="H239" s="4">
        <v>884432217</v>
      </c>
      <c r="I239" s="12">
        <v>0</v>
      </c>
      <c r="J239" s="36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  <c r="AB239" s="50">
        <f t="shared" si="17"/>
        <v>884432217</v>
      </c>
      <c r="AC239" s="37"/>
      <c r="AD239" s="37"/>
      <c r="AE239" s="37"/>
      <c r="AF239" s="37"/>
      <c r="AG239" s="38"/>
    </row>
    <row r="240" spans="1:33" x14ac:dyDescent="0.45">
      <c r="A240" s="122"/>
      <c r="B240" s="128"/>
      <c r="C240" s="125"/>
      <c r="D240" s="7">
        <v>7310</v>
      </c>
      <c r="E240" s="3" t="s">
        <v>230</v>
      </c>
      <c r="F240" s="4">
        <v>1405971342</v>
      </c>
      <c r="G240" s="4">
        <v>1401721256</v>
      </c>
      <c r="H240" s="4">
        <v>4250086</v>
      </c>
      <c r="I240" s="12">
        <v>0</v>
      </c>
      <c r="J240" s="36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  <c r="AB240" s="50">
        <f t="shared" si="17"/>
        <v>4250086</v>
      </c>
      <c r="AC240" s="37"/>
      <c r="AD240" s="37"/>
      <c r="AE240" s="37"/>
      <c r="AF240" s="37"/>
      <c r="AG240" s="38"/>
    </row>
    <row r="241" spans="1:33" x14ac:dyDescent="0.45">
      <c r="A241" s="122"/>
      <c r="B241" s="128"/>
      <c r="C241" s="125"/>
      <c r="D241" s="7">
        <v>7311</v>
      </c>
      <c r="E241" s="3" t="s">
        <v>231</v>
      </c>
      <c r="F241" s="4">
        <v>47690000</v>
      </c>
      <c r="G241" s="4">
        <v>1800000</v>
      </c>
      <c r="H241" s="4">
        <v>45890000</v>
      </c>
      <c r="I241" s="12">
        <v>0</v>
      </c>
      <c r="J241" s="36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  <c r="AB241" s="50">
        <f t="shared" si="17"/>
        <v>45890000</v>
      </c>
      <c r="AC241" s="37"/>
      <c r="AD241" s="37"/>
      <c r="AE241" s="37"/>
      <c r="AF241" s="37"/>
      <c r="AG241" s="38"/>
    </row>
    <row r="242" spans="1:33" x14ac:dyDescent="0.45">
      <c r="A242" s="122"/>
      <c r="B242" s="128"/>
      <c r="C242" s="125"/>
      <c r="D242" s="7">
        <v>7312</v>
      </c>
      <c r="E242" s="3" t="s">
        <v>232</v>
      </c>
      <c r="F242" s="4">
        <v>6503519694</v>
      </c>
      <c r="G242" s="4">
        <v>4973900456</v>
      </c>
      <c r="H242" s="4">
        <v>1529619238</v>
      </c>
      <c r="I242" s="12">
        <v>0</v>
      </c>
      <c r="J242" s="36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  <c r="AB242" s="50">
        <f t="shared" si="17"/>
        <v>1529619238</v>
      </c>
      <c r="AC242" s="37"/>
      <c r="AD242" s="37"/>
      <c r="AE242" s="37"/>
      <c r="AF242" s="37"/>
      <c r="AG242" s="38"/>
    </row>
    <row r="243" spans="1:33" x14ac:dyDescent="0.45">
      <c r="A243" s="122"/>
      <c r="B243" s="128"/>
      <c r="C243" s="125"/>
      <c r="D243" s="7">
        <v>7313</v>
      </c>
      <c r="E243" s="3" t="s">
        <v>233</v>
      </c>
      <c r="F243" s="4">
        <v>0</v>
      </c>
      <c r="G243" s="4">
        <v>0</v>
      </c>
      <c r="H243" s="4">
        <v>0</v>
      </c>
      <c r="I243" s="12">
        <v>0</v>
      </c>
      <c r="J243" s="36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  <c r="AB243" s="50">
        <f t="shared" si="17"/>
        <v>0</v>
      </c>
      <c r="AC243" s="37"/>
      <c r="AD243" s="37"/>
      <c r="AE243" s="37"/>
      <c r="AF243" s="37"/>
      <c r="AG243" s="38"/>
    </row>
    <row r="244" spans="1:33" x14ac:dyDescent="0.45">
      <c r="A244" s="122"/>
      <c r="B244" s="128"/>
      <c r="C244" s="125"/>
      <c r="D244" s="7">
        <v>7314</v>
      </c>
      <c r="E244" s="3" t="s">
        <v>234</v>
      </c>
      <c r="F244" s="4">
        <v>179197775</v>
      </c>
      <c r="G244" s="4">
        <v>179197775</v>
      </c>
      <c r="H244" s="4">
        <v>0</v>
      </c>
      <c r="I244" s="12">
        <v>0</v>
      </c>
      <c r="J244" s="36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50">
        <f t="shared" si="17"/>
        <v>0</v>
      </c>
      <c r="AC244" s="37"/>
      <c r="AD244" s="37"/>
      <c r="AE244" s="37"/>
      <c r="AF244" s="37"/>
      <c r="AG244" s="38"/>
    </row>
    <row r="245" spans="1:33" x14ac:dyDescent="0.45">
      <c r="A245" s="122"/>
      <c r="B245" s="128"/>
      <c r="C245" s="125"/>
      <c r="D245" s="7">
        <v>7315</v>
      </c>
      <c r="E245" s="3" t="s">
        <v>235</v>
      </c>
      <c r="F245" s="4">
        <v>13254155595</v>
      </c>
      <c r="G245" s="4">
        <v>13254155595</v>
      </c>
      <c r="H245" s="4">
        <v>0</v>
      </c>
      <c r="I245" s="12">
        <v>0</v>
      </c>
      <c r="J245" s="36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  <c r="AB245" s="50">
        <f t="shared" si="17"/>
        <v>0</v>
      </c>
      <c r="AC245" s="37"/>
      <c r="AD245" s="37"/>
      <c r="AE245" s="37"/>
      <c r="AF245" s="37"/>
      <c r="AG245" s="38"/>
    </row>
    <row r="246" spans="1:33" x14ac:dyDescent="0.45">
      <c r="A246" s="122"/>
      <c r="B246" s="128"/>
      <c r="C246" s="125"/>
      <c r="D246" s="7">
        <v>7316</v>
      </c>
      <c r="E246" s="3" t="s">
        <v>236</v>
      </c>
      <c r="F246" s="4">
        <v>6484587840</v>
      </c>
      <c r="G246" s="4">
        <v>6484587840</v>
      </c>
      <c r="H246" s="4">
        <v>0</v>
      </c>
      <c r="I246" s="12">
        <v>0</v>
      </c>
      <c r="J246" s="36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50">
        <f t="shared" si="17"/>
        <v>0</v>
      </c>
      <c r="AC246" s="37"/>
      <c r="AD246" s="37"/>
      <c r="AE246" s="37"/>
      <c r="AF246" s="37"/>
      <c r="AG246" s="38"/>
    </row>
    <row r="247" spans="1:33" x14ac:dyDescent="0.45">
      <c r="A247" s="122"/>
      <c r="B247" s="128"/>
      <c r="C247" s="125"/>
      <c r="D247" s="7">
        <v>7317</v>
      </c>
      <c r="E247" s="3" t="s">
        <v>237</v>
      </c>
      <c r="F247" s="4">
        <v>594475695</v>
      </c>
      <c r="G247" s="4">
        <v>190311195</v>
      </c>
      <c r="H247" s="4">
        <v>404164500</v>
      </c>
      <c r="I247" s="12">
        <v>0</v>
      </c>
      <c r="J247" s="36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  <c r="AB247" s="50">
        <f t="shared" si="17"/>
        <v>404164500</v>
      </c>
      <c r="AC247" s="37"/>
      <c r="AD247" s="37"/>
      <c r="AE247" s="37"/>
      <c r="AF247" s="37"/>
      <c r="AG247" s="38"/>
    </row>
    <row r="248" spans="1:33" x14ac:dyDescent="0.45">
      <c r="A248" s="122"/>
      <c r="B248" s="128"/>
      <c r="C248" s="125"/>
      <c r="D248" s="7">
        <v>7318</v>
      </c>
      <c r="E248" s="3" t="s">
        <v>238</v>
      </c>
      <c r="F248" s="4">
        <v>253570245</v>
      </c>
      <c r="G248" s="4">
        <v>110302401</v>
      </c>
      <c r="H248" s="4">
        <v>143267844</v>
      </c>
      <c r="I248" s="12">
        <v>0</v>
      </c>
      <c r="J248" s="36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50">
        <f t="shared" si="17"/>
        <v>143267844</v>
      </c>
      <c r="AC248" s="37"/>
      <c r="AD248" s="37"/>
      <c r="AE248" s="37"/>
      <c r="AF248" s="37"/>
      <c r="AG248" s="38"/>
    </row>
    <row r="249" spans="1:33" x14ac:dyDescent="0.45">
      <c r="A249" s="122"/>
      <c r="B249" s="128"/>
      <c r="C249" s="125"/>
      <c r="D249" s="7">
        <v>7319</v>
      </c>
      <c r="E249" s="3" t="s">
        <v>239</v>
      </c>
      <c r="F249" s="4">
        <v>4188396401</v>
      </c>
      <c r="G249" s="4">
        <v>2491509458</v>
      </c>
      <c r="H249" s="4">
        <v>1696886943</v>
      </c>
      <c r="I249" s="12">
        <v>0</v>
      </c>
      <c r="J249" s="36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  <c r="AB249" s="50">
        <f t="shared" si="17"/>
        <v>1696886943</v>
      </c>
      <c r="AC249" s="37"/>
      <c r="AD249" s="37"/>
      <c r="AE249" s="37"/>
      <c r="AF249" s="37"/>
      <c r="AG249" s="38"/>
    </row>
    <row r="250" spans="1:33" x14ac:dyDescent="0.45">
      <c r="A250" s="122"/>
      <c r="B250" s="128"/>
      <c r="C250" s="125"/>
      <c r="D250" s="7">
        <v>7320</v>
      </c>
      <c r="E250" s="3" t="s">
        <v>240</v>
      </c>
      <c r="F250" s="4">
        <v>3782342500</v>
      </c>
      <c r="G250" s="4">
        <v>3539892500</v>
      </c>
      <c r="H250" s="4">
        <v>242450000</v>
      </c>
      <c r="I250" s="12">
        <v>0</v>
      </c>
      <c r="J250" s="36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50">
        <f t="shared" si="17"/>
        <v>242450000</v>
      </c>
      <c r="AC250" s="37"/>
      <c r="AD250" s="37"/>
      <c r="AE250" s="37"/>
      <c r="AF250" s="37"/>
      <c r="AG250" s="38"/>
    </row>
    <row r="251" spans="1:33" x14ac:dyDescent="0.45">
      <c r="A251" s="122"/>
      <c r="B251" s="128"/>
      <c r="C251" s="125"/>
      <c r="D251" s="7">
        <v>7321</v>
      </c>
      <c r="E251" s="3" t="s">
        <v>241</v>
      </c>
      <c r="F251" s="4">
        <v>0</v>
      </c>
      <c r="G251" s="4">
        <v>0</v>
      </c>
      <c r="H251" s="4">
        <v>2309563689</v>
      </c>
      <c r="I251" s="12">
        <v>0</v>
      </c>
      <c r="J251" s="36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  <c r="AB251" s="50">
        <f t="shared" si="17"/>
        <v>2309563689</v>
      </c>
      <c r="AC251" s="37"/>
      <c r="AD251" s="37"/>
      <c r="AE251" s="37"/>
      <c r="AF251" s="37"/>
      <c r="AG251" s="38"/>
    </row>
    <row r="252" spans="1:33" x14ac:dyDescent="0.45">
      <c r="A252" s="122"/>
      <c r="B252" s="128"/>
      <c r="C252" s="125"/>
      <c r="D252" s="7">
        <v>7323</v>
      </c>
      <c r="E252" s="3" t="s">
        <v>242</v>
      </c>
      <c r="F252" s="4">
        <v>9326096566</v>
      </c>
      <c r="G252" s="4">
        <v>7016532877</v>
      </c>
      <c r="H252" s="4">
        <v>0</v>
      </c>
      <c r="I252" s="12">
        <v>0</v>
      </c>
      <c r="J252" s="36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  <c r="AB252" s="50">
        <f t="shared" si="17"/>
        <v>0</v>
      </c>
      <c r="AC252" s="37"/>
      <c r="AD252" s="37"/>
      <c r="AE252" s="37"/>
      <c r="AF252" s="37"/>
      <c r="AG252" s="38"/>
    </row>
    <row r="253" spans="1:33" x14ac:dyDescent="0.45">
      <c r="A253" s="122"/>
      <c r="B253" s="128"/>
      <c r="C253" s="125"/>
      <c r="D253" s="7">
        <v>7324</v>
      </c>
      <c r="E253" s="3" t="s">
        <v>243</v>
      </c>
      <c r="F253" s="4">
        <v>20618087100</v>
      </c>
      <c r="G253" s="4">
        <v>20618087100</v>
      </c>
      <c r="H253" s="4">
        <v>0</v>
      </c>
      <c r="I253" s="12">
        <v>0</v>
      </c>
      <c r="J253" s="36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  <c r="AB253" s="50">
        <f t="shared" si="17"/>
        <v>0</v>
      </c>
      <c r="AC253" s="37"/>
      <c r="AD253" s="37"/>
      <c r="AE253" s="37"/>
      <c r="AF253" s="37"/>
      <c r="AG253" s="38"/>
    </row>
    <row r="254" spans="1:33" x14ac:dyDescent="0.45">
      <c r="A254" s="122"/>
      <c r="B254" s="128"/>
      <c r="C254" s="125"/>
      <c r="D254" s="7">
        <v>7325</v>
      </c>
      <c r="E254" s="3" t="s">
        <v>244</v>
      </c>
      <c r="F254" s="4">
        <v>23766500</v>
      </c>
      <c r="G254" s="4">
        <v>17140000</v>
      </c>
      <c r="H254" s="4">
        <v>6626500</v>
      </c>
      <c r="I254" s="12">
        <v>0</v>
      </c>
      <c r="J254" s="36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  <c r="AB254" s="50">
        <f t="shared" si="17"/>
        <v>6626500</v>
      </c>
      <c r="AC254" s="37"/>
      <c r="AD254" s="37"/>
      <c r="AE254" s="37"/>
      <c r="AF254" s="37"/>
      <c r="AG254" s="38"/>
    </row>
    <row r="255" spans="1:33" x14ac:dyDescent="0.45">
      <c r="A255" s="122"/>
      <c r="B255" s="128"/>
      <c r="C255" s="125"/>
      <c r="D255" s="7">
        <v>7326</v>
      </c>
      <c r="E255" s="3" t="s">
        <v>245</v>
      </c>
      <c r="F255" s="4">
        <v>30955553131</v>
      </c>
      <c r="G255" s="4">
        <v>30953866994</v>
      </c>
      <c r="H255" s="4">
        <v>1686137</v>
      </c>
      <c r="I255" s="12">
        <v>0</v>
      </c>
      <c r="J255" s="36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  <c r="AB255" s="50">
        <f t="shared" si="17"/>
        <v>1686137</v>
      </c>
      <c r="AC255" s="37"/>
      <c r="AD255" s="37"/>
      <c r="AE255" s="37"/>
      <c r="AF255" s="37"/>
      <c r="AG255" s="38"/>
    </row>
    <row r="256" spans="1:33" x14ac:dyDescent="0.45">
      <c r="A256" s="122"/>
      <c r="B256" s="128"/>
      <c r="C256" s="125"/>
      <c r="D256" s="7">
        <v>7327</v>
      </c>
      <c r="E256" s="3" t="s">
        <v>246</v>
      </c>
      <c r="F256" s="4">
        <v>31618410749</v>
      </c>
      <c r="G256" s="4">
        <v>30747616305</v>
      </c>
      <c r="H256" s="4">
        <v>870794444</v>
      </c>
      <c r="I256" s="12">
        <v>0</v>
      </c>
      <c r="J256" s="36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  <c r="AB256" s="50">
        <f t="shared" si="17"/>
        <v>870794444</v>
      </c>
      <c r="AC256" s="37"/>
      <c r="AD256" s="37"/>
      <c r="AE256" s="37"/>
      <c r="AF256" s="37"/>
      <c r="AG256" s="38"/>
    </row>
    <row r="257" spans="1:33" x14ac:dyDescent="0.45">
      <c r="A257" s="122"/>
      <c r="B257" s="128"/>
      <c r="C257" s="125"/>
      <c r="D257" s="7">
        <v>7328</v>
      </c>
      <c r="E257" s="3" t="s">
        <v>247</v>
      </c>
      <c r="F257" s="4">
        <v>3059508061</v>
      </c>
      <c r="G257" s="4">
        <v>425668316</v>
      </c>
      <c r="H257" s="4">
        <v>2633839745</v>
      </c>
      <c r="I257" s="12">
        <v>0</v>
      </c>
      <c r="J257" s="36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  <c r="AB257" s="50">
        <f t="shared" si="17"/>
        <v>2633839745</v>
      </c>
      <c r="AC257" s="37"/>
      <c r="AD257" s="37"/>
      <c r="AE257" s="37"/>
      <c r="AF257" s="37"/>
      <c r="AG257" s="38"/>
    </row>
    <row r="258" spans="1:33" x14ac:dyDescent="0.45">
      <c r="A258" s="122"/>
      <c r="B258" s="128"/>
      <c r="C258" s="125"/>
      <c r="D258" s="7">
        <v>7329</v>
      </c>
      <c r="E258" s="3" t="s">
        <v>248</v>
      </c>
      <c r="F258" s="4">
        <v>39015375000</v>
      </c>
      <c r="G258" s="4">
        <v>39015375000</v>
      </c>
      <c r="H258" s="4">
        <v>0</v>
      </c>
      <c r="I258" s="12">
        <v>0</v>
      </c>
      <c r="J258" s="36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  <c r="AB258" s="50">
        <f t="shared" si="17"/>
        <v>0</v>
      </c>
      <c r="AC258" s="37"/>
      <c r="AD258" s="37"/>
      <c r="AE258" s="37"/>
      <c r="AF258" s="37"/>
      <c r="AG258" s="38"/>
    </row>
    <row r="259" spans="1:33" x14ac:dyDescent="0.45">
      <c r="A259" s="122"/>
      <c r="B259" s="128"/>
      <c r="C259" s="125"/>
      <c r="D259" s="7">
        <v>7331</v>
      </c>
      <c r="E259" s="3" t="s">
        <v>249</v>
      </c>
      <c r="F259" s="4">
        <v>13507446941</v>
      </c>
      <c r="G259" s="4">
        <v>12164659000</v>
      </c>
      <c r="H259" s="4">
        <v>1342787941</v>
      </c>
      <c r="I259" s="12">
        <v>0</v>
      </c>
      <c r="J259" s="36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  <c r="AB259" s="50">
        <f t="shared" si="17"/>
        <v>1342787941</v>
      </c>
      <c r="AC259" s="37"/>
      <c r="AD259" s="37"/>
      <c r="AE259" s="37"/>
      <c r="AF259" s="37"/>
      <c r="AG259" s="38"/>
    </row>
    <row r="260" spans="1:33" x14ac:dyDescent="0.45">
      <c r="A260" s="122"/>
      <c r="B260" s="128"/>
      <c r="C260" s="125"/>
      <c r="D260" s="7">
        <v>7332</v>
      </c>
      <c r="E260" s="3" t="s">
        <v>250</v>
      </c>
      <c r="F260" s="4">
        <v>3465000000</v>
      </c>
      <c r="G260" s="4">
        <v>0</v>
      </c>
      <c r="H260" s="4">
        <v>3465000000</v>
      </c>
      <c r="I260" s="12">
        <v>0</v>
      </c>
      <c r="J260" s="36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  <c r="AB260" s="50">
        <f t="shared" si="17"/>
        <v>3465000000</v>
      </c>
      <c r="AC260" s="37"/>
      <c r="AD260" s="37"/>
      <c r="AE260" s="37"/>
      <c r="AF260" s="37"/>
      <c r="AG260" s="38"/>
    </row>
    <row r="261" spans="1:33" x14ac:dyDescent="0.45">
      <c r="A261" s="122"/>
      <c r="B261" s="128"/>
      <c r="C261" s="125"/>
      <c r="D261" s="7">
        <v>7333</v>
      </c>
      <c r="E261" s="3" t="s">
        <v>251</v>
      </c>
      <c r="F261" s="4">
        <v>19609254981</v>
      </c>
      <c r="G261" s="4">
        <v>11562522516</v>
      </c>
      <c r="H261" s="4">
        <v>8046732465</v>
      </c>
      <c r="I261" s="12">
        <v>0</v>
      </c>
      <c r="J261" s="36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  <c r="AB261" s="50">
        <f t="shared" si="17"/>
        <v>8046732465</v>
      </c>
      <c r="AC261" s="37"/>
      <c r="AD261" s="37"/>
      <c r="AE261" s="37"/>
      <c r="AF261" s="37"/>
      <c r="AG261" s="38"/>
    </row>
    <row r="262" spans="1:33" x14ac:dyDescent="0.45">
      <c r="A262" s="122"/>
      <c r="B262" s="128"/>
      <c r="C262" s="125"/>
      <c r="D262" s="7">
        <v>7335</v>
      </c>
      <c r="E262" s="3" t="s">
        <v>252</v>
      </c>
      <c r="F262" s="4">
        <v>100742709</v>
      </c>
      <c r="G262" s="4">
        <v>11145840</v>
      </c>
      <c r="H262" s="4">
        <v>89596869</v>
      </c>
      <c r="I262" s="12">
        <v>0</v>
      </c>
      <c r="J262" s="36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  <c r="AB262" s="50">
        <f t="shared" si="17"/>
        <v>89596869</v>
      </c>
      <c r="AC262" s="37"/>
      <c r="AD262" s="37"/>
      <c r="AE262" s="37"/>
      <c r="AF262" s="37"/>
      <c r="AG262" s="38"/>
    </row>
    <row r="263" spans="1:33" x14ac:dyDescent="0.45">
      <c r="A263" s="122"/>
      <c r="B263" s="128"/>
      <c r="C263" s="125"/>
      <c r="D263" s="7">
        <v>7336</v>
      </c>
      <c r="E263" s="3" t="s">
        <v>253</v>
      </c>
      <c r="F263" s="4">
        <v>170220000</v>
      </c>
      <c r="G263" s="4">
        <v>147070000</v>
      </c>
      <c r="H263" s="4">
        <v>23150000</v>
      </c>
      <c r="I263" s="12">
        <v>0</v>
      </c>
      <c r="J263" s="36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  <c r="AB263" s="50">
        <f t="shared" si="17"/>
        <v>23150000</v>
      </c>
      <c r="AC263" s="37"/>
      <c r="AD263" s="37"/>
      <c r="AE263" s="37"/>
      <c r="AF263" s="37"/>
      <c r="AG263" s="38"/>
    </row>
    <row r="264" spans="1:33" x14ac:dyDescent="0.45">
      <c r="A264" s="122"/>
      <c r="B264" s="128"/>
      <c r="C264" s="125"/>
      <c r="D264" s="7">
        <v>7337</v>
      </c>
      <c r="E264" s="3" t="s">
        <v>254</v>
      </c>
      <c r="F264" s="4">
        <v>0</v>
      </c>
      <c r="G264" s="4">
        <v>0</v>
      </c>
      <c r="H264" s="4">
        <v>0</v>
      </c>
      <c r="I264" s="12">
        <v>0</v>
      </c>
      <c r="J264" s="36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  <c r="AB264" s="50">
        <f t="shared" si="17"/>
        <v>0</v>
      </c>
      <c r="AC264" s="37"/>
      <c r="AD264" s="37"/>
      <c r="AE264" s="37"/>
      <c r="AF264" s="37"/>
      <c r="AG264" s="38"/>
    </row>
    <row r="265" spans="1:33" x14ac:dyDescent="0.45">
      <c r="A265" s="122"/>
      <c r="B265" s="128"/>
      <c r="C265" s="125"/>
      <c r="D265" s="7">
        <v>7338</v>
      </c>
      <c r="E265" s="3" t="s">
        <v>255</v>
      </c>
      <c r="F265" s="4">
        <v>172749100</v>
      </c>
      <c r="G265" s="4">
        <v>159500000</v>
      </c>
      <c r="H265" s="4">
        <v>13249100</v>
      </c>
      <c r="I265" s="12">
        <v>0</v>
      </c>
      <c r="J265" s="36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  <c r="AB265" s="50">
        <f t="shared" si="17"/>
        <v>13249100</v>
      </c>
      <c r="AC265" s="37"/>
      <c r="AD265" s="37"/>
      <c r="AE265" s="37"/>
      <c r="AF265" s="37"/>
      <c r="AG265" s="38"/>
    </row>
    <row r="266" spans="1:33" x14ac:dyDescent="0.45">
      <c r="A266" s="122"/>
      <c r="B266" s="128"/>
      <c r="C266" s="125"/>
      <c r="D266" s="7">
        <v>7340</v>
      </c>
      <c r="E266" s="3" t="s">
        <v>256</v>
      </c>
      <c r="F266" s="4">
        <v>12267320720</v>
      </c>
      <c r="G266" s="4">
        <v>655770928</v>
      </c>
      <c r="H266" s="4">
        <v>11611549792</v>
      </c>
      <c r="I266" s="12">
        <v>0</v>
      </c>
      <c r="J266" s="36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  <c r="AB266" s="50">
        <f t="shared" si="17"/>
        <v>11611549792</v>
      </c>
      <c r="AC266" s="37"/>
      <c r="AD266" s="37"/>
      <c r="AE266" s="37"/>
      <c r="AF266" s="37"/>
      <c r="AG266" s="38"/>
    </row>
    <row r="267" spans="1:33" x14ac:dyDescent="0.45">
      <c r="A267" s="122"/>
      <c r="B267" s="128"/>
      <c r="C267" s="125"/>
      <c r="D267" s="7">
        <v>7342</v>
      </c>
      <c r="E267" s="3" t="s">
        <v>257</v>
      </c>
      <c r="F267" s="4">
        <v>0</v>
      </c>
      <c r="G267" s="4">
        <v>0</v>
      </c>
      <c r="H267" s="4">
        <v>0</v>
      </c>
      <c r="I267" s="12">
        <v>0</v>
      </c>
      <c r="J267" s="36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  <c r="AB267" s="50">
        <f t="shared" si="17"/>
        <v>0</v>
      </c>
      <c r="AC267" s="37"/>
      <c r="AD267" s="37"/>
      <c r="AE267" s="37"/>
      <c r="AF267" s="37"/>
      <c r="AG267" s="38"/>
    </row>
    <row r="268" spans="1:33" x14ac:dyDescent="0.45">
      <c r="A268" s="122"/>
      <c r="B268" s="128"/>
      <c r="C268" s="125"/>
      <c r="D268" s="7">
        <v>7343</v>
      </c>
      <c r="E268" s="3" t="s">
        <v>258</v>
      </c>
      <c r="F268" s="4">
        <v>22217728095</v>
      </c>
      <c r="G268" s="4">
        <v>3892212460</v>
      </c>
      <c r="H268" s="4">
        <v>18325515635</v>
      </c>
      <c r="I268" s="12">
        <v>0</v>
      </c>
      <c r="J268" s="36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  <c r="AB268" s="50">
        <f t="shared" si="17"/>
        <v>18325515635</v>
      </c>
      <c r="AC268" s="37"/>
      <c r="AD268" s="37"/>
      <c r="AE268" s="37"/>
      <c r="AF268" s="37"/>
      <c r="AG268" s="38"/>
    </row>
    <row r="269" spans="1:33" x14ac:dyDescent="0.45">
      <c r="A269" s="122"/>
      <c r="B269" s="128"/>
      <c r="C269" s="125"/>
      <c r="D269" s="7">
        <v>7345</v>
      </c>
      <c r="E269" s="3" t="s">
        <v>259</v>
      </c>
      <c r="F269" s="4">
        <v>1697200000</v>
      </c>
      <c r="G269" s="4">
        <v>1697200000</v>
      </c>
      <c r="H269" s="4">
        <v>0</v>
      </c>
      <c r="I269" s="12">
        <v>0</v>
      </c>
      <c r="J269" s="36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  <c r="AB269" s="50">
        <f t="shared" si="17"/>
        <v>0</v>
      </c>
      <c r="AC269" s="37"/>
      <c r="AD269" s="37"/>
      <c r="AE269" s="37"/>
      <c r="AF269" s="37"/>
      <c r="AG269" s="38"/>
    </row>
    <row r="270" spans="1:33" x14ac:dyDescent="0.45">
      <c r="A270" s="122"/>
      <c r="B270" s="128"/>
      <c r="C270" s="125"/>
      <c r="D270" s="7">
        <v>7346</v>
      </c>
      <c r="E270" s="3" t="s">
        <v>260</v>
      </c>
      <c r="F270" s="4">
        <v>2008000000</v>
      </c>
      <c r="G270" s="4">
        <v>1528000000</v>
      </c>
      <c r="H270" s="4">
        <v>480000000</v>
      </c>
      <c r="I270" s="12">
        <v>0</v>
      </c>
      <c r="J270" s="36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  <c r="AB270" s="50">
        <f t="shared" si="17"/>
        <v>480000000</v>
      </c>
      <c r="AC270" s="37"/>
      <c r="AD270" s="37"/>
      <c r="AE270" s="37"/>
      <c r="AF270" s="37"/>
      <c r="AG270" s="38"/>
    </row>
    <row r="271" spans="1:33" x14ac:dyDescent="0.45">
      <c r="A271" s="122"/>
      <c r="B271" s="128"/>
      <c r="C271" s="125"/>
      <c r="D271" s="7">
        <v>7350</v>
      </c>
      <c r="E271" s="3" t="s">
        <v>261</v>
      </c>
      <c r="F271" s="4">
        <v>54131000</v>
      </c>
      <c r="G271" s="4">
        <v>29970000</v>
      </c>
      <c r="H271" s="4">
        <v>24161000</v>
      </c>
      <c r="I271" s="12">
        <v>0</v>
      </c>
      <c r="J271" s="36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  <c r="AB271" s="50">
        <f t="shared" si="17"/>
        <v>24161000</v>
      </c>
      <c r="AC271" s="37"/>
      <c r="AD271" s="37"/>
      <c r="AE271" s="37"/>
      <c r="AF271" s="37"/>
      <c r="AG271" s="38"/>
    </row>
    <row r="272" spans="1:33" x14ac:dyDescent="0.45">
      <c r="A272" s="122"/>
      <c r="B272" s="128"/>
      <c r="C272" s="125"/>
      <c r="D272" s="7">
        <v>7354</v>
      </c>
      <c r="E272" s="3" t="s">
        <v>262</v>
      </c>
      <c r="F272" s="4">
        <v>4081917768</v>
      </c>
      <c r="G272" s="4">
        <v>4081917768</v>
      </c>
      <c r="H272" s="4">
        <v>0</v>
      </c>
      <c r="I272" s="12">
        <v>0</v>
      </c>
      <c r="J272" s="36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  <c r="AB272" s="50">
        <f t="shared" si="17"/>
        <v>0</v>
      </c>
      <c r="AC272" s="37"/>
      <c r="AD272" s="37"/>
      <c r="AE272" s="37"/>
      <c r="AF272" s="37"/>
      <c r="AG272" s="38"/>
    </row>
    <row r="273" spans="1:33" x14ac:dyDescent="0.45">
      <c r="A273" s="122"/>
      <c r="B273" s="128"/>
      <c r="C273" s="125"/>
      <c r="D273" s="7">
        <v>7356</v>
      </c>
      <c r="E273" s="3" t="s">
        <v>363</v>
      </c>
      <c r="F273" s="4">
        <v>80044385923</v>
      </c>
      <c r="G273" s="4">
        <v>80044385923</v>
      </c>
      <c r="H273" s="4"/>
      <c r="I273" s="12"/>
      <c r="J273" s="36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  <c r="AB273" s="50"/>
      <c r="AC273" s="37"/>
      <c r="AD273" s="37"/>
      <c r="AE273" s="37"/>
      <c r="AF273" s="37"/>
      <c r="AG273" s="38"/>
    </row>
    <row r="274" spans="1:33" x14ac:dyDescent="0.45">
      <c r="A274" s="122"/>
      <c r="B274" s="128"/>
      <c r="C274" s="125"/>
      <c r="D274" s="7">
        <v>7358</v>
      </c>
      <c r="E274" s="3" t="s">
        <v>263</v>
      </c>
      <c r="F274" s="4">
        <v>2064150000</v>
      </c>
      <c r="G274" s="4">
        <v>2064150000</v>
      </c>
      <c r="H274" s="4">
        <v>0</v>
      </c>
      <c r="I274" s="12">
        <v>0</v>
      </c>
      <c r="J274" s="36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  <c r="AB274" s="50">
        <f t="shared" si="17"/>
        <v>0</v>
      </c>
      <c r="AC274" s="37"/>
      <c r="AD274" s="37"/>
      <c r="AE274" s="37"/>
      <c r="AF274" s="37"/>
      <c r="AG274" s="38"/>
    </row>
    <row r="275" spans="1:33" x14ac:dyDescent="0.45">
      <c r="A275" s="122"/>
      <c r="B275" s="128"/>
      <c r="C275" s="125"/>
      <c r="D275" s="7">
        <v>7360</v>
      </c>
      <c r="E275" s="3" t="s">
        <v>264</v>
      </c>
      <c r="F275" s="4">
        <v>138011740845</v>
      </c>
      <c r="G275" s="4">
        <v>106582357814</v>
      </c>
      <c r="H275" s="4">
        <v>31429383031</v>
      </c>
      <c r="I275" s="12">
        <v>0</v>
      </c>
      <c r="J275" s="36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  <c r="AB275" s="50">
        <f t="shared" si="17"/>
        <v>31429383031</v>
      </c>
      <c r="AC275" s="37"/>
      <c r="AD275" s="37"/>
      <c r="AE275" s="37"/>
      <c r="AF275" s="37"/>
      <c r="AG275" s="38"/>
    </row>
    <row r="276" spans="1:33" x14ac:dyDescent="0.45">
      <c r="A276" s="122"/>
      <c r="B276" s="128"/>
      <c r="C276" s="125"/>
      <c r="D276" s="7">
        <v>7361</v>
      </c>
      <c r="E276" s="3" t="s">
        <v>265</v>
      </c>
      <c r="F276" s="4">
        <v>1343294624</v>
      </c>
      <c r="G276" s="4">
        <v>0</v>
      </c>
      <c r="H276" s="4">
        <v>1343294624</v>
      </c>
      <c r="I276" s="12">
        <v>0</v>
      </c>
      <c r="J276" s="36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  <c r="AB276" s="50">
        <f t="shared" si="17"/>
        <v>1343294624</v>
      </c>
      <c r="AC276" s="37"/>
      <c r="AD276" s="37"/>
      <c r="AE276" s="37"/>
      <c r="AF276" s="37"/>
      <c r="AG276" s="38"/>
    </row>
    <row r="277" spans="1:33" x14ac:dyDescent="0.45">
      <c r="A277" s="122"/>
      <c r="B277" s="128"/>
      <c r="C277" s="125"/>
      <c r="D277" s="7">
        <v>7362</v>
      </c>
      <c r="E277" s="3" t="s">
        <v>266</v>
      </c>
      <c r="F277" s="4">
        <v>344384004</v>
      </c>
      <c r="G277" s="4">
        <v>226667500</v>
      </c>
      <c r="H277" s="4">
        <v>117716504</v>
      </c>
      <c r="I277" s="12">
        <v>0</v>
      </c>
      <c r="J277" s="36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  <c r="AB277" s="50">
        <f t="shared" si="17"/>
        <v>117716504</v>
      </c>
      <c r="AC277" s="37"/>
      <c r="AD277" s="37"/>
      <c r="AE277" s="37"/>
      <c r="AF277" s="37"/>
      <c r="AG277" s="38"/>
    </row>
    <row r="278" spans="1:33" x14ac:dyDescent="0.45">
      <c r="A278" s="122"/>
      <c r="B278" s="128"/>
      <c r="C278" s="125"/>
      <c r="D278" s="7">
        <v>7366</v>
      </c>
      <c r="E278" s="3" t="s">
        <v>267</v>
      </c>
      <c r="F278" s="4">
        <v>14790751250</v>
      </c>
      <c r="G278" s="4">
        <v>14790751250</v>
      </c>
      <c r="H278" s="4">
        <v>0</v>
      </c>
      <c r="I278" s="12">
        <v>0</v>
      </c>
      <c r="J278" s="36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  <c r="AB278" s="50">
        <f t="shared" si="17"/>
        <v>0</v>
      </c>
      <c r="AC278" s="37"/>
      <c r="AD278" s="37"/>
      <c r="AE278" s="37"/>
      <c r="AF278" s="37"/>
      <c r="AG278" s="38"/>
    </row>
    <row r="279" spans="1:33" x14ac:dyDescent="0.45">
      <c r="A279" s="122"/>
      <c r="B279" s="128"/>
      <c r="C279" s="125"/>
      <c r="D279" s="7">
        <v>7367</v>
      </c>
      <c r="E279" s="3" t="s">
        <v>268</v>
      </c>
      <c r="F279" s="4">
        <v>0</v>
      </c>
      <c r="G279" s="4">
        <v>0</v>
      </c>
      <c r="H279" s="4">
        <v>0</v>
      </c>
      <c r="I279" s="12">
        <v>0</v>
      </c>
      <c r="J279" s="36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  <c r="AB279" s="50">
        <f t="shared" si="17"/>
        <v>0</v>
      </c>
      <c r="AC279" s="37"/>
      <c r="AD279" s="37"/>
      <c r="AE279" s="37"/>
      <c r="AF279" s="37"/>
      <c r="AG279" s="38"/>
    </row>
    <row r="280" spans="1:33" x14ac:dyDescent="0.45">
      <c r="A280" s="122"/>
      <c r="B280" s="128"/>
      <c r="C280" s="125"/>
      <c r="D280" s="7">
        <v>7368</v>
      </c>
      <c r="E280" s="3" t="s">
        <v>269</v>
      </c>
      <c r="F280" s="4">
        <v>0</v>
      </c>
      <c r="G280" s="4">
        <v>0</v>
      </c>
      <c r="H280" s="4">
        <v>0</v>
      </c>
      <c r="I280" s="12">
        <v>0</v>
      </c>
      <c r="J280" s="36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  <c r="AB280" s="50">
        <f t="shared" si="17"/>
        <v>0</v>
      </c>
      <c r="AC280" s="37"/>
      <c r="AD280" s="37"/>
      <c r="AE280" s="37"/>
      <c r="AF280" s="37"/>
      <c r="AG280" s="38"/>
    </row>
    <row r="281" spans="1:33" x14ac:dyDescent="0.45">
      <c r="A281" s="122"/>
      <c r="B281" s="128"/>
      <c r="C281" s="125"/>
      <c r="D281" s="7">
        <v>7369</v>
      </c>
      <c r="E281" s="3" t="s">
        <v>270</v>
      </c>
      <c r="F281" s="4">
        <v>9900000</v>
      </c>
      <c r="G281" s="4">
        <v>0</v>
      </c>
      <c r="H281" s="4">
        <v>9900000</v>
      </c>
      <c r="I281" s="12">
        <v>0</v>
      </c>
      <c r="J281" s="36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  <c r="AB281" s="50">
        <f t="shared" si="17"/>
        <v>9900000</v>
      </c>
      <c r="AC281" s="37"/>
      <c r="AD281" s="37"/>
      <c r="AE281" s="37"/>
      <c r="AF281" s="37"/>
      <c r="AG281" s="38"/>
    </row>
    <row r="282" spans="1:33" x14ac:dyDescent="0.45">
      <c r="A282" s="122"/>
      <c r="B282" s="128"/>
      <c r="C282" s="125"/>
      <c r="D282" s="7">
        <v>7370</v>
      </c>
      <c r="E282" s="3" t="s">
        <v>271</v>
      </c>
      <c r="F282" s="4">
        <v>18855392813</v>
      </c>
      <c r="G282" s="4">
        <v>5013182925</v>
      </c>
      <c r="H282" s="4">
        <v>13842209888</v>
      </c>
      <c r="I282" s="12">
        <v>0</v>
      </c>
      <c r="J282" s="36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  <c r="AB282" s="50">
        <f t="shared" si="17"/>
        <v>13842209888</v>
      </c>
      <c r="AC282" s="37"/>
      <c r="AD282" s="37"/>
      <c r="AE282" s="37"/>
      <c r="AF282" s="37"/>
      <c r="AG282" s="38"/>
    </row>
    <row r="283" spans="1:33" ht="19.5" thickBot="1" x14ac:dyDescent="0.5">
      <c r="A283" s="123"/>
      <c r="B283" s="128"/>
      <c r="C283" s="125"/>
      <c r="D283" s="76">
        <v>7371</v>
      </c>
      <c r="E283" s="77" t="s">
        <v>272</v>
      </c>
      <c r="F283" s="73">
        <v>7401174264</v>
      </c>
      <c r="G283" s="73">
        <v>7401174264</v>
      </c>
      <c r="H283" s="73">
        <v>0</v>
      </c>
      <c r="I283" s="101">
        <v>0</v>
      </c>
      <c r="J283" s="80"/>
      <c r="K283" s="81"/>
      <c r="L283" s="81"/>
      <c r="M283" s="81"/>
      <c r="N283" s="81"/>
      <c r="O283" s="81"/>
      <c r="P283" s="81"/>
      <c r="Q283" s="81"/>
      <c r="R283" s="81"/>
      <c r="S283" s="81"/>
      <c r="T283" s="81"/>
      <c r="U283" s="81"/>
      <c r="V283" s="81"/>
      <c r="W283" s="81"/>
      <c r="X283" s="81"/>
      <c r="Y283" s="81"/>
      <c r="Z283" s="81"/>
      <c r="AA283" s="81"/>
      <c r="AB283" s="100">
        <f t="shared" si="17"/>
        <v>0</v>
      </c>
      <c r="AC283" s="81"/>
      <c r="AD283" s="81"/>
      <c r="AE283" s="81"/>
      <c r="AF283" s="81"/>
      <c r="AG283" s="102"/>
    </row>
    <row r="284" spans="1:33" x14ac:dyDescent="0.45">
      <c r="A284" s="99"/>
      <c r="B284" s="128"/>
      <c r="C284" s="125"/>
      <c r="D284" s="7">
        <v>7372</v>
      </c>
      <c r="E284" s="3" t="s">
        <v>364</v>
      </c>
      <c r="F284" s="4">
        <v>12472423303</v>
      </c>
      <c r="G284" s="4">
        <v>12472423303</v>
      </c>
      <c r="H284" s="4">
        <v>0</v>
      </c>
      <c r="I284" s="12">
        <v>0</v>
      </c>
      <c r="J284" s="36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  <c r="AB284" s="25">
        <f t="shared" ref="AB284:AB285" si="18">H284</f>
        <v>0</v>
      </c>
      <c r="AC284" s="37"/>
      <c r="AD284" s="37"/>
      <c r="AE284" s="37"/>
      <c r="AF284" s="37"/>
      <c r="AG284" s="38"/>
    </row>
    <row r="285" spans="1:33" ht="19.5" thickBot="1" x14ac:dyDescent="0.5">
      <c r="A285" s="99"/>
      <c r="B285" s="129"/>
      <c r="C285" s="126"/>
      <c r="D285" s="13">
        <v>7373</v>
      </c>
      <c r="E285" s="14" t="s">
        <v>365</v>
      </c>
      <c r="F285" s="15">
        <v>1780690895</v>
      </c>
      <c r="G285" s="15">
        <v>1780690895</v>
      </c>
      <c r="H285" s="15">
        <v>0</v>
      </c>
      <c r="I285" s="16">
        <v>0</v>
      </c>
      <c r="J285" s="39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  <c r="AA285" s="40"/>
      <c r="AB285" s="41">
        <f t="shared" si="18"/>
        <v>0</v>
      </c>
      <c r="AC285" s="40"/>
      <c r="AD285" s="40"/>
      <c r="AE285" s="40"/>
      <c r="AF285" s="40"/>
      <c r="AG285" s="42"/>
    </row>
    <row r="286" spans="1:33" x14ac:dyDescent="0.45">
      <c r="A286" s="121">
        <v>74</v>
      </c>
      <c r="B286" s="121">
        <v>74</v>
      </c>
      <c r="C286" s="124" t="s">
        <v>347</v>
      </c>
      <c r="D286" s="8">
        <v>7410</v>
      </c>
      <c r="E286" s="9" t="s">
        <v>273</v>
      </c>
      <c r="F286" s="10">
        <v>6613900087</v>
      </c>
      <c r="G286" s="10">
        <v>6150683280</v>
      </c>
      <c r="H286" s="10">
        <v>463216807</v>
      </c>
      <c r="I286" s="11">
        <v>0</v>
      </c>
      <c r="J286" s="32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26">
        <f>H286</f>
        <v>463216807</v>
      </c>
      <c r="AC286" s="33"/>
      <c r="AD286" s="33"/>
      <c r="AE286" s="33"/>
      <c r="AF286" s="33"/>
      <c r="AG286" s="34"/>
    </row>
    <row r="287" spans="1:33" x14ac:dyDescent="0.45">
      <c r="A287" s="122"/>
      <c r="B287" s="122"/>
      <c r="C287" s="125"/>
      <c r="D287" s="7">
        <v>7420</v>
      </c>
      <c r="E287" s="3" t="s">
        <v>274</v>
      </c>
      <c r="F287" s="4">
        <v>5231771477</v>
      </c>
      <c r="G287" s="4">
        <v>5217912210</v>
      </c>
      <c r="H287" s="4">
        <v>13859267</v>
      </c>
      <c r="I287" s="12">
        <v>0</v>
      </c>
      <c r="J287" s="36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  <c r="AB287" s="50">
        <f t="shared" ref="AB287:AB295" si="19">H287</f>
        <v>13859267</v>
      </c>
      <c r="AC287" s="37"/>
      <c r="AD287" s="37"/>
      <c r="AE287" s="37"/>
      <c r="AF287" s="37"/>
      <c r="AG287" s="38"/>
    </row>
    <row r="288" spans="1:33" x14ac:dyDescent="0.45">
      <c r="A288" s="122"/>
      <c r="B288" s="122"/>
      <c r="C288" s="125"/>
      <c r="D288" s="7">
        <v>7430</v>
      </c>
      <c r="E288" s="3" t="s">
        <v>275</v>
      </c>
      <c r="F288" s="4">
        <v>28357605097</v>
      </c>
      <c r="G288" s="4">
        <v>17705397049</v>
      </c>
      <c r="H288" s="4">
        <v>10652208048</v>
      </c>
      <c r="I288" s="12">
        <v>0</v>
      </c>
      <c r="J288" s="36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  <c r="AB288" s="50">
        <f t="shared" si="19"/>
        <v>10652208048</v>
      </c>
      <c r="AC288" s="37"/>
      <c r="AD288" s="37"/>
      <c r="AE288" s="37"/>
      <c r="AF288" s="37"/>
      <c r="AG288" s="38"/>
    </row>
    <row r="289" spans="1:33" x14ac:dyDescent="0.45">
      <c r="A289" s="122"/>
      <c r="B289" s="122"/>
      <c r="C289" s="125"/>
      <c r="D289" s="7">
        <v>7440</v>
      </c>
      <c r="E289" s="3" t="s">
        <v>276</v>
      </c>
      <c r="F289" s="4">
        <v>14027573774</v>
      </c>
      <c r="G289" s="4">
        <v>13786573601</v>
      </c>
      <c r="H289" s="4">
        <v>241000173</v>
      </c>
      <c r="I289" s="12">
        <v>0</v>
      </c>
      <c r="J289" s="36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  <c r="AB289" s="50">
        <f t="shared" si="19"/>
        <v>241000173</v>
      </c>
      <c r="AC289" s="37"/>
      <c r="AD289" s="37"/>
      <c r="AE289" s="37"/>
      <c r="AF289" s="37"/>
      <c r="AG289" s="38"/>
    </row>
    <row r="290" spans="1:33" x14ac:dyDescent="0.45">
      <c r="A290" s="122"/>
      <c r="B290" s="122"/>
      <c r="C290" s="125"/>
      <c r="D290" s="7">
        <v>7450</v>
      </c>
      <c r="E290" s="3" t="s">
        <v>277</v>
      </c>
      <c r="F290" s="4">
        <v>461837869</v>
      </c>
      <c r="G290" s="4">
        <v>440845101</v>
      </c>
      <c r="H290" s="4">
        <v>20992768</v>
      </c>
      <c r="I290" s="12">
        <v>0</v>
      </c>
      <c r="J290" s="36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  <c r="AB290" s="50">
        <f t="shared" si="19"/>
        <v>20992768</v>
      </c>
      <c r="AC290" s="37"/>
      <c r="AD290" s="37"/>
      <c r="AE290" s="37"/>
      <c r="AF290" s="37"/>
      <c r="AG290" s="38"/>
    </row>
    <row r="291" spans="1:33" x14ac:dyDescent="0.45">
      <c r="A291" s="122"/>
      <c r="B291" s="122"/>
      <c r="C291" s="125"/>
      <c r="D291" s="7">
        <v>7460</v>
      </c>
      <c r="E291" s="3" t="s">
        <v>278</v>
      </c>
      <c r="F291" s="4">
        <v>13149779974</v>
      </c>
      <c r="G291" s="4">
        <v>8564951610</v>
      </c>
      <c r="H291" s="4">
        <v>4584828364</v>
      </c>
      <c r="I291" s="12">
        <v>0</v>
      </c>
      <c r="J291" s="36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  <c r="AB291" s="50">
        <f t="shared" si="19"/>
        <v>4584828364</v>
      </c>
      <c r="AC291" s="37"/>
      <c r="AD291" s="37"/>
      <c r="AE291" s="37"/>
      <c r="AF291" s="37"/>
      <c r="AG291" s="38"/>
    </row>
    <row r="292" spans="1:33" x14ac:dyDescent="0.45">
      <c r="A292" s="122"/>
      <c r="B292" s="122"/>
      <c r="C292" s="125"/>
      <c r="D292" s="7">
        <v>7470</v>
      </c>
      <c r="E292" s="3" t="s">
        <v>279</v>
      </c>
      <c r="F292" s="4">
        <v>3898741718</v>
      </c>
      <c r="G292" s="4">
        <v>3830383065</v>
      </c>
      <c r="H292" s="4">
        <v>68358653</v>
      </c>
      <c r="I292" s="12">
        <v>0</v>
      </c>
      <c r="J292" s="36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  <c r="AB292" s="50">
        <f t="shared" si="19"/>
        <v>68358653</v>
      </c>
      <c r="AC292" s="37"/>
      <c r="AD292" s="37"/>
      <c r="AE292" s="37"/>
      <c r="AF292" s="37"/>
      <c r="AG292" s="38"/>
    </row>
    <row r="293" spans="1:33" x14ac:dyDescent="0.45">
      <c r="A293" s="122"/>
      <c r="B293" s="122"/>
      <c r="C293" s="125"/>
      <c r="D293" s="7">
        <v>7480</v>
      </c>
      <c r="E293" s="3" t="s">
        <v>280</v>
      </c>
      <c r="F293" s="4">
        <v>625552168</v>
      </c>
      <c r="G293" s="4">
        <v>535365668</v>
      </c>
      <c r="H293" s="4">
        <v>90186500</v>
      </c>
      <c r="I293" s="12">
        <v>0</v>
      </c>
      <c r="J293" s="36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  <c r="AB293" s="50">
        <f t="shared" si="19"/>
        <v>90186500</v>
      </c>
      <c r="AC293" s="37"/>
      <c r="AD293" s="37"/>
      <c r="AE293" s="37"/>
      <c r="AF293" s="37"/>
      <c r="AG293" s="38"/>
    </row>
    <row r="294" spans="1:33" x14ac:dyDescent="0.45">
      <c r="A294" s="122"/>
      <c r="B294" s="122"/>
      <c r="C294" s="125"/>
      <c r="D294" s="7">
        <v>7490</v>
      </c>
      <c r="E294" s="3" t="s">
        <v>281</v>
      </c>
      <c r="F294" s="4">
        <v>3196470384</v>
      </c>
      <c r="G294" s="4">
        <v>2576478580</v>
      </c>
      <c r="H294" s="4">
        <v>619991804</v>
      </c>
      <c r="I294" s="12">
        <v>0</v>
      </c>
      <c r="J294" s="36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  <c r="AB294" s="50">
        <f t="shared" si="19"/>
        <v>619991804</v>
      </c>
      <c r="AC294" s="37"/>
      <c r="AD294" s="37"/>
      <c r="AE294" s="37"/>
      <c r="AF294" s="37"/>
      <c r="AG294" s="38"/>
    </row>
    <row r="295" spans="1:33" ht="19.5" thickBot="1" x14ac:dyDescent="0.5">
      <c r="A295" s="123"/>
      <c r="B295" s="123"/>
      <c r="C295" s="126"/>
      <c r="D295" s="13">
        <v>7491</v>
      </c>
      <c r="E295" s="14" t="s">
        <v>282</v>
      </c>
      <c r="F295" s="15">
        <v>8224052223</v>
      </c>
      <c r="G295" s="15">
        <v>5415989792</v>
      </c>
      <c r="H295" s="4">
        <v>2808062431</v>
      </c>
      <c r="I295" s="16">
        <v>0</v>
      </c>
      <c r="J295" s="39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  <c r="AA295" s="40"/>
      <c r="AB295" s="54">
        <f t="shared" si="19"/>
        <v>2808062431</v>
      </c>
      <c r="AC295" s="40"/>
      <c r="AD295" s="40"/>
      <c r="AE295" s="40"/>
      <c r="AF295" s="40"/>
      <c r="AG295" s="42"/>
    </row>
    <row r="296" spans="1:33" x14ac:dyDescent="0.45">
      <c r="A296" s="121">
        <v>75</v>
      </c>
      <c r="B296" s="121">
        <v>75</v>
      </c>
      <c r="C296" s="124" t="s">
        <v>324</v>
      </c>
      <c r="D296" s="8">
        <v>7510</v>
      </c>
      <c r="E296" s="9" t="s">
        <v>283</v>
      </c>
      <c r="F296" s="74">
        <v>1368105443</v>
      </c>
      <c r="G296" s="10">
        <v>809130096</v>
      </c>
      <c r="H296" s="10">
        <v>558975347</v>
      </c>
      <c r="I296" s="11">
        <v>0</v>
      </c>
      <c r="J296" s="32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26">
        <f>H296</f>
        <v>558975347</v>
      </c>
      <c r="AF296" s="33"/>
      <c r="AG296" s="34"/>
    </row>
    <row r="297" spans="1:33" x14ac:dyDescent="0.45">
      <c r="A297" s="122"/>
      <c r="B297" s="122"/>
      <c r="C297" s="125"/>
      <c r="D297" s="7">
        <v>7520</v>
      </c>
      <c r="E297" s="3" t="s">
        <v>284</v>
      </c>
      <c r="F297" s="4">
        <v>176333487657</v>
      </c>
      <c r="G297" s="4">
        <v>0</v>
      </c>
      <c r="H297" s="4">
        <v>176333487657</v>
      </c>
      <c r="I297" s="12">
        <v>0</v>
      </c>
      <c r="J297" s="36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  <c r="AB297" s="37"/>
      <c r="AC297" s="37"/>
      <c r="AD297" s="37"/>
      <c r="AE297" s="50">
        <f t="shared" ref="AE297:AE298" si="20">H297</f>
        <v>176333487657</v>
      </c>
      <c r="AF297" s="37"/>
      <c r="AG297" s="38"/>
    </row>
    <row r="298" spans="1:33" x14ac:dyDescent="0.45">
      <c r="A298" s="122"/>
      <c r="B298" s="122"/>
      <c r="C298" s="125"/>
      <c r="D298" s="7">
        <v>7525</v>
      </c>
      <c r="E298" s="3" t="s">
        <v>285</v>
      </c>
      <c r="F298" s="4">
        <v>173563639058</v>
      </c>
      <c r="G298" s="4">
        <v>0</v>
      </c>
      <c r="H298" s="4">
        <v>173563639058</v>
      </c>
      <c r="I298" s="12">
        <v>0</v>
      </c>
      <c r="J298" s="36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  <c r="AB298" s="37"/>
      <c r="AC298" s="37"/>
      <c r="AD298" s="37"/>
      <c r="AE298" s="50">
        <f t="shared" si="20"/>
        <v>173563639058</v>
      </c>
      <c r="AF298" s="37"/>
      <c r="AG298" s="38"/>
    </row>
    <row r="299" spans="1:33" ht="19.5" thickBot="1" x14ac:dyDescent="0.5">
      <c r="A299" s="123"/>
      <c r="B299" s="123"/>
      <c r="C299" s="126"/>
      <c r="D299" s="13">
        <v>7530</v>
      </c>
      <c r="E299" s="14" t="s">
        <v>286</v>
      </c>
      <c r="F299" s="73">
        <v>100162000</v>
      </c>
      <c r="G299" s="15">
        <v>0</v>
      </c>
      <c r="H299" s="15">
        <v>100162000</v>
      </c>
      <c r="I299" s="16">
        <v>0</v>
      </c>
      <c r="J299" s="39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  <c r="AA299" s="40"/>
      <c r="AB299" s="41">
        <f>H299</f>
        <v>100162000</v>
      </c>
      <c r="AC299" s="40"/>
      <c r="AD299" s="40"/>
      <c r="AE299" s="54"/>
      <c r="AF299" s="40"/>
      <c r="AG299" s="42"/>
    </row>
    <row r="300" spans="1:33" ht="19.5" thickBot="1" x14ac:dyDescent="0.5">
      <c r="A300" s="17">
        <v>77</v>
      </c>
      <c r="B300" s="17">
        <v>77</v>
      </c>
      <c r="C300" s="22" t="s">
        <v>348</v>
      </c>
      <c r="D300" s="18">
        <v>7740</v>
      </c>
      <c r="E300" s="19" t="s">
        <v>287</v>
      </c>
      <c r="F300" s="20">
        <v>191076829375</v>
      </c>
      <c r="G300" s="20">
        <v>191076829375</v>
      </c>
      <c r="H300" s="20">
        <v>0</v>
      </c>
      <c r="I300" s="21">
        <v>0</v>
      </c>
      <c r="J300" s="43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4"/>
      <c r="AF300" s="44"/>
      <c r="AG300" s="46"/>
    </row>
    <row r="301" spans="1:33" ht="19.5" thickBot="1" x14ac:dyDescent="0.5">
      <c r="A301" s="17">
        <v>78</v>
      </c>
      <c r="B301" s="17">
        <v>78</v>
      </c>
      <c r="C301" s="17" t="s">
        <v>288</v>
      </c>
      <c r="D301" s="18">
        <v>7810</v>
      </c>
      <c r="E301" s="19" t="s">
        <v>288</v>
      </c>
      <c r="F301" s="20">
        <v>5746925072038</v>
      </c>
      <c r="G301" s="20">
        <v>57619542166</v>
      </c>
      <c r="H301" s="20">
        <v>5689305529872</v>
      </c>
      <c r="I301" s="21">
        <v>0</v>
      </c>
      <c r="J301" s="43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45">
        <f>H301+AC301-AD301</f>
        <v>5666818827092</v>
      </c>
      <c r="AB301" s="44"/>
      <c r="AC301" s="64">
        <f>22297152857*-1</f>
        <v>-22297152857</v>
      </c>
      <c r="AD301" s="108">
        <f>189549923</f>
        <v>189549923</v>
      </c>
      <c r="AE301" s="44"/>
      <c r="AF301" s="44"/>
      <c r="AG301" s="46"/>
    </row>
    <row r="302" spans="1:33" x14ac:dyDescent="0.45">
      <c r="A302" s="121">
        <v>89</v>
      </c>
      <c r="B302" s="121">
        <v>89</v>
      </c>
      <c r="C302" s="124" t="s">
        <v>349</v>
      </c>
      <c r="D302" s="8">
        <v>8901</v>
      </c>
      <c r="E302" s="9" t="s">
        <v>289</v>
      </c>
      <c r="F302" s="74">
        <v>5204156259896</v>
      </c>
      <c r="G302" s="10">
        <v>5204156259882</v>
      </c>
      <c r="H302" s="10">
        <v>14</v>
      </c>
      <c r="I302" s="11">
        <v>0</v>
      </c>
      <c r="J302" s="32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26"/>
      <c r="V302" s="33"/>
      <c r="W302" s="33"/>
      <c r="X302" s="33"/>
      <c r="Y302" s="33"/>
      <c r="Z302" s="33"/>
      <c r="AA302" s="65">
        <f>H302</f>
        <v>14</v>
      </c>
      <c r="AB302" s="33"/>
      <c r="AC302" s="33"/>
      <c r="AD302" s="33"/>
      <c r="AE302" s="33"/>
      <c r="AF302" s="33"/>
      <c r="AG302" s="34"/>
    </row>
    <row r="303" spans="1:33" x14ac:dyDescent="0.45">
      <c r="A303" s="122"/>
      <c r="B303" s="122"/>
      <c r="C303" s="125"/>
      <c r="D303" s="7">
        <v>8902</v>
      </c>
      <c r="E303" s="3" t="s">
        <v>290</v>
      </c>
      <c r="F303" s="4">
        <v>348995125332</v>
      </c>
      <c r="G303" s="4">
        <v>348995125332</v>
      </c>
      <c r="H303" s="4">
        <v>0</v>
      </c>
      <c r="I303" s="12">
        <v>0</v>
      </c>
      <c r="J303" s="36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25">
        <f>H303</f>
        <v>0</v>
      </c>
      <c r="V303" s="37"/>
      <c r="W303" s="37"/>
      <c r="X303" s="37"/>
      <c r="Y303" s="37"/>
      <c r="Z303" s="37"/>
      <c r="AA303" s="37"/>
      <c r="AB303" s="37"/>
      <c r="AC303" s="37"/>
      <c r="AD303" s="37"/>
      <c r="AE303" s="37"/>
      <c r="AF303" s="37"/>
      <c r="AG303" s="38"/>
    </row>
    <row r="304" spans="1:33" x14ac:dyDescent="0.45">
      <c r="A304" s="122"/>
      <c r="B304" s="122"/>
      <c r="C304" s="125"/>
      <c r="D304" s="7">
        <v>8903</v>
      </c>
      <c r="E304" s="3" t="s">
        <v>291</v>
      </c>
      <c r="F304" s="4">
        <v>1493903267201</v>
      </c>
      <c r="G304" s="4">
        <v>1493903267201</v>
      </c>
      <c r="H304" s="4">
        <v>0</v>
      </c>
      <c r="I304" s="12">
        <v>0</v>
      </c>
      <c r="J304" s="36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25">
        <f>H304</f>
        <v>0</v>
      </c>
      <c r="V304" s="37"/>
      <c r="W304" s="37"/>
      <c r="X304" s="37"/>
      <c r="Y304" s="37"/>
      <c r="Z304" s="37"/>
      <c r="AA304" s="37"/>
      <c r="AB304" s="37"/>
      <c r="AC304" s="37"/>
      <c r="AD304" s="37"/>
      <c r="AE304" s="37"/>
      <c r="AF304" s="37"/>
      <c r="AG304" s="38"/>
    </row>
    <row r="305" spans="1:35" x14ac:dyDescent="0.45">
      <c r="A305" s="122"/>
      <c r="B305" s="122"/>
      <c r="C305" s="125"/>
      <c r="D305" s="7">
        <v>8906</v>
      </c>
      <c r="E305" s="3" t="s">
        <v>292</v>
      </c>
      <c r="F305" s="4">
        <v>1492876230240</v>
      </c>
      <c r="G305" s="4">
        <v>1409943455567</v>
      </c>
      <c r="H305" s="4">
        <v>82932774673</v>
      </c>
      <c r="I305" s="12">
        <v>0</v>
      </c>
      <c r="J305" s="36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  <c r="AB305" s="25">
        <f>H305</f>
        <v>82932774673</v>
      </c>
      <c r="AC305" s="37"/>
      <c r="AD305" s="37"/>
      <c r="AE305" s="37"/>
      <c r="AF305" s="37"/>
      <c r="AG305" s="38"/>
    </row>
    <row r="306" spans="1:35" x14ac:dyDescent="0.45">
      <c r="A306" s="122"/>
      <c r="B306" s="122"/>
      <c r="C306" s="125"/>
      <c r="D306" s="7">
        <v>8907</v>
      </c>
      <c r="E306" s="3" t="s">
        <v>293</v>
      </c>
      <c r="F306" s="4">
        <v>1492876230240</v>
      </c>
      <c r="G306" s="4">
        <v>1492876230240</v>
      </c>
      <c r="H306" s="4">
        <v>0</v>
      </c>
      <c r="I306" s="12">
        <v>0</v>
      </c>
      <c r="J306" s="36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  <c r="AB306" s="37"/>
      <c r="AC306" s="37"/>
      <c r="AD306" s="37"/>
      <c r="AE306" s="37"/>
      <c r="AF306" s="37"/>
      <c r="AG306" s="38"/>
    </row>
    <row r="307" spans="1:35" ht="19.5" thickBot="1" x14ac:dyDescent="0.5">
      <c r="A307" s="123"/>
      <c r="B307" s="123"/>
      <c r="C307" s="126"/>
      <c r="D307" s="13">
        <v>8908</v>
      </c>
      <c r="E307" s="14" t="s">
        <v>294</v>
      </c>
      <c r="F307" s="73">
        <v>1</v>
      </c>
      <c r="G307" s="15">
        <v>0</v>
      </c>
      <c r="H307" s="15">
        <v>1</v>
      </c>
      <c r="I307" s="16">
        <v>0</v>
      </c>
      <c r="J307" s="39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  <c r="AA307" s="40"/>
      <c r="AB307" s="59">
        <f>I307*-1</f>
        <v>0</v>
      </c>
      <c r="AC307" s="40"/>
      <c r="AD307" s="40"/>
      <c r="AE307" s="40"/>
      <c r="AF307" s="40"/>
      <c r="AG307" s="42"/>
    </row>
    <row r="308" spans="1:35" x14ac:dyDescent="0.45">
      <c r="A308" s="121">
        <v>91</v>
      </c>
      <c r="B308" s="121">
        <v>91</v>
      </c>
      <c r="C308" s="124" t="s">
        <v>350</v>
      </c>
      <c r="D308" s="8">
        <v>9110</v>
      </c>
      <c r="E308" s="9" t="s">
        <v>295</v>
      </c>
      <c r="F308" s="10">
        <v>4800157677191</v>
      </c>
      <c r="G308" s="4">
        <v>15315921164618</v>
      </c>
      <c r="H308" s="10">
        <v>0</v>
      </c>
      <c r="I308" s="11">
        <v>10515763487427</v>
      </c>
      <c r="J308" s="32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4"/>
    </row>
    <row r="309" spans="1:35" x14ac:dyDescent="0.45">
      <c r="A309" s="122"/>
      <c r="B309" s="122"/>
      <c r="C309" s="125"/>
      <c r="D309" s="7">
        <v>9115</v>
      </c>
      <c r="E309" s="3" t="s">
        <v>296</v>
      </c>
      <c r="F309" s="4">
        <v>23022000000</v>
      </c>
      <c r="G309" s="4">
        <v>2735125385978</v>
      </c>
      <c r="H309" s="4">
        <v>0</v>
      </c>
      <c r="I309" s="12">
        <v>2712103385978</v>
      </c>
      <c r="J309" s="36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  <c r="AB309" s="37"/>
      <c r="AC309" s="37"/>
      <c r="AD309" s="37"/>
      <c r="AE309" s="37"/>
      <c r="AF309" s="37"/>
      <c r="AG309" s="38"/>
    </row>
    <row r="310" spans="1:35" x14ac:dyDescent="0.45">
      <c r="A310" s="122"/>
      <c r="B310" s="122"/>
      <c r="C310" s="125"/>
      <c r="D310" s="7">
        <v>9120</v>
      </c>
      <c r="E310" s="3" t="s">
        <v>297</v>
      </c>
      <c r="F310" s="4">
        <v>15373565164618</v>
      </c>
      <c r="G310" s="4">
        <v>4857801677191</v>
      </c>
      <c r="H310" s="4">
        <v>10515763487427</v>
      </c>
      <c r="I310" s="12">
        <v>0</v>
      </c>
      <c r="J310" s="36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  <c r="AB310" s="37"/>
      <c r="AC310" s="37"/>
      <c r="AD310" s="37"/>
      <c r="AE310" s="37"/>
      <c r="AF310" s="37"/>
      <c r="AG310" s="38"/>
    </row>
    <row r="311" spans="1:35" x14ac:dyDescent="0.45">
      <c r="A311" s="122"/>
      <c r="B311" s="122"/>
      <c r="C311" s="125"/>
      <c r="D311" s="7">
        <v>9130</v>
      </c>
      <c r="E311" s="3" t="s">
        <v>298</v>
      </c>
      <c r="F311" s="4">
        <v>2792625385978</v>
      </c>
      <c r="G311" s="4">
        <v>80522000000</v>
      </c>
      <c r="H311" s="4">
        <v>2712103385978</v>
      </c>
      <c r="I311" s="12">
        <v>0</v>
      </c>
      <c r="J311" s="36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  <c r="AB311" s="37"/>
      <c r="AC311" s="37"/>
      <c r="AD311" s="37"/>
      <c r="AE311" s="37"/>
      <c r="AF311" s="37"/>
      <c r="AG311" s="38"/>
    </row>
    <row r="312" spans="1:35" x14ac:dyDescent="0.45">
      <c r="A312" s="122"/>
      <c r="B312" s="122"/>
      <c r="C312" s="125"/>
      <c r="D312" s="7">
        <v>9150</v>
      </c>
      <c r="E312" s="3" t="s">
        <v>299</v>
      </c>
      <c r="F312" s="4">
        <v>9240</v>
      </c>
      <c r="G312" s="4">
        <v>9762</v>
      </c>
      <c r="H312" s="4">
        <v>0</v>
      </c>
      <c r="I312" s="12">
        <v>522</v>
      </c>
      <c r="J312" s="36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  <c r="AB312" s="37"/>
      <c r="AC312" s="37"/>
      <c r="AD312" s="37"/>
      <c r="AE312" s="37"/>
      <c r="AF312" s="37"/>
      <c r="AG312" s="38"/>
    </row>
    <row r="313" spans="1:35" ht="19.5" thickBot="1" x14ac:dyDescent="0.5">
      <c r="A313" s="123"/>
      <c r="B313" s="123"/>
      <c r="C313" s="126"/>
      <c r="D313" s="13">
        <v>9151</v>
      </c>
      <c r="E313" s="14" t="s">
        <v>300</v>
      </c>
      <c r="F313" s="73">
        <v>9762</v>
      </c>
      <c r="G313" s="15">
        <v>9240</v>
      </c>
      <c r="H313" s="15">
        <v>522</v>
      </c>
      <c r="I313" s="16">
        <v>0</v>
      </c>
      <c r="J313" s="112"/>
      <c r="K313" s="113"/>
      <c r="L313" s="113"/>
      <c r="M313" s="113"/>
      <c r="N313" s="113"/>
      <c r="O313" s="113"/>
      <c r="P313" s="113"/>
      <c r="Q313" s="113"/>
      <c r="R313" s="113"/>
      <c r="S313" s="113"/>
      <c r="T313" s="113"/>
      <c r="U313" s="113"/>
      <c r="V313" s="113"/>
      <c r="W313" s="113"/>
      <c r="X313" s="113"/>
      <c r="Y313" s="113"/>
      <c r="Z313" s="113"/>
      <c r="AA313" s="113"/>
      <c r="AB313" s="113"/>
      <c r="AC313" s="113"/>
      <c r="AD313" s="113"/>
      <c r="AE313" s="113"/>
      <c r="AF313" s="113"/>
      <c r="AG313" s="114"/>
    </row>
    <row r="314" spans="1:35" x14ac:dyDescent="0.45">
      <c r="F314" s="106">
        <f>SUM(F3:F313)</f>
        <v>144499503521743</v>
      </c>
      <c r="G314" s="23">
        <f>SUM(G3:G313)</f>
        <v>144499503521742</v>
      </c>
      <c r="H314" s="23">
        <f>SUM(H3:H313)</f>
        <v>35125172621048</v>
      </c>
      <c r="I314" s="23">
        <f>SUM(I3:I313)</f>
        <v>35125172621048</v>
      </c>
      <c r="J314" s="115">
        <f>SUM(J3:J313)</f>
        <v>439656990009</v>
      </c>
      <c r="K314" s="115">
        <f t="shared" ref="K314" si="21">SUM(K3:K313)</f>
        <v>3818903919</v>
      </c>
      <c r="L314" s="115">
        <f>SUM(L3:L313)</f>
        <v>2245465728</v>
      </c>
      <c r="M314" s="115">
        <f t="shared" ref="M314" si="22">SUM(M3:M313)</f>
        <v>205774526486</v>
      </c>
      <c r="N314" s="115">
        <f t="shared" ref="N314" si="23">SUM(N3:N313)</f>
        <v>2350508618655</v>
      </c>
      <c r="O314" s="115">
        <f>SUM(O3:O313)</f>
        <v>6547490849002</v>
      </c>
      <c r="P314" s="115">
        <f t="shared" ref="P314" si="24">SUM(P3:P313)</f>
        <v>67759505663</v>
      </c>
      <c r="Q314" s="118">
        <f t="shared" ref="Q314" si="25">SUM(Q3:Q313)</f>
        <v>847085000000</v>
      </c>
      <c r="R314" s="118">
        <f t="shared" ref="R314" si="26">SUM(R3:R313)</f>
        <v>84708500000</v>
      </c>
      <c r="S314" s="115">
        <f>SUM(S3:S313)</f>
        <v>2170706479682</v>
      </c>
      <c r="T314" s="115">
        <f t="shared" ref="T314" si="27">SUM(T3:T313)</f>
        <v>248684672487</v>
      </c>
      <c r="U314" s="115">
        <f>SUM(U3:U313)</f>
        <v>2820360521522</v>
      </c>
      <c r="V314" s="115">
        <f t="shared" ref="V314:W314" si="28">SUM(V3:V313)</f>
        <v>298416028071</v>
      </c>
      <c r="W314" s="115">
        <f t="shared" si="28"/>
        <v>919058527907</v>
      </c>
      <c r="X314" s="115">
        <f t="shared" ref="X314" si="29">SUM(X3:X313)</f>
        <v>858891244323</v>
      </c>
      <c r="Y314" s="115">
        <f t="shared" ref="Y314" si="30">SUM(Y3:Y313)</f>
        <v>137531931952</v>
      </c>
      <c r="Z314" s="115">
        <f t="shared" ref="Z314" si="31">SUM(Z3:Z313)</f>
        <v>7780216810175</v>
      </c>
      <c r="AA314" s="115">
        <f>SUM(AA3:AA313)</f>
        <v>5666818827106</v>
      </c>
      <c r="AB314" s="115">
        <f t="shared" ref="AB314" si="32">SUM(AB3:AB313)</f>
        <v>565711325389</v>
      </c>
      <c r="AC314" s="115">
        <f t="shared" ref="AC314" si="33">SUM(AC3:AC313)</f>
        <v>41160841220</v>
      </c>
      <c r="AD314" s="116">
        <f>SUM(AD3:AD313)</f>
        <v>29932549406</v>
      </c>
      <c r="AE314" s="115">
        <f t="shared" ref="AE314" si="34">SUM(AE3:AE313)</f>
        <v>350456102062</v>
      </c>
      <c r="AF314" s="115">
        <f t="shared" ref="AF314" si="35">SUM(AF3:AF313)</f>
        <v>23353106087</v>
      </c>
      <c r="AG314" s="115">
        <v>0</v>
      </c>
    </row>
    <row r="315" spans="1:35" x14ac:dyDescent="0.45">
      <c r="F315" s="107">
        <v>144499503521743</v>
      </c>
      <c r="G315" s="107">
        <v>144499503521742</v>
      </c>
      <c r="H315" s="24">
        <v>35125172621048</v>
      </c>
      <c r="I315" s="24">
        <v>35125172621048</v>
      </c>
      <c r="J315" s="67">
        <v>0</v>
      </c>
      <c r="K315" s="67">
        <v>0</v>
      </c>
      <c r="L315" s="67">
        <v>0</v>
      </c>
      <c r="M315" s="67">
        <v>0</v>
      </c>
      <c r="N315" s="67">
        <v>0</v>
      </c>
      <c r="O315" s="67">
        <v>6547490849002</v>
      </c>
      <c r="P315" s="67">
        <v>0</v>
      </c>
      <c r="Q315" s="67">
        <v>0</v>
      </c>
      <c r="R315" s="67">
        <v>0</v>
      </c>
      <c r="S315" s="67">
        <v>0</v>
      </c>
      <c r="T315" s="67">
        <v>0</v>
      </c>
      <c r="U315" s="67">
        <v>0</v>
      </c>
      <c r="V315" s="67">
        <v>0</v>
      </c>
      <c r="W315" s="67">
        <v>0</v>
      </c>
      <c r="X315" s="67">
        <v>0</v>
      </c>
      <c r="Y315" s="67">
        <v>0</v>
      </c>
      <c r="Z315" s="67">
        <v>0</v>
      </c>
      <c r="AA315" s="67">
        <v>0</v>
      </c>
      <c r="AB315" s="67">
        <v>0</v>
      </c>
      <c r="AC315" s="67">
        <v>0</v>
      </c>
      <c r="AD315" s="35">
        <v>0</v>
      </c>
      <c r="AE315" s="67">
        <v>0</v>
      </c>
      <c r="AF315" s="67">
        <v>0</v>
      </c>
      <c r="AG315" s="35">
        <v>0</v>
      </c>
      <c r="AH315" s="35">
        <v>0</v>
      </c>
      <c r="AI315" s="35">
        <v>0</v>
      </c>
    </row>
    <row r="316" spans="1:35" x14ac:dyDescent="0.45">
      <c r="F316" s="68">
        <f>F314-F315</f>
        <v>0</v>
      </c>
      <c r="G316" s="68">
        <f>G314-G315</f>
        <v>0</v>
      </c>
      <c r="H316" s="68">
        <f>H314-H315</f>
        <v>0</v>
      </c>
      <c r="I316" s="68">
        <f t="shared" ref="I316" si="36">I314-I315</f>
        <v>0</v>
      </c>
      <c r="J316" s="68">
        <f t="shared" ref="J316:R316" si="37">J314-J315</f>
        <v>439656990009</v>
      </c>
      <c r="K316" s="66">
        <f t="shared" si="37"/>
        <v>3818903919</v>
      </c>
      <c r="L316" s="68">
        <f t="shared" si="37"/>
        <v>2245465728</v>
      </c>
      <c r="M316" s="68">
        <f t="shared" si="37"/>
        <v>205774526486</v>
      </c>
      <c r="N316" s="68">
        <f t="shared" si="37"/>
        <v>2350508618655</v>
      </c>
      <c r="O316" s="68">
        <f t="shared" si="37"/>
        <v>0</v>
      </c>
      <c r="P316" s="68">
        <f t="shared" si="37"/>
        <v>67759505663</v>
      </c>
      <c r="Q316" s="68">
        <f t="shared" si="37"/>
        <v>847085000000</v>
      </c>
      <c r="R316" s="68">
        <f t="shared" si="37"/>
        <v>84708500000</v>
      </c>
      <c r="S316" s="67">
        <v>0</v>
      </c>
      <c r="U316" s="68">
        <f>U314-U315</f>
        <v>2820360521522</v>
      </c>
      <c r="W316" s="68">
        <f>W314-W315</f>
        <v>919058527907</v>
      </c>
      <c r="X316" s="68">
        <f>X314-X315</f>
        <v>858891244323</v>
      </c>
      <c r="Y316" s="68">
        <f>Y314-Y315</f>
        <v>137531931952</v>
      </c>
      <c r="Z316" s="120">
        <f>Z314-AA314-AB314+AC314-AD314-AE314+AF314+AG314</f>
        <v>1231811953519</v>
      </c>
      <c r="AA316" s="68"/>
    </row>
    <row r="318" spans="1:35" x14ac:dyDescent="0.45">
      <c r="H318" s="111" t="s">
        <v>351</v>
      </c>
      <c r="I318" s="105">
        <f>Q314+R314+S314+T314+U314+V314+W314+X314+Y314+Z316-1</f>
        <v>9617254859462</v>
      </c>
      <c r="S318" s="68">
        <v>0</v>
      </c>
      <c r="Z318" s="119">
        <v>1231811953519</v>
      </c>
    </row>
    <row r="319" spans="1:35" ht="24.75" x14ac:dyDescent="0.6">
      <c r="F319" s="109" t="s">
        <v>366</v>
      </c>
      <c r="G319" s="110">
        <f>H314-I314</f>
        <v>0</v>
      </c>
      <c r="H319" s="111" t="s">
        <v>352</v>
      </c>
      <c r="I319" s="105">
        <f>J314+K314+L314+M314+N314+O314+P314</f>
        <v>9617254859462</v>
      </c>
      <c r="S319" s="67">
        <v>0</v>
      </c>
      <c r="Z319" s="118">
        <f>Z316-Z318</f>
        <v>0</v>
      </c>
      <c r="AA319" s="66"/>
    </row>
    <row r="320" spans="1:35" x14ac:dyDescent="0.45">
      <c r="H320" s="104" t="s">
        <v>367</v>
      </c>
      <c r="I320" s="105">
        <f>I318-I319</f>
        <v>0</v>
      </c>
      <c r="S320" s="68">
        <v>0</v>
      </c>
      <c r="AA320" s="66"/>
    </row>
  </sheetData>
  <mergeCells count="84">
    <mergeCell ref="J1:Y1"/>
    <mergeCell ref="Z1:AG1"/>
    <mergeCell ref="C1:I1"/>
    <mergeCell ref="B3:B10"/>
    <mergeCell ref="B12:B16"/>
    <mergeCell ref="A3:A10"/>
    <mergeCell ref="C3:C10"/>
    <mergeCell ref="A12:A16"/>
    <mergeCell ref="C12:C16"/>
    <mergeCell ref="A17:A36"/>
    <mergeCell ref="C17:C36"/>
    <mergeCell ref="B17:B36"/>
    <mergeCell ref="A37:A54"/>
    <mergeCell ref="C37:C54"/>
    <mergeCell ref="A55:A63"/>
    <mergeCell ref="C55:C63"/>
    <mergeCell ref="A64:A77"/>
    <mergeCell ref="C64:C77"/>
    <mergeCell ref="B37:B54"/>
    <mergeCell ref="B55:B63"/>
    <mergeCell ref="B64:B77"/>
    <mergeCell ref="A78:A88"/>
    <mergeCell ref="C78:C88"/>
    <mergeCell ref="A89:A98"/>
    <mergeCell ref="C89:C98"/>
    <mergeCell ref="A99:A101"/>
    <mergeCell ref="C99:C101"/>
    <mergeCell ref="B78:B88"/>
    <mergeCell ref="B89:B98"/>
    <mergeCell ref="B99:B101"/>
    <mergeCell ref="A104:A111"/>
    <mergeCell ref="C104:C111"/>
    <mergeCell ref="A112:A137"/>
    <mergeCell ref="C112:C137"/>
    <mergeCell ref="A138:A140"/>
    <mergeCell ref="C138:C140"/>
    <mergeCell ref="B104:B111"/>
    <mergeCell ref="B112:B137"/>
    <mergeCell ref="B138:B140"/>
    <mergeCell ref="A143:A146"/>
    <mergeCell ref="A148:A149"/>
    <mergeCell ref="C148:C149"/>
    <mergeCell ref="A152:A154"/>
    <mergeCell ref="C152:C154"/>
    <mergeCell ref="B148:B149"/>
    <mergeCell ref="B152:B154"/>
    <mergeCell ref="B143:B147"/>
    <mergeCell ref="C143:C147"/>
    <mergeCell ref="A155:A162"/>
    <mergeCell ref="C155:C162"/>
    <mergeCell ref="A163:A168"/>
    <mergeCell ref="C163:C168"/>
    <mergeCell ref="A169:A172"/>
    <mergeCell ref="C169:C172"/>
    <mergeCell ref="B155:B162"/>
    <mergeCell ref="B163:B168"/>
    <mergeCell ref="B169:B172"/>
    <mergeCell ref="A173:A179"/>
    <mergeCell ref="C173:C179"/>
    <mergeCell ref="A180:A188"/>
    <mergeCell ref="C180:C188"/>
    <mergeCell ref="A189:A218"/>
    <mergeCell ref="C189:C218"/>
    <mergeCell ref="B173:B179"/>
    <mergeCell ref="B180:B188"/>
    <mergeCell ref="B189:B218"/>
    <mergeCell ref="A219:A230"/>
    <mergeCell ref="C219:C230"/>
    <mergeCell ref="A231:A283"/>
    <mergeCell ref="A286:A295"/>
    <mergeCell ref="C286:C295"/>
    <mergeCell ref="B219:B230"/>
    <mergeCell ref="B286:B295"/>
    <mergeCell ref="B231:B285"/>
    <mergeCell ref="C231:C285"/>
    <mergeCell ref="A296:A299"/>
    <mergeCell ref="C296:C299"/>
    <mergeCell ref="A302:A307"/>
    <mergeCell ref="C302:C307"/>
    <mergeCell ref="A308:A313"/>
    <mergeCell ref="C308:C313"/>
    <mergeCell ref="B296:B299"/>
    <mergeCell ref="B302:B307"/>
    <mergeCell ref="B308:B313"/>
  </mergeCells>
  <pageMargins left="0.7" right="0.7" top="0.75" bottom="0.75" header="0.3" footer="0.3"/>
  <pageSetup orientation="portrait" r:id="rId1"/>
  <ignoredErrors>
    <ignoredError sqref="S153 U105" 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محسن انصاری</dc:creator>
  <cp:lastModifiedBy>اصغر رکن آبادی</cp:lastModifiedBy>
  <cp:lastPrinted>2024-05-18T06:23:00Z</cp:lastPrinted>
  <dcterms:created xsi:type="dcterms:W3CDTF">2024-05-15T13:48:56Z</dcterms:created>
  <dcterms:modified xsi:type="dcterms:W3CDTF">2025-07-14T11:19:13Z</dcterms:modified>
</cp:coreProperties>
</file>